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isp\Desktop\"/>
    </mc:Choice>
  </mc:AlternateContent>
  <xr:revisionPtr revIDLastSave="0" documentId="13_ncr:1_{0B02388C-31E3-4120-8E4E-5E26F3CDD894}" xr6:coauthVersionLast="47" xr6:coauthVersionMax="47" xr10:uidLastSave="{00000000-0000-0000-0000-000000000000}"/>
  <bookViews>
    <workbookView xWindow="-120" yWindow="-120" windowWidth="29040" windowHeight="15840" firstSheet="7" activeTab="13" xr2:uid="{00000000-000D-0000-FFFF-FFFF00000000}"/>
  </bookViews>
  <sheets>
    <sheet name="2025 Ιανουάριος" sheetId="1" r:id="rId1"/>
    <sheet name="2025 Φεβρουάριος" sheetId="17" r:id="rId2"/>
    <sheet name="2025 Μάρτιος" sheetId="3" r:id="rId3"/>
    <sheet name="2025 Απρίλιος" sheetId="4" r:id="rId4"/>
    <sheet name="2025 Μάιος" sheetId="5" r:id="rId5"/>
    <sheet name="2025 Ιούνιος" sheetId="6" r:id="rId6"/>
    <sheet name="2025 Ιούλιος" sheetId="7" r:id="rId7"/>
    <sheet name="2025 Aύγουστος" sheetId="8" r:id="rId8"/>
    <sheet name="2025 Σεπτέμβριος" sheetId="9" r:id="rId9"/>
    <sheet name="2025 Οκτώβριος" sheetId="10" r:id="rId10"/>
    <sheet name="2025 Νοέμβριος" sheetId="11" r:id="rId11"/>
    <sheet name="2025 Δεκέμβριος" sheetId="12" r:id="rId12"/>
    <sheet name="Γενικό Αποτέλεσμα" sheetId="13" r:id="rId13"/>
    <sheet name="Διαφορές" sheetId="14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14" l="1"/>
  <c r="E143" i="14" s="1"/>
  <c r="C143" i="14"/>
  <c r="F143" i="14" s="1"/>
  <c r="B143" i="14"/>
  <c r="D100" i="14"/>
  <c r="E100" i="14" s="1"/>
  <c r="C100" i="14"/>
  <c r="F100" i="14" s="1"/>
  <c r="B100" i="14"/>
  <c r="AD352" i="13"/>
  <c r="C63" i="14"/>
  <c r="F63" i="14" s="1"/>
  <c r="C64" i="14"/>
  <c r="F64" i="14" s="1"/>
  <c r="AD100" i="13"/>
  <c r="AD306" i="13"/>
  <c r="AD269" i="13"/>
  <c r="AD270" i="13"/>
  <c r="AD105" i="13"/>
  <c r="C31" i="14" s="1"/>
  <c r="D63" i="14"/>
  <c r="D64" i="14"/>
  <c r="B63" i="14"/>
  <c r="B64" i="14"/>
  <c r="D26" i="14"/>
  <c r="D27" i="14"/>
  <c r="D28" i="14"/>
  <c r="D29" i="14"/>
  <c r="D30" i="14"/>
  <c r="D31" i="14"/>
  <c r="C26" i="14"/>
  <c r="F26" i="14" s="1"/>
  <c r="C27" i="14"/>
  <c r="F27" i="14" s="1"/>
  <c r="C28" i="14"/>
  <c r="F28" i="14" s="1"/>
  <c r="C29" i="14"/>
  <c r="F29" i="14" s="1"/>
  <c r="C30" i="14"/>
  <c r="F30" i="14" s="1"/>
  <c r="B31" i="14"/>
  <c r="B29" i="14"/>
  <c r="B30" i="14"/>
  <c r="B26" i="14"/>
  <c r="B27" i="14"/>
  <c r="B28" i="14"/>
  <c r="AD101" i="13"/>
  <c r="AD102" i="13"/>
  <c r="AD103" i="13"/>
  <c r="AD104" i="13"/>
  <c r="AD106" i="13"/>
  <c r="E28" i="14" l="1"/>
  <c r="E27" i="14"/>
  <c r="E64" i="14"/>
  <c r="E26" i="14"/>
  <c r="E63" i="14"/>
  <c r="E29" i="14"/>
  <c r="F31" i="14"/>
  <c r="E31" i="14"/>
  <c r="E30" i="14"/>
  <c r="J15" i="13" l="1"/>
  <c r="I16" i="13"/>
  <c r="K16" i="13"/>
  <c r="G15" i="13"/>
  <c r="G16" i="13" s="1"/>
  <c r="AA351" i="13"/>
  <c r="AA352" i="13"/>
  <c r="Y35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13" i="13"/>
  <c r="W353" i="13"/>
  <c r="W314" i="13"/>
  <c r="W315" i="13"/>
  <c r="W316" i="13"/>
  <c r="W317" i="13"/>
  <c r="W318" i="13"/>
  <c r="W319" i="13"/>
  <c r="W320" i="13"/>
  <c r="W321" i="13"/>
  <c r="W322" i="13"/>
  <c r="W323" i="13"/>
  <c r="W324" i="13"/>
  <c r="W325" i="13"/>
  <c r="W326" i="13"/>
  <c r="W327" i="13"/>
  <c r="W328" i="13"/>
  <c r="W329" i="13"/>
  <c r="W330" i="13"/>
  <c r="W331" i="13"/>
  <c r="W332" i="13"/>
  <c r="W333" i="13"/>
  <c r="W334" i="13"/>
  <c r="W335" i="13"/>
  <c r="W336" i="13"/>
  <c r="W337" i="13"/>
  <c r="W338" i="13"/>
  <c r="W339" i="13"/>
  <c r="W340" i="13"/>
  <c r="W341" i="13"/>
  <c r="W342" i="13"/>
  <c r="W343" i="13"/>
  <c r="W344" i="13"/>
  <c r="W345" i="13"/>
  <c r="W346" i="13"/>
  <c r="W347" i="13"/>
  <c r="W348" i="13"/>
  <c r="W349" i="13"/>
  <c r="W350" i="13"/>
  <c r="W351" i="13"/>
  <c r="W352" i="13"/>
  <c r="W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13" i="13"/>
  <c r="Q314" i="13"/>
  <c r="Q315" i="13"/>
  <c r="Q316" i="13"/>
  <c r="Q317" i="13"/>
  <c r="Q318" i="13"/>
  <c r="Q319" i="13"/>
  <c r="Q320" i="13"/>
  <c r="Q321" i="13"/>
  <c r="Q322" i="13"/>
  <c r="Q323" i="13"/>
  <c r="Q324" i="13"/>
  <c r="Q325" i="13"/>
  <c r="Q326" i="13"/>
  <c r="Q327" i="13"/>
  <c r="Q328" i="13"/>
  <c r="Q329" i="13"/>
  <c r="Q330" i="13"/>
  <c r="Q331" i="13"/>
  <c r="Q332" i="13"/>
  <c r="Q333" i="13"/>
  <c r="Q334" i="13"/>
  <c r="Q335" i="13"/>
  <c r="Q336" i="13"/>
  <c r="Q337" i="13"/>
  <c r="Q338" i="13"/>
  <c r="Q339" i="13"/>
  <c r="Q340" i="13"/>
  <c r="Q341" i="13"/>
  <c r="Q342" i="13"/>
  <c r="Q343" i="13"/>
  <c r="Q344" i="13"/>
  <c r="Q345" i="13"/>
  <c r="Q346" i="13"/>
  <c r="Q347" i="13"/>
  <c r="Q348" i="13"/>
  <c r="Q349" i="13"/>
  <c r="Q350" i="13"/>
  <c r="Q351" i="13"/>
  <c r="Q352" i="13"/>
  <c r="Q353" i="13"/>
  <c r="Q313" i="13"/>
  <c r="O35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13" i="13"/>
  <c r="I35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13" i="13"/>
  <c r="G35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13" i="13"/>
  <c r="F330" i="13"/>
  <c r="H330" i="13" s="1"/>
  <c r="J330" i="13" s="1"/>
  <c r="L330" i="13" s="1"/>
  <c r="N330" i="13" s="1"/>
  <c r="P330" i="13" s="1"/>
  <c r="R330" i="13" s="1"/>
  <c r="T330" i="13" s="1"/>
  <c r="V330" i="13" s="1"/>
  <c r="X330" i="13" s="1"/>
  <c r="Z330" i="13" s="1"/>
  <c r="F343" i="13"/>
  <c r="H343" i="13" s="1"/>
  <c r="J343" i="13" s="1"/>
  <c r="L343" i="13" s="1"/>
  <c r="N343" i="13" s="1"/>
  <c r="P343" i="13" s="1"/>
  <c r="R343" i="13" s="1"/>
  <c r="T343" i="13" s="1"/>
  <c r="V343" i="13" s="1"/>
  <c r="X343" i="13" s="1"/>
  <c r="Z343" i="13" s="1"/>
  <c r="E35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D327" i="13" s="1"/>
  <c r="F327" i="13" s="1"/>
  <c r="H327" i="13" s="1"/>
  <c r="J327" i="13" s="1"/>
  <c r="L327" i="13" s="1"/>
  <c r="N327" i="13" s="1"/>
  <c r="P327" i="13" s="1"/>
  <c r="R327" i="13" s="1"/>
  <c r="T327" i="13" s="1"/>
  <c r="V327" i="13" s="1"/>
  <c r="X327" i="13" s="1"/>
  <c r="Z327" i="13" s="1"/>
  <c r="C328" i="13"/>
  <c r="D328" i="13" s="1"/>
  <c r="F328" i="13" s="1"/>
  <c r="H328" i="13" s="1"/>
  <c r="J328" i="13" s="1"/>
  <c r="L328" i="13" s="1"/>
  <c r="N328" i="13" s="1"/>
  <c r="P328" i="13" s="1"/>
  <c r="R328" i="13" s="1"/>
  <c r="T328" i="13" s="1"/>
  <c r="V328" i="13" s="1"/>
  <c r="X328" i="13" s="1"/>
  <c r="Z328" i="13" s="1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D343" i="13" s="1"/>
  <c r="C344" i="13"/>
  <c r="D344" i="13" s="1"/>
  <c r="F344" i="13" s="1"/>
  <c r="H344" i="13" s="1"/>
  <c r="J344" i="13" s="1"/>
  <c r="L344" i="13" s="1"/>
  <c r="N344" i="13" s="1"/>
  <c r="P344" i="13" s="1"/>
  <c r="R344" i="13" s="1"/>
  <c r="T344" i="13" s="1"/>
  <c r="V344" i="13" s="1"/>
  <c r="X344" i="13" s="1"/>
  <c r="Z344" i="13" s="1"/>
  <c r="C345" i="13"/>
  <c r="C346" i="13"/>
  <c r="C347" i="13"/>
  <c r="C348" i="13"/>
  <c r="C349" i="13"/>
  <c r="C350" i="13"/>
  <c r="C351" i="13"/>
  <c r="C352" i="13"/>
  <c r="C313" i="13"/>
  <c r="D314" i="13"/>
  <c r="F314" i="13" s="1"/>
  <c r="H314" i="13" s="1"/>
  <c r="J314" i="13" s="1"/>
  <c r="L314" i="13" s="1"/>
  <c r="N314" i="13" s="1"/>
  <c r="P314" i="13" s="1"/>
  <c r="R314" i="13" s="1"/>
  <c r="T314" i="13" s="1"/>
  <c r="V314" i="13" s="1"/>
  <c r="X314" i="13" s="1"/>
  <c r="Z314" i="13" s="1"/>
  <c r="D315" i="13"/>
  <c r="F315" i="13" s="1"/>
  <c r="H315" i="13" s="1"/>
  <c r="J315" i="13" s="1"/>
  <c r="L315" i="13" s="1"/>
  <c r="N315" i="13" s="1"/>
  <c r="P315" i="13" s="1"/>
  <c r="R315" i="13" s="1"/>
  <c r="T315" i="13" s="1"/>
  <c r="V315" i="13" s="1"/>
  <c r="X315" i="13" s="1"/>
  <c r="Z315" i="13" s="1"/>
  <c r="D316" i="13"/>
  <c r="F316" i="13" s="1"/>
  <c r="H316" i="13" s="1"/>
  <c r="J316" i="13" s="1"/>
  <c r="L316" i="13" s="1"/>
  <c r="N316" i="13" s="1"/>
  <c r="P316" i="13" s="1"/>
  <c r="R316" i="13" s="1"/>
  <c r="T316" i="13" s="1"/>
  <c r="V316" i="13" s="1"/>
  <c r="X316" i="13" s="1"/>
  <c r="Z316" i="13" s="1"/>
  <c r="D317" i="13"/>
  <c r="F317" i="13" s="1"/>
  <c r="H317" i="13" s="1"/>
  <c r="J317" i="13" s="1"/>
  <c r="L317" i="13" s="1"/>
  <c r="N317" i="13" s="1"/>
  <c r="P317" i="13" s="1"/>
  <c r="R317" i="13" s="1"/>
  <c r="T317" i="13" s="1"/>
  <c r="V317" i="13" s="1"/>
  <c r="X317" i="13" s="1"/>
  <c r="Z317" i="13" s="1"/>
  <c r="D318" i="13"/>
  <c r="F318" i="13" s="1"/>
  <c r="H318" i="13" s="1"/>
  <c r="J318" i="13" s="1"/>
  <c r="L318" i="13" s="1"/>
  <c r="N318" i="13" s="1"/>
  <c r="P318" i="13" s="1"/>
  <c r="R318" i="13" s="1"/>
  <c r="T318" i="13" s="1"/>
  <c r="V318" i="13" s="1"/>
  <c r="X318" i="13" s="1"/>
  <c r="Z318" i="13" s="1"/>
  <c r="D319" i="13"/>
  <c r="F319" i="13" s="1"/>
  <c r="H319" i="13" s="1"/>
  <c r="J319" i="13" s="1"/>
  <c r="L319" i="13" s="1"/>
  <c r="N319" i="13" s="1"/>
  <c r="P319" i="13" s="1"/>
  <c r="R319" i="13" s="1"/>
  <c r="T319" i="13" s="1"/>
  <c r="V319" i="13" s="1"/>
  <c r="X319" i="13" s="1"/>
  <c r="Z319" i="13" s="1"/>
  <c r="D320" i="13"/>
  <c r="F320" i="13" s="1"/>
  <c r="H320" i="13" s="1"/>
  <c r="J320" i="13" s="1"/>
  <c r="L320" i="13" s="1"/>
  <c r="N320" i="13" s="1"/>
  <c r="P320" i="13" s="1"/>
  <c r="R320" i="13" s="1"/>
  <c r="T320" i="13" s="1"/>
  <c r="V320" i="13" s="1"/>
  <c r="X320" i="13" s="1"/>
  <c r="Z320" i="13" s="1"/>
  <c r="D321" i="13"/>
  <c r="F321" i="13" s="1"/>
  <c r="H321" i="13" s="1"/>
  <c r="J321" i="13" s="1"/>
  <c r="L321" i="13" s="1"/>
  <c r="N321" i="13" s="1"/>
  <c r="P321" i="13" s="1"/>
  <c r="R321" i="13" s="1"/>
  <c r="T321" i="13" s="1"/>
  <c r="V321" i="13" s="1"/>
  <c r="X321" i="13" s="1"/>
  <c r="Z321" i="13" s="1"/>
  <c r="D322" i="13"/>
  <c r="F322" i="13" s="1"/>
  <c r="H322" i="13" s="1"/>
  <c r="J322" i="13" s="1"/>
  <c r="L322" i="13" s="1"/>
  <c r="N322" i="13" s="1"/>
  <c r="P322" i="13" s="1"/>
  <c r="R322" i="13" s="1"/>
  <c r="T322" i="13" s="1"/>
  <c r="V322" i="13" s="1"/>
  <c r="X322" i="13" s="1"/>
  <c r="Z322" i="13" s="1"/>
  <c r="D323" i="13"/>
  <c r="F323" i="13" s="1"/>
  <c r="H323" i="13" s="1"/>
  <c r="J323" i="13" s="1"/>
  <c r="L323" i="13" s="1"/>
  <c r="N323" i="13" s="1"/>
  <c r="P323" i="13" s="1"/>
  <c r="R323" i="13" s="1"/>
  <c r="T323" i="13" s="1"/>
  <c r="V323" i="13" s="1"/>
  <c r="X323" i="13" s="1"/>
  <c r="Z323" i="13" s="1"/>
  <c r="D324" i="13"/>
  <c r="F324" i="13" s="1"/>
  <c r="H324" i="13" s="1"/>
  <c r="J324" i="13" s="1"/>
  <c r="L324" i="13" s="1"/>
  <c r="N324" i="13" s="1"/>
  <c r="P324" i="13" s="1"/>
  <c r="R324" i="13" s="1"/>
  <c r="T324" i="13" s="1"/>
  <c r="V324" i="13" s="1"/>
  <c r="X324" i="13" s="1"/>
  <c r="Z324" i="13" s="1"/>
  <c r="D325" i="13"/>
  <c r="F325" i="13" s="1"/>
  <c r="H325" i="13" s="1"/>
  <c r="J325" i="13" s="1"/>
  <c r="L325" i="13" s="1"/>
  <c r="N325" i="13" s="1"/>
  <c r="P325" i="13" s="1"/>
  <c r="R325" i="13" s="1"/>
  <c r="T325" i="13" s="1"/>
  <c r="V325" i="13" s="1"/>
  <c r="X325" i="13" s="1"/>
  <c r="Z325" i="13" s="1"/>
  <c r="D326" i="13"/>
  <c r="F326" i="13" s="1"/>
  <c r="H326" i="13" s="1"/>
  <c r="J326" i="13" s="1"/>
  <c r="L326" i="13" s="1"/>
  <c r="N326" i="13" s="1"/>
  <c r="P326" i="13" s="1"/>
  <c r="R326" i="13" s="1"/>
  <c r="T326" i="13" s="1"/>
  <c r="V326" i="13" s="1"/>
  <c r="X326" i="13" s="1"/>
  <c r="Z326" i="13" s="1"/>
  <c r="D329" i="13"/>
  <c r="F329" i="13" s="1"/>
  <c r="H329" i="13" s="1"/>
  <c r="J329" i="13" s="1"/>
  <c r="L329" i="13" s="1"/>
  <c r="N329" i="13" s="1"/>
  <c r="P329" i="13" s="1"/>
  <c r="R329" i="13" s="1"/>
  <c r="T329" i="13" s="1"/>
  <c r="V329" i="13" s="1"/>
  <c r="X329" i="13" s="1"/>
  <c r="Z329" i="13" s="1"/>
  <c r="D330" i="13"/>
  <c r="D331" i="13"/>
  <c r="F331" i="13" s="1"/>
  <c r="H331" i="13" s="1"/>
  <c r="J331" i="13" s="1"/>
  <c r="L331" i="13" s="1"/>
  <c r="N331" i="13" s="1"/>
  <c r="P331" i="13" s="1"/>
  <c r="R331" i="13" s="1"/>
  <c r="T331" i="13" s="1"/>
  <c r="V331" i="13" s="1"/>
  <c r="X331" i="13" s="1"/>
  <c r="Z331" i="13" s="1"/>
  <c r="D332" i="13"/>
  <c r="F332" i="13" s="1"/>
  <c r="H332" i="13" s="1"/>
  <c r="J332" i="13" s="1"/>
  <c r="L332" i="13" s="1"/>
  <c r="N332" i="13" s="1"/>
  <c r="P332" i="13" s="1"/>
  <c r="R332" i="13" s="1"/>
  <c r="T332" i="13" s="1"/>
  <c r="V332" i="13" s="1"/>
  <c r="X332" i="13" s="1"/>
  <c r="Z332" i="13" s="1"/>
  <c r="D333" i="13"/>
  <c r="F333" i="13" s="1"/>
  <c r="H333" i="13" s="1"/>
  <c r="J333" i="13" s="1"/>
  <c r="L333" i="13" s="1"/>
  <c r="N333" i="13" s="1"/>
  <c r="P333" i="13" s="1"/>
  <c r="R333" i="13" s="1"/>
  <c r="T333" i="13" s="1"/>
  <c r="V333" i="13" s="1"/>
  <c r="X333" i="13" s="1"/>
  <c r="Z333" i="13" s="1"/>
  <c r="D334" i="13"/>
  <c r="F334" i="13" s="1"/>
  <c r="H334" i="13" s="1"/>
  <c r="J334" i="13" s="1"/>
  <c r="L334" i="13" s="1"/>
  <c r="N334" i="13" s="1"/>
  <c r="P334" i="13" s="1"/>
  <c r="R334" i="13" s="1"/>
  <c r="T334" i="13" s="1"/>
  <c r="V334" i="13" s="1"/>
  <c r="X334" i="13" s="1"/>
  <c r="Z334" i="13" s="1"/>
  <c r="D335" i="13"/>
  <c r="F335" i="13" s="1"/>
  <c r="H335" i="13" s="1"/>
  <c r="J335" i="13" s="1"/>
  <c r="L335" i="13" s="1"/>
  <c r="N335" i="13" s="1"/>
  <c r="P335" i="13" s="1"/>
  <c r="R335" i="13" s="1"/>
  <c r="T335" i="13" s="1"/>
  <c r="V335" i="13" s="1"/>
  <c r="X335" i="13" s="1"/>
  <c r="Z335" i="13" s="1"/>
  <c r="D336" i="13"/>
  <c r="F336" i="13" s="1"/>
  <c r="H336" i="13" s="1"/>
  <c r="J336" i="13" s="1"/>
  <c r="L336" i="13" s="1"/>
  <c r="N336" i="13" s="1"/>
  <c r="P336" i="13" s="1"/>
  <c r="R336" i="13" s="1"/>
  <c r="T336" i="13" s="1"/>
  <c r="V336" i="13" s="1"/>
  <c r="X336" i="13" s="1"/>
  <c r="Z336" i="13" s="1"/>
  <c r="D337" i="13"/>
  <c r="F337" i="13" s="1"/>
  <c r="H337" i="13" s="1"/>
  <c r="J337" i="13" s="1"/>
  <c r="L337" i="13" s="1"/>
  <c r="N337" i="13" s="1"/>
  <c r="P337" i="13" s="1"/>
  <c r="R337" i="13" s="1"/>
  <c r="T337" i="13" s="1"/>
  <c r="V337" i="13" s="1"/>
  <c r="X337" i="13" s="1"/>
  <c r="Z337" i="13" s="1"/>
  <c r="D338" i="13"/>
  <c r="F338" i="13" s="1"/>
  <c r="H338" i="13" s="1"/>
  <c r="J338" i="13" s="1"/>
  <c r="L338" i="13" s="1"/>
  <c r="N338" i="13" s="1"/>
  <c r="P338" i="13" s="1"/>
  <c r="R338" i="13" s="1"/>
  <c r="T338" i="13" s="1"/>
  <c r="V338" i="13" s="1"/>
  <c r="X338" i="13" s="1"/>
  <c r="Z338" i="13" s="1"/>
  <c r="D339" i="13"/>
  <c r="F339" i="13" s="1"/>
  <c r="H339" i="13" s="1"/>
  <c r="J339" i="13" s="1"/>
  <c r="L339" i="13" s="1"/>
  <c r="N339" i="13" s="1"/>
  <c r="P339" i="13" s="1"/>
  <c r="R339" i="13" s="1"/>
  <c r="T339" i="13" s="1"/>
  <c r="V339" i="13" s="1"/>
  <c r="X339" i="13" s="1"/>
  <c r="Z339" i="13" s="1"/>
  <c r="D340" i="13"/>
  <c r="F340" i="13" s="1"/>
  <c r="H340" i="13" s="1"/>
  <c r="J340" i="13" s="1"/>
  <c r="L340" i="13" s="1"/>
  <c r="N340" i="13" s="1"/>
  <c r="P340" i="13" s="1"/>
  <c r="R340" i="13" s="1"/>
  <c r="T340" i="13" s="1"/>
  <c r="V340" i="13" s="1"/>
  <c r="X340" i="13" s="1"/>
  <c r="Z340" i="13" s="1"/>
  <c r="D341" i="13"/>
  <c r="F341" i="13" s="1"/>
  <c r="H341" i="13" s="1"/>
  <c r="J341" i="13" s="1"/>
  <c r="L341" i="13" s="1"/>
  <c r="N341" i="13" s="1"/>
  <c r="P341" i="13" s="1"/>
  <c r="R341" i="13" s="1"/>
  <c r="T341" i="13" s="1"/>
  <c r="V341" i="13" s="1"/>
  <c r="X341" i="13" s="1"/>
  <c r="Z341" i="13" s="1"/>
  <c r="D342" i="13"/>
  <c r="F342" i="13" s="1"/>
  <c r="H342" i="13" s="1"/>
  <c r="J342" i="13" s="1"/>
  <c r="L342" i="13" s="1"/>
  <c r="N342" i="13" s="1"/>
  <c r="P342" i="13" s="1"/>
  <c r="R342" i="13" s="1"/>
  <c r="T342" i="13" s="1"/>
  <c r="V342" i="13" s="1"/>
  <c r="X342" i="13" s="1"/>
  <c r="Z342" i="13" s="1"/>
  <c r="D345" i="13"/>
  <c r="F345" i="13" s="1"/>
  <c r="H345" i="13" s="1"/>
  <c r="J345" i="13" s="1"/>
  <c r="L345" i="13" s="1"/>
  <c r="N345" i="13" s="1"/>
  <c r="P345" i="13" s="1"/>
  <c r="R345" i="13" s="1"/>
  <c r="T345" i="13" s="1"/>
  <c r="V345" i="13" s="1"/>
  <c r="X345" i="13" s="1"/>
  <c r="Z345" i="13" s="1"/>
  <c r="D346" i="13"/>
  <c r="F346" i="13" s="1"/>
  <c r="H346" i="13" s="1"/>
  <c r="J346" i="13" s="1"/>
  <c r="L346" i="13" s="1"/>
  <c r="N346" i="13" s="1"/>
  <c r="P346" i="13" s="1"/>
  <c r="R346" i="13" s="1"/>
  <c r="T346" i="13" s="1"/>
  <c r="V346" i="13" s="1"/>
  <c r="X346" i="13" s="1"/>
  <c r="Z346" i="13" s="1"/>
  <c r="D347" i="13"/>
  <c r="F347" i="13" s="1"/>
  <c r="H347" i="13" s="1"/>
  <c r="J347" i="13" s="1"/>
  <c r="L347" i="13" s="1"/>
  <c r="N347" i="13" s="1"/>
  <c r="P347" i="13" s="1"/>
  <c r="R347" i="13" s="1"/>
  <c r="T347" i="13" s="1"/>
  <c r="V347" i="13" s="1"/>
  <c r="X347" i="13" s="1"/>
  <c r="Z347" i="13" s="1"/>
  <c r="D348" i="13"/>
  <c r="F348" i="13" s="1"/>
  <c r="H348" i="13" s="1"/>
  <c r="J348" i="13" s="1"/>
  <c r="L348" i="13" s="1"/>
  <c r="N348" i="13" s="1"/>
  <c r="P348" i="13" s="1"/>
  <c r="R348" i="13" s="1"/>
  <c r="T348" i="13" s="1"/>
  <c r="V348" i="13" s="1"/>
  <c r="X348" i="13" s="1"/>
  <c r="Z348" i="13" s="1"/>
  <c r="D349" i="13"/>
  <c r="F349" i="13" s="1"/>
  <c r="H349" i="13" s="1"/>
  <c r="J349" i="13" s="1"/>
  <c r="L349" i="13" s="1"/>
  <c r="N349" i="13" s="1"/>
  <c r="P349" i="13" s="1"/>
  <c r="R349" i="13" s="1"/>
  <c r="T349" i="13" s="1"/>
  <c r="V349" i="13" s="1"/>
  <c r="X349" i="13" s="1"/>
  <c r="Z349" i="13" s="1"/>
  <c r="D350" i="13"/>
  <c r="F350" i="13" s="1"/>
  <c r="H350" i="13" s="1"/>
  <c r="J350" i="13" s="1"/>
  <c r="L350" i="13" s="1"/>
  <c r="N350" i="13" s="1"/>
  <c r="P350" i="13" s="1"/>
  <c r="R350" i="13" s="1"/>
  <c r="T350" i="13" s="1"/>
  <c r="V350" i="13" s="1"/>
  <c r="X350" i="13" s="1"/>
  <c r="Z350" i="13" s="1"/>
  <c r="D351" i="13"/>
  <c r="F351" i="13" s="1"/>
  <c r="H351" i="13" s="1"/>
  <c r="J351" i="13" s="1"/>
  <c r="L351" i="13" s="1"/>
  <c r="N351" i="13" s="1"/>
  <c r="P351" i="13" s="1"/>
  <c r="R351" i="13" s="1"/>
  <c r="T351" i="13" s="1"/>
  <c r="V351" i="13" s="1"/>
  <c r="X351" i="13" s="1"/>
  <c r="Z351" i="13" s="1"/>
  <c r="D352" i="13"/>
  <c r="F352" i="13" s="1"/>
  <c r="H352" i="13" s="1"/>
  <c r="J352" i="13" s="1"/>
  <c r="L352" i="13" s="1"/>
  <c r="N352" i="13" s="1"/>
  <c r="P352" i="13" s="1"/>
  <c r="R352" i="13" s="1"/>
  <c r="T352" i="13" s="1"/>
  <c r="V352" i="13" s="1"/>
  <c r="X352" i="13" s="1"/>
  <c r="Z352" i="13" s="1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13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Y30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277" i="13"/>
  <c r="W30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277" i="13"/>
  <c r="S30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301" i="13"/>
  <c r="Q302" i="13"/>
  <c r="Q303" i="13"/>
  <c r="Q304" i="13"/>
  <c r="Q305" i="13"/>
  <c r="Q277" i="13"/>
  <c r="O30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277" i="13"/>
  <c r="M30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277" i="13"/>
  <c r="K30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277" i="13"/>
  <c r="G30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277" i="13"/>
  <c r="E307" i="13"/>
  <c r="D307" i="13"/>
  <c r="F307" i="13" s="1"/>
  <c r="H307" i="13" s="1"/>
  <c r="J307" i="13" s="1"/>
  <c r="L307" i="13" s="1"/>
  <c r="N307" i="13" s="1"/>
  <c r="P307" i="13" s="1"/>
  <c r="E306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277" i="13"/>
  <c r="C30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D306" i="13" s="1"/>
  <c r="F306" i="13" s="1"/>
  <c r="H306" i="13" s="1"/>
  <c r="J306" i="13" s="1"/>
  <c r="L306" i="13" s="1"/>
  <c r="N306" i="13" s="1"/>
  <c r="P306" i="13" s="1"/>
  <c r="C277" i="13"/>
  <c r="D305" i="13"/>
  <c r="F305" i="13" s="1"/>
  <c r="H305" i="13" s="1"/>
  <c r="J305" i="13" s="1"/>
  <c r="L305" i="13" s="1"/>
  <c r="N305" i="13" s="1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277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Z265" i="13"/>
  <c r="Z266" i="13"/>
  <c r="Z267" i="13"/>
  <c r="Z268" i="13"/>
  <c r="Z269" i="13"/>
  <c r="Z270" i="13"/>
  <c r="Z271" i="13"/>
  <c r="Y27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W271" i="13"/>
  <c r="S271" i="13"/>
  <c r="U27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41" i="13"/>
  <c r="T242" i="13"/>
  <c r="T243" i="13"/>
  <c r="T244" i="13"/>
  <c r="T245" i="13"/>
  <c r="T246" i="13"/>
  <c r="T247" i="13"/>
  <c r="T248" i="13"/>
  <c r="T249" i="13"/>
  <c r="T250" i="13"/>
  <c r="T251" i="13"/>
  <c r="T252" i="13"/>
  <c r="T253" i="13"/>
  <c r="T254" i="13"/>
  <c r="T255" i="13"/>
  <c r="T256" i="13"/>
  <c r="T257" i="13"/>
  <c r="T258" i="13"/>
  <c r="T259" i="13"/>
  <c r="T260" i="13"/>
  <c r="T261" i="13"/>
  <c r="T262" i="13"/>
  <c r="T263" i="13"/>
  <c r="T264" i="13"/>
  <c r="T265" i="13"/>
  <c r="T266" i="13"/>
  <c r="T267" i="13"/>
  <c r="T268" i="13"/>
  <c r="T269" i="13"/>
  <c r="T270" i="13"/>
  <c r="T27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41" i="13"/>
  <c r="R242" i="13"/>
  <c r="R243" i="13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2" i="13"/>
  <c r="R263" i="13"/>
  <c r="R264" i="13"/>
  <c r="R265" i="13"/>
  <c r="R266" i="13"/>
  <c r="R267" i="13"/>
  <c r="R268" i="13"/>
  <c r="R269" i="13"/>
  <c r="R270" i="13"/>
  <c r="R27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O27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M27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K27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I27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41" i="13"/>
  <c r="H262" i="13"/>
  <c r="H263" i="13"/>
  <c r="H264" i="13"/>
  <c r="H265" i="13"/>
  <c r="H266" i="13"/>
  <c r="H267" i="13"/>
  <c r="H268" i="13"/>
  <c r="H269" i="13"/>
  <c r="H270" i="13"/>
  <c r="H271" i="13"/>
  <c r="G27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41" i="13"/>
  <c r="F268" i="13"/>
  <c r="F269" i="13"/>
  <c r="F270" i="13"/>
  <c r="F271" i="13"/>
  <c r="E27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41" i="13"/>
  <c r="D268" i="13"/>
  <c r="D269" i="13"/>
  <c r="D270" i="13"/>
  <c r="D271" i="13"/>
  <c r="C27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4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Y23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191" i="13"/>
  <c r="X230" i="13"/>
  <c r="Z230" i="13" s="1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191" i="13"/>
  <c r="U23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191" i="13"/>
  <c r="S231" i="13"/>
  <c r="S230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191" i="13"/>
  <c r="Q23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191" i="13"/>
  <c r="O23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191" i="13"/>
  <c r="M23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191" i="13"/>
  <c r="K23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191" i="13"/>
  <c r="I231" i="13"/>
  <c r="I230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191" i="13"/>
  <c r="G23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191" i="13"/>
  <c r="E23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191" i="13"/>
  <c r="D230" i="13"/>
  <c r="F230" i="13" s="1"/>
  <c r="H230" i="13" s="1"/>
  <c r="J230" i="13" s="1"/>
  <c r="L230" i="13" s="1"/>
  <c r="N230" i="13" s="1"/>
  <c r="P230" i="13" s="1"/>
  <c r="R230" i="13" s="1"/>
  <c r="T230" i="13" s="1"/>
  <c r="C23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191" i="13"/>
  <c r="A230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191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Z184" i="13"/>
  <c r="Y18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55" i="13"/>
  <c r="X184" i="13"/>
  <c r="W18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55" i="13"/>
  <c r="U18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55" i="13"/>
  <c r="S18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55" i="13"/>
  <c r="Q18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55" i="13"/>
  <c r="O18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55" i="13"/>
  <c r="M18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55" i="13"/>
  <c r="K18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55" i="13"/>
  <c r="C185" i="13"/>
  <c r="AA185" i="13" s="1"/>
  <c r="E185" i="13"/>
  <c r="G185" i="13"/>
  <c r="I18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55" i="13"/>
  <c r="C353" i="13" l="1"/>
  <c r="AA231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55" i="13"/>
  <c r="D184" i="13"/>
  <c r="F184" i="13" s="1"/>
  <c r="H184" i="13" s="1"/>
  <c r="J184" i="13" s="1"/>
  <c r="L184" i="13" s="1"/>
  <c r="N184" i="13" s="1"/>
  <c r="P184" i="13" s="1"/>
  <c r="R184" i="13" s="1"/>
  <c r="T184" i="13" s="1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55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18" i="13"/>
  <c r="W119" i="13"/>
  <c r="W120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18" i="13"/>
  <c r="K147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18" i="13"/>
  <c r="P157" i="12"/>
  <c r="J157" i="12"/>
  <c r="H157" i="12"/>
  <c r="F157" i="12"/>
  <c r="D157" i="12"/>
  <c r="C156" i="12"/>
  <c r="C155" i="12"/>
  <c r="C154" i="12"/>
  <c r="L153" i="12"/>
  <c r="N153" i="12" s="1"/>
  <c r="I153" i="12"/>
  <c r="F153" i="12"/>
  <c r="D153" i="12"/>
  <c r="E153" i="12" s="1"/>
  <c r="C153" i="12"/>
  <c r="L152" i="12"/>
  <c r="N152" i="12" s="1"/>
  <c r="D152" i="12"/>
  <c r="C152" i="12"/>
  <c r="L151" i="12"/>
  <c r="N151" i="12" s="1"/>
  <c r="K151" i="12"/>
  <c r="F151" i="12"/>
  <c r="D151" i="12"/>
  <c r="E151" i="12" s="1"/>
  <c r="C151" i="12"/>
  <c r="N150" i="12"/>
  <c r="L150" i="12"/>
  <c r="F150" i="12"/>
  <c r="D150" i="12"/>
  <c r="C150" i="12"/>
  <c r="L149" i="12"/>
  <c r="N149" i="12" s="1"/>
  <c r="I149" i="12"/>
  <c r="F149" i="12"/>
  <c r="D149" i="12"/>
  <c r="C149" i="12"/>
  <c r="L148" i="12"/>
  <c r="N148" i="12" s="1"/>
  <c r="D148" i="12"/>
  <c r="C148" i="12"/>
  <c r="L147" i="12"/>
  <c r="N147" i="12" s="1"/>
  <c r="K147" i="12"/>
  <c r="F147" i="12"/>
  <c r="D147" i="12"/>
  <c r="C147" i="12"/>
  <c r="N146" i="12"/>
  <c r="L146" i="12"/>
  <c r="F146" i="12"/>
  <c r="D146" i="12"/>
  <c r="C146" i="12"/>
  <c r="L145" i="12"/>
  <c r="N145" i="12" s="1"/>
  <c r="I145" i="12"/>
  <c r="F145" i="12"/>
  <c r="D145" i="12"/>
  <c r="C145" i="12"/>
  <c r="L144" i="12"/>
  <c r="N144" i="12" s="1"/>
  <c r="D144" i="12"/>
  <c r="C144" i="12"/>
  <c r="L143" i="12"/>
  <c r="N143" i="12" s="1"/>
  <c r="K143" i="12"/>
  <c r="F143" i="12"/>
  <c r="D143" i="12"/>
  <c r="C143" i="12"/>
  <c r="N142" i="12"/>
  <c r="L142" i="12"/>
  <c r="F142" i="12"/>
  <c r="D142" i="12"/>
  <c r="C142" i="12"/>
  <c r="L141" i="12"/>
  <c r="N141" i="12" s="1"/>
  <c r="I141" i="12"/>
  <c r="F141" i="12"/>
  <c r="D141" i="12"/>
  <c r="C141" i="12"/>
  <c r="L140" i="12"/>
  <c r="N140" i="12" s="1"/>
  <c r="D140" i="12"/>
  <c r="C140" i="12"/>
  <c r="L139" i="12"/>
  <c r="N139" i="12" s="1"/>
  <c r="K139" i="12"/>
  <c r="F139" i="12"/>
  <c r="D139" i="12"/>
  <c r="C139" i="12"/>
  <c r="N138" i="12"/>
  <c r="L138" i="12"/>
  <c r="F138" i="12"/>
  <c r="D138" i="12"/>
  <c r="C138" i="12"/>
  <c r="L137" i="12"/>
  <c r="N137" i="12" s="1"/>
  <c r="I137" i="12"/>
  <c r="F137" i="12"/>
  <c r="D137" i="12"/>
  <c r="C137" i="12"/>
  <c r="L136" i="12"/>
  <c r="N136" i="12" s="1"/>
  <c r="D136" i="12"/>
  <c r="C136" i="12"/>
  <c r="L135" i="12"/>
  <c r="N135" i="12" s="1"/>
  <c r="K135" i="12"/>
  <c r="F135" i="12"/>
  <c r="D135" i="12"/>
  <c r="C135" i="12"/>
  <c r="N134" i="12"/>
  <c r="L134" i="12"/>
  <c r="F134" i="12"/>
  <c r="D134" i="12"/>
  <c r="C134" i="12"/>
  <c r="L133" i="12"/>
  <c r="N133" i="12" s="1"/>
  <c r="I133" i="12"/>
  <c r="F133" i="12"/>
  <c r="D133" i="12"/>
  <c r="C133" i="12"/>
  <c r="L132" i="12"/>
  <c r="N132" i="12" s="1"/>
  <c r="D132" i="12"/>
  <c r="C132" i="12"/>
  <c r="L131" i="12"/>
  <c r="N131" i="12" s="1"/>
  <c r="K131" i="12"/>
  <c r="F131" i="12"/>
  <c r="D131" i="12"/>
  <c r="C131" i="12"/>
  <c r="N130" i="12"/>
  <c r="L130" i="12"/>
  <c r="F130" i="12"/>
  <c r="D130" i="12"/>
  <c r="C130" i="12"/>
  <c r="L129" i="12"/>
  <c r="N129" i="12" s="1"/>
  <c r="I129" i="12"/>
  <c r="F129" i="12"/>
  <c r="D129" i="12"/>
  <c r="C129" i="12"/>
  <c r="L128" i="12"/>
  <c r="N128" i="12" s="1"/>
  <c r="D128" i="12"/>
  <c r="C128" i="12"/>
  <c r="L127" i="12"/>
  <c r="N127" i="12" s="1"/>
  <c r="K127" i="12"/>
  <c r="F127" i="12"/>
  <c r="D127" i="12"/>
  <c r="C127" i="12"/>
  <c r="N126" i="12"/>
  <c r="L126" i="12"/>
  <c r="F126" i="12"/>
  <c r="D126" i="12"/>
  <c r="C126" i="12"/>
  <c r="L125" i="12"/>
  <c r="N125" i="12" s="1"/>
  <c r="I125" i="12"/>
  <c r="F125" i="12"/>
  <c r="D125" i="12"/>
  <c r="C125" i="12"/>
  <c r="L124" i="12"/>
  <c r="N124" i="12" s="1"/>
  <c r="D124" i="12"/>
  <c r="C124" i="12"/>
  <c r="L123" i="12"/>
  <c r="N123" i="12" s="1"/>
  <c r="K123" i="12"/>
  <c r="F123" i="12"/>
  <c r="D123" i="12"/>
  <c r="C123" i="12"/>
  <c r="N122" i="12"/>
  <c r="L122" i="12"/>
  <c r="F122" i="12"/>
  <c r="D122" i="12"/>
  <c r="C122" i="12"/>
  <c r="L121" i="12"/>
  <c r="N121" i="12" s="1"/>
  <c r="I121" i="12"/>
  <c r="F121" i="12"/>
  <c r="D121" i="12"/>
  <c r="C121" i="12"/>
  <c r="L120" i="12"/>
  <c r="N120" i="12" s="1"/>
  <c r="D120" i="12"/>
  <c r="C120" i="12"/>
  <c r="L119" i="12"/>
  <c r="N119" i="12" s="1"/>
  <c r="K119" i="12"/>
  <c r="F119" i="12"/>
  <c r="D119" i="12"/>
  <c r="C119" i="12"/>
  <c r="N118" i="12"/>
  <c r="L118" i="12"/>
  <c r="F118" i="12"/>
  <c r="D118" i="12"/>
  <c r="C118" i="12"/>
  <c r="L117" i="12"/>
  <c r="L116" i="12" s="1"/>
  <c r="I117" i="12"/>
  <c r="F117" i="12"/>
  <c r="D117" i="12"/>
  <c r="C117" i="12"/>
  <c r="P116" i="12"/>
  <c r="P158" i="12" s="1"/>
  <c r="J116" i="12"/>
  <c r="K150" i="12" s="1"/>
  <c r="H116" i="12"/>
  <c r="I150" i="12" s="1"/>
  <c r="O114" i="12"/>
  <c r="L114" i="12"/>
  <c r="K114" i="12"/>
  <c r="H114" i="12"/>
  <c r="G114" i="12"/>
  <c r="D114" i="12"/>
  <c r="Q113" i="12"/>
  <c r="P113" i="12"/>
  <c r="O113" i="12"/>
  <c r="L113" i="12"/>
  <c r="H113" i="12"/>
  <c r="D113" i="12"/>
  <c r="P111" i="12"/>
  <c r="J111" i="12"/>
  <c r="H111" i="12"/>
  <c r="F111" i="12"/>
  <c r="D111" i="12"/>
  <c r="C110" i="12"/>
  <c r="C109" i="12"/>
  <c r="C108" i="12"/>
  <c r="C107" i="12"/>
  <c r="C106" i="12"/>
  <c r="L105" i="12"/>
  <c r="N105" i="12" s="1"/>
  <c r="K105" i="12"/>
  <c r="I105" i="12"/>
  <c r="D105" i="12"/>
  <c r="F105" i="12" s="1"/>
  <c r="C105" i="12"/>
  <c r="N104" i="12"/>
  <c r="L104" i="12"/>
  <c r="M104" i="12" s="1"/>
  <c r="F104" i="12"/>
  <c r="D104" i="12"/>
  <c r="C104" i="12"/>
  <c r="N103" i="12"/>
  <c r="L103" i="12"/>
  <c r="D103" i="12"/>
  <c r="C103" i="12"/>
  <c r="N102" i="12"/>
  <c r="L102" i="12"/>
  <c r="D102" i="12"/>
  <c r="F102" i="12" s="1"/>
  <c r="C102" i="12"/>
  <c r="L101" i="12"/>
  <c r="N101" i="12" s="1"/>
  <c r="K101" i="12"/>
  <c r="I101" i="12"/>
  <c r="D101" i="12"/>
  <c r="F101" i="12" s="1"/>
  <c r="C101" i="12"/>
  <c r="N100" i="12"/>
  <c r="L100" i="12"/>
  <c r="F100" i="12"/>
  <c r="D100" i="12"/>
  <c r="C100" i="12"/>
  <c r="N99" i="12"/>
  <c r="L99" i="12"/>
  <c r="D99" i="12"/>
  <c r="C99" i="12"/>
  <c r="N98" i="12"/>
  <c r="L98" i="12"/>
  <c r="D98" i="12"/>
  <c r="F98" i="12" s="1"/>
  <c r="C98" i="12"/>
  <c r="L97" i="12"/>
  <c r="N97" i="12" s="1"/>
  <c r="K97" i="12"/>
  <c r="I97" i="12"/>
  <c r="D97" i="12"/>
  <c r="F97" i="12" s="1"/>
  <c r="C97" i="12"/>
  <c r="N96" i="12"/>
  <c r="L96" i="12"/>
  <c r="F96" i="12"/>
  <c r="D96" i="12"/>
  <c r="C96" i="12"/>
  <c r="N95" i="12"/>
  <c r="L95" i="12"/>
  <c r="I95" i="12"/>
  <c r="D95" i="12"/>
  <c r="C95" i="12"/>
  <c r="N94" i="12"/>
  <c r="L94" i="12"/>
  <c r="D94" i="12"/>
  <c r="F94" i="12" s="1"/>
  <c r="C94" i="12"/>
  <c r="L93" i="12"/>
  <c r="N93" i="12" s="1"/>
  <c r="K93" i="12"/>
  <c r="I93" i="12"/>
  <c r="D93" i="12"/>
  <c r="F93" i="12" s="1"/>
  <c r="C93" i="12"/>
  <c r="N92" i="12"/>
  <c r="L92" i="12"/>
  <c r="F92" i="12"/>
  <c r="D92" i="12"/>
  <c r="C92" i="12"/>
  <c r="N91" i="12"/>
  <c r="L91" i="12"/>
  <c r="I91" i="12"/>
  <c r="D91" i="12"/>
  <c r="C91" i="12"/>
  <c r="N90" i="12"/>
  <c r="L90" i="12"/>
  <c r="I90" i="12"/>
  <c r="D90" i="12"/>
  <c r="F90" i="12" s="1"/>
  <c r="C90" i="12"/>
  <c r="L89" i="12"/>
  <c r="N89" i="12" s="1"/>
  <c r="K89" i="12"/>
  <c r="I89" i="12"/>
  <c r="D89" i="12"/>
  <c r="F89" i="12" s="1"/>
  <c r="C89" i="12"/>
  <c r="N88" i="12"/>
  <c r="L88" i="12"/>
  <c r="F88" i="12"/>
  <c r="D88" i="12"/>
  <c r="C88" i="12"/>
  <c r="N87" i="12"/>
  <c r="L87" i="12"/>
  <c r="I87" i="12"/>
  <c r="D87" i="12"/>
  <c r="C87" i="12"/>
  <c r="N86" i="12"/>
  <c r="L86" i="12"/>
  <c r="I86" i="12"/>
  <c r="D86" i="12"/>
  <c r="F86" i="12" s="1"/>
  <c r="C86" i="12"/>
  <c r="L85" i="12"/>
  <c r="N85" i="12" s="1"/>
  <c r="K85" i="12"/>
  <c r="I85" i="12"/>
  <c r="D85" i="12"/>
  <c r="F85" i="12" s="1"/>
  <c r="C85" i="12"/>
  <c r="N84" i="12"/>
  <c r="L84" i="12"/>
  <c r="F84" i="12"/>
  <c r="D84" i="12"/>
  <c r="C84" i="12"/>
  <c r="N83" i="12"/>
  <c r="L83" i="12"/>
  <c r="I83" i="12"/>
  <c r="D83" i="12"/>
  <c r="C83" i="12"/>
  <c r="N82" i="12"/>
  <c r="L82" i="12"/>
  <c r="I82" i="12"/>
  <c r="D82" i="12"/>
  <c r="F82" i="12" s="1"/>
  <c r="C82" i="12"/>
  <c r="L81" i="12"/>
  <c r="L80" i="12" s="1"/>
  <c r="K81" i="12"/>
  <c r="I81" i="12"/>
  <c r="D81" i="12"/>
  <c r="F81" i="12" s="1"/>
  <c r="C81" i="12"/>
  <c r="P80" i="12"/>
  <c r="P112" i="12" s="1"/>
  <c r="J80" i="12"/>
  <c r="K102" i="12" s="1"/>
  <c r="H80" i="12"/>
  <c r="I102" i="12" s="1"/>
  <c r="O78" i="12"/>
  <c r="L78" i="12"/>
  <c r="K78" i="12"/>
  <c r="H78" i="12"/>
  <c r="G78" i="12"/>
  <c r="D78" i="12"/>
  <c r="Q77" i="12"/>
  <c r="P77" i="12"/>
  <c r="O77" i="12"/>
  <c r="L77" i="12"/>
  <c r="H77" i="12"/>
  <c r="D77" i="12"/>
  <c r="H76" i="12"/>
  <c r="I76" i="12" s="1"/>
  <c r="F76" i="12"/>
  <c r="H75" i="12"/>
  <c r="P74" i="12"/>
  <c r="H74" i="12"/>
  <c r="F74" i="12"/>
  <c r="D74" i="12"/>
  <c r="Q73" i="12"/>
  <c r="N73" i="12"/>
  <c r="L73" i="12"/>
  <c r="J73" i="12"/>
  <c r="F73" i="12"/>
  <c r="D73" i="12"/>
  <c r="C73" i="12"/>
  <c r="N72" i="12"/>
  <c r="Q72" i="12" s="1"/>
  <c r="L72" i="12"/>
  <c r="J72" i="12"/>
  <c r="F72" i="12"/>
  <c r="D72" i="12"/>
  <c r="C72" i="12"/>
  <c r="L71" i="12"/>
  <c r="N71" i="12" s="1"/>
  <c r="J71" i="12"/>
  <c r="D71" i="12"/>
  <c r="F71" i="12" s="1"/>
  <c r="C71" i="12"/>
  <c r="N70" i="12"/>
  <c r="Q70" i="12" s="1"/>
  <c r="L70" i="12"/>
  <c r="J70" i="12"/>
  <c r="F70" i="12"/>
  <c r="D70" i="12"/>
  <c r="C70" i="12"/>
  <c r="N69" i="12"/>
  <c r="Q69" i="12" s="1"/>
  <c r="L69" i="12"/>
  <c r="M69" i="12" s="1"/>
  <c r="J69" i="12"/>
  <c r="D69" i="12"/>
  <c r="F69" i="12" s="1"/>
  <c r="C69" i="12"/>
  <c r="L68" i="12"/>
  <c r="N68" i="12" s="1"/>
  <c r="J68" i="12"/>
  <c r="D68" i="12"/>
  <c r="F68" i="12" s="1"/>
  <c r="C68" i="12"/>
  <c r="N67" i="12"/>
  <c r="Q67" i="12" s="1"/>
  <c r="L67" i="12"/>
  <c r="J67" i="12"/>
  <c r="D67" i="12"/>
  <c r="F67" i="12" s="1"/>
  <c r="C67" i="12"/>
  <c r="L66" i="12"/>
  <c r="N66" i="12" s="1"/>
  <c r="J66" i="12"/>
  <c r="D66" i="12"/>
  <c r="F66" i="12" s="1"/>
  <c r="C66" i="12"/>
  <c r="N65" i="12"/>
  <c r="Q65" i="12" s="1"/>
  <c r="L65" i="12"/>
  <c r="J65" i="12"/>
  <c r="I65" i="12"/>
  <c r="F65" i="12"/>
  <c r="D65" i="12"/>
  <c r="C65" i="12"/>
  <c r="L64" i="12"/>
  <c r="N64" i="12" s="1"/>
  <c r="J64" i="12"/>
  <c r="D64" i="12"/>
  <c r="F64" i="12" s="1"/>
  <c r="C64" i="12"/>
  <c r="L63" i="12"/>
  <c r="N63" i="12" s="1"/>
  <c r="J63" i="12"/>
  <c r="I63" i="12"/>
  <c r="D63" i="12"/>
  <c r="F63" i="12" s="1"/>
  <c r="C63" i="12"/>
  <c r="N62" i="12"/>
  <c r="L62" i="12"/>
  <c r="J62" i="12"/>
  <c r="I62" i="12"/>
  <c r="D62" i="12"/>
  <c r="F62" i="12" s="1"/>
  <c r="C62" i="12"/>
  <c r="L61" i="12"/>
  <c r="N61" i="12" s="1"/>
  <c r="J61" i="12"/>
  <c r="F61" i="12"/>
  <c r="D61" i="12"/>
  <c r="C61" i="12"/>
  <c r="L60" i="12"/>
  <c r="N60" i="12" s="1"/>
  <c r="J60" i="12"/>
  <c r="K60" i="12" s="1"/>
  <c r="I60" i="12"/>
  <c r="F60" i="12"/>
  <c r="D60" i="12"/>
  <c r="E60" i="12" s="1"/>
  <c r="C60" i="12"/>
  <c r="L59" i="12"/>
  <c r="N59" i="12" s="1"/>
  <c r="J59" i="12"/>
  <c r="F59" i="12"/>
  <c r="D59" i="12"/>
  <c r="C59" i="12"/>
  <c r="N58" i="12"/>
  <c r="L58" i="12"/>
  <c r="J58" i="12"/>
  <c r="K58" i="12" s="1"/>
  <c r="D58" i="12"/>
  <c r="F58" i="12" s="1"/>
  <c r="C58" i="12"/>
  <c r="Q57" i="12"/>
  <c r="N57" i="12"/>
  <c r="L57" i="12"/>
  <c r="J57" i="12"/>
  <c r="K57" i="12" s="1"/>
  <c r="F57" i="12"/>
  <c r="D57" i="12"/>
  <c r="C57" i="12"/>
  <c r="N56" i="12"/>
  <c r="Q56" i="12" s="1"/>
  <c r="L56" i="12"/>
  <c r="F56" i="12"/>
  <c r="D56" i="12"/>
  <c r="C56" i="12"/>
  <c r="L55" i="12"/>
  <c r="N55" i="12" s="1"/>
  <c r="J55" i="12"/>
  <c r="K55" i="12" s="1"/>
  <c r="I55" i="12"/>
  <c r="F55" i="12"/>
  <c r="D55" i="12"/>
  <c r="C55" i="12"/>
  <c r="L54" i="12"/>
  <c r="N54" i="12" s="1"/>
  <c r="J54" i="12"/>
  <c r="K54" i="12" s="1"/>
  <c r="F54" i="12"/>
  <c r="D54" i="12"/>
  <c r="C54" i="12"/>
  <c r="N53" i="12"/>
  <c r="Q53" i="12" s="1"/>
  <c r="L53" i="12"/>
  <c r="J53" i="12"/>
  <c r="F53" i="12"/>
  <c r="D53" i="12"/>
  <c r="C53" i="12"/>
  <c r="Q52" i="12"/>
  <c r="N52" i="12"/>
  <c r="L52" i="12"/>
  <c r="J52" i="12"/>
  <c r="K52" i="12" s="1"/>
  <c r="F52" i="12"/>
  <c r="D52" i="12"/>
  <c r="C52" i="12"/>
  <c r="N51" i="12"/>
  <c r="Q51" i="12" s="1"/>
  <c r="L51" i="12"/>
  <c r="J51" i="12"/>
  <c r="F51" i="12"/>
  <c r="D51" i="12"/>
  <c r="C51" i="12"/>
  <c r="N50" i="12"/>
  <c r="L50" i="12"/>
  <c r="J50" i="12"/>
  <c r="K50" i="12" s="1"/>
  <c r="I50" i="12"/>
  <c r="D50" i="12"/>
  <c r="F50" i="12" s="1"/>
  <c r="C50" i="12"/>
  <c r="N49" i="12"/>
  <c r="Q49" i="12" s="1"/>
  <c r="L49" i="12"/>
  <c r="J49" i="12"/>
  <c r="F49" i="12"/>
  <c r="D49" i="12"/>
  <c r="C49" i="12"/>
  <c r="N48" i="12"/>
  <c r="L48" i="12"/>
  <c r="J48" i="12"/>
  <c r="D48" i="12"/>
  <c r="F48" i="12" s="1"/>
  <c r="C48" i="12"/>
  <c r="L47" i="12"/>
  <c r="N47" i="12" s="1"/>
  <c r="J47" i="12"/>
  <c r="D47" i="12"/>
  <c r="F47" i="12" s="1"/>
  <c r="C47" i="12"/>
  <c r="N46" i="12"/>
  <c r="L46" i="12"/>
  <c r="J46" i="12"/>
  <c r="I46" i="12"/>
  <c r="D46" i="12"/>
  <c r="F46" i="12" s="1"/>
  <c r="C46" i="12"/>
  <c r="L45" i="12"/>
  <c r="L43" i="12" s="1"/>
  <c r="J45" i="12"/>
  <c r="J43" i="12" s="1"/>
  <c r="I45" i="12"/>
  <c r="D45" i="12"/>
  <c r="F45" i="12" s="1"/>
  <c r="C45" i="12"/>
  <c r="N44" i="12"/>
  <c r="Q44" i="12" s="1"/>
  <c r="L44" i="12"/>
  <c r="L74" i="12" s="1"/>
  <c r="F44" i="12"/>
  <c r="F43" i="12" s="1"/>
  <c r="D44" i="12"/>
  <c r="D43" i="12" s="1"/>
  <c r="C44" i="12"/>
  <c r="P43" i="12"/>
  <c r="P75" i="12" s="1"/>
  <c r="H43" i="12"/>
  <c r="I66" i="12" s="1"/>
  <c r="O41" i="12"/>
  <c r="L41" i="12"/>
  <c r="K41" i="12"/>
  <c r="H41" i="12"/>
  <c r="G41" i="12"/>
  <c r="D41" i="12"/>
  <c r="Q40" i="12"/>
  <c r="P40" i="12"/>
  <c r="O40" i="12"/>
  <c r="L40" i="12"/>
  <c r="H40" i="12"/>
  <c r="D40" i="12"/>
  <c r="H38" i="12"/>
  <c r="F38" i="12"/>
  <c r="D38" i="12"/>
  <c r="D76" i="12" s="1"/>
  <c r="L37" i="12"/>
  <c r="N37" i="12" s="1"/>
  <c r="J37" i="12"/>
  <c r="K37" i="12" s="1"/>
  <c r="F37" i="12"/>
  <c r="E37" i="12"/>
  <c r="D37" i="12"/>
  <c r="C37" i="12"/>
  <c r="N36" i="12"/>
  <c r="L36" i="12"/>
  <c r="J36" i="12"/>
  <c r="D36" i="12"/>
  <c r="F36" i="12" s="1"/>
  <c r="C36" i="12"/>
  <c r="L35" i="12"/>
  <c r="N35" i="12" s="1"/>
  <c r="J35" i="12"/>
  <c r="K35" i="12" s="1"/>
  <c r="D35" i="12"/>
  <c r="F35" i="12" s="1"/>
  <c r="C35" i="12"/>
  <c r="Q34" i="12"/>
  <c r="P34" i="12"/>
  <c r="N34" i="12"/>
  <c r="L34" i="12"/>
  <c r="M34" i="12" s="1"/>
  <c r="J34" i="12"/>
  <c r="K34" i="12" s="1"/>
  <c r="F34" i="12"/>
  <c r="D34" i="12"/>
  <c r="C34" i="12"/>
  <c r="N33" i="12"/>
  <c r="L33" i="12"/>
  <c r="J33" i="12"/>
  <c r="D33" i="12"/>
  <c r="F33" i="12" s="1"/>
  <c r="C33" i="12"/>
  <c r="L32" i="12"/>
  <c r="N32" i="12" s="1"/>
  <c r="J32" i="12"/>
  <c r="F32" i="12"/>
  <c r="D32" i="12"/>
  <c r="C32" i="12"/>
  <c r="N31" i="12"/>
  <c r="L31" i="12"/>
  <c r="J31" i="12"/>
  <c r="K31" i="12" s="1"/>
  <c r="D31" i="12"/>
  <c r="F31" i="12" s="1"/>
  <c r="C31" i="12"/>
  <c r="L30" i="12"/>
  <c r="N30" i="12" s="1"/>
  <c r="J30" i="12"/>
  <c r="I30" i="12"/>
  <c r="F30" i="12"/>
  <c r="P30" i="12" s="1"/>
  <c r="D30" i="12"/>
  <c r="C30" i="12"/>
  <c r="L29" i="12"/>
  <c r="N29" i="12" s="1"/>
  <c r="J29" i="12"/>
  <c r="K29" i="12" s="1"/>
  <c r="F29" i="12"/>
  <c r="E29" i="12"/>
  <c r="D29" i="12"/>
  <c r="C29" i="12"/>
  <c r="N28" i="12"/>
  <c r="L28" i="12"/>
  <c r="M28" i="12" s="1"/>
  <c r="J28" i="12"/>
  <c r="D28" i="12"/>
  <c r="F28" i="12" s="1"/>
  <c r="C28" i="12"/>
  <c r="L27" i="12"/>
  <c r="N27" i="12" s="1"/>
  <c r="J27" i="12"/>
  <c r="I27" i="12"/>
  <c r="D27" i="12"/>
  <c r="F27" i="12" s="1"/>
  <c r="C27" i="12"/>
  <c r="Q26" i="12"/>
  <c r="P26" i="12"/>
  <c r="N26" i="12"/>
  <c r="L26" i="12"/>
  <c r="J26" i="12"/>
  <c r="K26" i="12" s="1"/>
  <c r="F26" i="12"/>
  <c r="D26" i="12"/>
  <c r="C26" i="12"/>
  <c r="N25" i="12"/>
  <c r="Q25" i="12" s="1"/>
  <c r="L25" i="12"/>
  <c r="J25" i="12"/>
  <c r="D25" i="12"/>
  <c r="F25" i="12" s="1"/>
  <c r="C25" i="12"/>
  <c r="L24" i="12"/>
  <c r="N24" i="12" s="1"/>
  <c r="J24" i="12"/>
  <c r="F24" i="12"/>
  <c r="D24" i="12"/>
  <c r="C24" i="12"/>
  <c r="N23" i="12"/>
  <c r="L23" i="12"/>
  <c r="J23" i="12"/>
  <c r="K23" i="12" s="1"/>
  <c r="I23" i="12"/>
  <c r="D23" i="12"/>
  <c r="F23" i="12" s="1"/>
  <c r="C23" i="12"/>
  <c r="L22" i="12"/>
  <c r="N22" i="12" s="1"/>
  <c r="J22" i="12"/>
  <c r="K22" i="12" s="1"/>
  <c r="I22" i="12"/>
  <c r="F22" i="12"/>
  <c r="D22" i="12"/>
  <c r="C22" i="12"/>
  <c r="L21" i="12"/>
  <c r="N21" i="12" s="1"/>
  <c r="J21" i="12"/>
  <c r="F21" i="12"/>
  <c r="E21" i="12"/>
  <c r="D21" i="12"/>
  <c r="C21" i="12"/>
  <c r="N20" i="12"/>
  <c r="L20" i="12"/>
  <c r="M20" i="12" s="1"/>
  <c r="J20" i="12"/>
  <c r="D20" i="12"/>
  <c r="F20" i="12" s="1"/>
  <c r="C20" i="12"/>
  <c r="L19" i="12"/>
  <c r="N19" i="12" s="1"/>
  <c r="J19" i="12"/>
  <c r="I19" i="12"/>
  <c r="D19" i="12"/>
  <c r="F19" i="12" s="1"/>
  <c r="C19" i="12"/>
  <c r="Q18" i="12"/>
  <c r="P18" i="12"/>
  <c r="N18" i="12"/>
  <c r="L18" i="12"/>
  <c r="M18" i="12" s="1"/>
  <c r="J18" i="12"/>
  <c r="F18" i="12"/>
  <c r="D18" i="12"/>
  <c r="C18" i="12"/>
  <c r="N17" i="12"/>
  <c r="Q17" i="12" s="1"/>
  <c r="L17" i="12"/>
  <c r="J17" i="12"/>
  <c r="K17" i="12" s="1"/>
  <c r="I17" i="12"/>
  <c r="D17" i="12"/>
  <c r="F17" i="12" s="1"/>
  <c r="C17" i="12"/>
  <c r="L16" i="12"/>
  <c r="N16" i="12" s="1"/>
  <c r="J16" i="12"/>
  <c r="F16" i="12"/>
  <c r="D16" i="12"/>
  <c r="C16" i="12"/>
  <c r="N15" i="12"/>
  <c r="L15" i="12"/>
  <c r="M15" i="12" s="1"/>
  <c r="J15" i="12"/>
  <c r="I15" i="12"/>
  <c r="D15" i="12"/>
  <c r="F15" i="12" s="1"/>
  <c r="C15" i="12"/>
  <c r="L14" i="12"/>
  <c r="N14" i="12" s="1"/>
  <c r="J14" i="12"/>
  <c r="K14" i="12" s="1"/>
  <c r="I14" i="12"/>
  <c r="F14" i="12"/>
  <c r="D14" i="12"/>
  <c r="C14" i="12"/>
  <c r="L13" i="12"/>
  <c r="N13" i="12" s="1"/>
  <c r="J13" i="12"/>
  <c r="F13" i="12"/>
  <c r="E13" i="12"/>
  <c r="D13" i="12"/>
  <c r="C13" i="12"/>
  <c r="N12" i="12"/>
  <c r="L12" i="12"/>
  <c r="M12" i="12" s="1"/>
  <c r="J12" i="12"/>
  <c r="D12" i="12"/>
  <c r="F12" i="12" s="1"/>
  <c r="C12" i="12"/>
  <c r="L11" i="12"/>
  <c r="N11" i="12" s="1"/>
  <c r="J11" i="12"/>
  <c r="K11" i="12" s="1"/>
  <c r="I11" i="12"/>
  <c r="D11" i="12"/>
  <c r="F11" i="12" s="1"/>
  <c r="C11" i="12"/>
  <c r="Q10" i="12"/>
  <c r="P10" i="12"/>
  <c r="N10" i="12"/>
  <c r="L10" i="12"/>
  <c r="M10" i="12" s="1"/>
  <c r="J10" i="12"/>
  <c r="K10" i="12" s="1"/>
  <c r="F10" i="12"/>
  <c r="D10" i="12"/>
  <c r="C10" i="12"/>
  <c r="N9" i="12"/>
  <c r="L9" i="12"/>
  <c r="J9" i="12"/>
  <c r="K9" i="12" s="1"/>
  <c r="I9" i="12"/>
  <c r="D9" i="12"/>
  <c r="F9" i="12" s="1"/>
  <c r="C9" i="12"/>
  <c r="L8" i="12"/>
  <c r="L7" i="12" s="1"/>
  <c r="J8" i="12"/>
  <c r="J7" i="12" s="1"/>
  <c r="F8" i="12"/>
  <c r="E8" i="12"/>
  <c r="D8" i="12"/>
  <c r="C8" i="12"/>
  <c r="H7" i="12"/>
  <c r="I32" i="12" s="1"/>
  <c r="D7" i="12"/>
  <c r="E30" i="12" s="1"/>
  <c r="H6" i="12"/>
  <c r="F6" i="12"/>
  <c r="O3" i="12"/>
  <c r="L3" i="12"/>
  <c r="K3" i="12"/>
  <c r="H3" i="12"/>
  <c r="G3" i="12"/>
  <c r="D3" i="12"/>
  <c r="Q2" i="12"/>
  <c r="P2" i="12"/>
  <c r="O2" i="12"/>
  <c r="L2" i="12"/>
  <c r="K2" i="12"/>
  <c r="H2" i="12"/>
  <c r="G2" i="12"/>
  <c r="D2" i="12"/>
  <c r="P158" i="11"/>
  <c r="P157" i="11"/>
  <c r="J157" i="11"/>
  <c r="H157" i="11"/>
  <c r="F157" i="11"/>
  <c r="D157" i="11"/>
  <c r="C156" i="11"/>
  <c r="C155" i="11"/>
  <c r="C154" i="11"/>
  <c r="L153" i="11"/>
  <c r="N153" i="11" s="1"/>
  <c r="K153" i="11"/>
  <c r="D153" i="11"/>
  <c r="C153" i="11"/>
  <c r="N152" i="11"/>
  <c r="L152" i="11"/>
  <c r="D152" i="11"/>
  <c r="C152" i="11"/>
  <c r="N151" i="11"/>
  <c r="L151" i="11"/>
  <c r="I151" i="11"/>
  <c r="F151" i="11"/>
  <c r="D151" i="11"/>
  <c r="C151" i="11"/>
  <c r="L150" i="11"/>
  <c r="N150" i="11" s="1"/>
  <c r="I150" i="11"/>
  <c r="D150" i="11"/>
  <c r="C150" i="11"/>
  <c r="L149" i="11"/>
  <c r="N149" i="11" s="1"/>
  <c r="K149" i="11"/>
  <c r="D149" i="11"/>
  <c r="C149" i="11"/>
  <c r="N148" i="11"/>
  <c r="L148" i="11"/>
  <c r="D148" i="11"/>
  <c r="C148" i="11"/>
  <c r="N147" i="11"/>
  <c r="L147" i="11"/>
  <c r="I147" i="11"/>
  <c r="F147" i="11"/>
  <c r="D147" i="11"/>
  <c r="C147" i="11"/>
  <c r="L146" i="11"/>
  <c r="N146" i="11" s="1"/>
  <c r="I146" i="11"/>
  <c r="D146" i="11"/>
  <c r="C146" i="11"/>
  <c r="L145" i="11"/>
  <c r="N145" i="11" s="1"/>
  <c r="K145" i="11"/>
  <c r="D145" i="11"/>
  <c r="C145" i="11"/>
  <c r="N144" i="11"/>
  <c r="L144" i="11"/>
  <c r="D144" i="11"/>
  <c r="C144" i="11"/>
  <c r="N143" i="11"/>
  <c r="L143" i="11"/>
  <c r="I143" i="11"/>
  <c r="F143" i="11"/>
  <c r="D143" i="11"/>
  <c r="C143" i="11"/>
  <c r="L142" i="11"/>
  <c r="N142" i="11" s="1"/>
  <c r="I142" i="11"/>
  <c r="D142" i="11"/>
  <c r="C142" i="11"/>
  <c r="L141" i="11"/>
  <c r="N141" i="11" s="1"/>
  <c r="K141" i="11"/>
  <c r="D141" i="11"/>
  <c r="C141" i="11"/>
  <c r="N140" i="11"/>
  <c r="L140" i="11"/>
  <c r="D140" i="11"/>
  <c r="C140" i="11"/>
  <c r="N139" i="11"/>
  <c r="L139" i="11"/>
  <c r="I139" i="11"/>
  <c r="F139" i="11"/>
  <c r="D139" i="11"/>
  <c r="C139" i="11"/>
  <c r="L138" i="11"/>
  <c r="N138" i="11" s="1"/>
  <c r="I138" i="11"/>
  <c r="D138" i="11"/>
  <c r="C138" i="11"/>
  <c r="L137" i="11"/>
  <c r="N137" i="11" s="1"/>
  <c r="K137" i="11"/>
  <c r="D137" i="11"/>
  <c r="C137" i="11"/>
  <c r="N136" i="11"/>
  <c r="L136" i="11"/>
  <c r="D136" i="11"/>
  <c r="C136" i="11"/>
  <c r="N135" i="11"/>
  <c r="L135" i="11"/>
  <c r="I135" i="11"/>
  <c r="F135" i="11"/>
  <c r="D135" i="11"/>
  <c r="C135" i="11"/>
  <c r="L134" i="11"/>
  <c r="N134" i="11" s="1"/>
  <c r="I134" i="11"/>
  <c r="D134" i="11"/>
  <c r="C134" i="11"/>
  <c r="L133" i="11"/>
  <c r="N133" i="11" s="1"/>
  <c r="K133" i="11"/>
  <c r="D133" i="11"/>
  <c r="C133" i="11"/>
  <c r="N132" i="11"/>
  <c r="L132" i="11"/>
  <c r="D132" i="11"/>
  <c r="C132" i="11"/>
  <c r="N131" i="11"/>
  <c r="L131" i="11"/>
  <c r="I131" i="11"/>
  <c r="F131" i="11"/>
  <c r="D131" i="11"/>
  <c r="C131" i="11"/>
  <c r="L130" i="11"/>
  <c r="N130" i="11" s="1"/>
  <c r="I130" i="11"/>
  <c r="D130" i="11"/>
  <c r="C130" i="11"/>
  <c r="L129" i="11"/>
  <c r="N129" i="11" s="1"/>
  <c r="K129" i="11"/>
  <c r="D129" i="11"/>
  <c r="C129" i="11"/>
  <c r="N128" i="11"/>
  <c r="L128" i="11"/>
  <c r="D128" i="11"/>
  <c r="C128" i="11"/>
  <c r="N127" i="11"/>
  <c r="L127" i="11"/>
  <c r="I127" i="11"/>
  <c r="F127" i="11"/>
  <c r="D127" i="11"/>
  <c r="C127" i="11"/>
  <c r="L126" i="11"/>
  <c r="N126" i="11" s="1"/>
  <c r="I126" i="11"/>
  <c r="D126" i="11"/>
  <c r="C126" i="11"/>
  <c r="L125" i="11"/>
  <c r="N125" i="11" s="1"/>
  <c r="K125" i="11"/>
  <c r="D125" i="11"/>
  <c r="C125" i="11"/>
  <c r="N124" i="11"/>
  <c r="L124" i="11"/>
  <c r="D124" i="11"/>
  <c r="C124" i="11"/>
  <c r="N123" i="11"/>
  <c r="L123" i="11"/>
  <c r="I123" i="11"/>
  <c r="F123" i="11"/>
  <c r="D123" i="11"/>
  <c r="C123" i="11"/>
  <c r="L122" i="11"/>
  <c r="N122" i="11" s="1"/>
  <c r="I122" i="11"/>
  <c r="D122" i="11"/>
  <c r="C122" i="11"/>
  <c r="L121" i="11"/>
  <c r="N121" i="11" s="1"/>
  <c r="K121" i="11"/>
  <c r="D121" i="11"/>
  <c r="C121" i="11"/>
  <c r="N120" i="11"/>
  <c r="L120" i="11"/>
  <c r="D120" i="11"/>
  <c r="C120" i="11"/>
  <c r="N119" i="11"/>
  <c r="L119" i="11"/>
  <c r="I119" i="11"/>
  <c r="F119" i="11"/>
  <c r="D119" i="11"/>
  <c r="C119" i="11"/>
  <c r="L118" i="11"/>
  <c r="N118" i="11" s="1"/>
  <c r="I118" i="11"/>
  <c r="D118" i="11"/>
  <c r="C118" i="11"/>
  <c r="L117" i="11"/>
  <c r="N117" i="11" s="1"/>
  <c r="N157" i="11" s="1"/>
  <c r="K117" i="11"/>
  <c r="D117" i="11"/>
  <c r="C117" i="11"/>
  <c r="P116" i="11"/>
  <c r="L116" i="11"/>
  <c r="M142" i="11" s="1"/>
  <c r="J116" i="11"/>
  <c r="K150" i="11" s="1"/>
  <c r="H116" i="11"/>
  <c r="I152" i="11" s="1"/>
  <c r="O114" i="11"/>
  <c r="L114" i="11"/>
  <c r="K114" i="11"/>
  <c r="H114" i="11"/>
  <c r="G114" i="11"/>
  <c r="D114" i="11"/>
  <c r="Q113" i="11"/>
  <c r="P113" i="11"/>
  <c r="O113" i="11"/>
  <c r="L113" i="11"/>
  <c r="H113" i="11"/>
  <c r="D113" i="11"/>
  <c r="P111" i="11"/>
  <c r="J111" i="11"/>
  <c r="H111" i="11"/>
  <c r="F111" i="11"/>
  <c r="D111" i="11"/>
  <c r="C110" i="11"/>
  <c r="C109" i="11"/>
  <c r="C108" i="11"/>
  <c r="C107" i="11"/>
  <c r="C106" i="11"/>
  <c r="L105" i="11"/>
  <c r="N105" i="11" s="1"/>
  <c r="K105" i="11"/>
  <c r="F105" i="11"/>
  <c r="D105" i="11"/>
  <c r="C105" i="11"/>
  <c r="N104" i="11"/>
  <c r="L104" i="11"/>
  <c r="D104" i="11"/>
  <c r="F104" i="11" s="1"/>
  <c r="C104" i="11"/>
  <c r="L103" i="11"/>
  <c r="K103" i="11"/>
  <c r="D103" i="11"/>
  <c r="F103" i="11" s="1"/>
  <c r="C103" i="11"/>
  <c r="L102" i="11"/>
  <c r="F102" i="11"/>
  <c r="D102" i="11"/>
  <c r="C102" i="11"/>
  <c r="L101" i="11"/>
  <c r="N101" i="11" s="1"/>
  <c r="K101" i="11"/>
  <c r="F101" i="11"/>
  <c r="D101" i="11"/>
  <c r="C101" i="11"/>
  <c r="N100" i="11"/>
  <c r="L100" i="11"/>
  <c r="D100" i="11"/>
  <c r="F100" i="11" s="1"/>
  <c r="C100" i="11"/>
  <c r="L99" i="11"/>
  <c r="K99" i="11"/>
  <c r="D99" i="11"/>
  <c r="F99" i="11" s="1"/>
  <c r="C99" i="11"/>
  <c r="L98" i="11"/>
  <c r="F98" i="11"/>
  <c r="D98" i="11"/>
  <c r="C98" i="11"/>
  <c r="L97" i="11"/>
  <c r="N97" i="11" s="1"/>
  <c r="K97" i="11"/>
  <c r="F97" i="11"/>
  <c r="D97" i="11"/>
  <c r="C97" i="11"/>
  <c r="N96" i="11"/>
  <c r="L96" i="11"/>
  <c r="D96" i="11"/>
  <c r="F96" i="11" s="1"/>
  <c r="C96" i="11"/>
  <c r="L95" i="11"/>
  <c r="K95" i="11"/>
  <c r="D95" i="11"/>
  <c r="F95" i="11" s="1"/>
  <c r="C95" i="11"/>
  <c r="L94" i="11"/>
  <c r="F94" i="11"/>
  <c r="D94" i="11"/>
  <c r="C94" i="11"/>
  <c r="L93" i="11"/>
  <c r="N93" i="11" s="1"/>
  <c r="K93" i="11"/>
  <c r="F93" i="11"/>
  <c r="D93" i="11"/>
  <c r="C93" i="11"/>
  <c r="N92" i="11"/>
  <c r="L92" i="11"/>
  <c r="D92" i="11"/>
  <c r="F92" i="11" s="1"/>
  <c r="C92" i="11"/>
  <c r="L91" i="11"/>
  <c r="K91" i="11"/>
  <c r="I91" i="11"/>
  <c r="D91" i="11"/>
  <c r="F91" i="11" s="1"/>
  <c r="C91" i="11"/>
  <c r="L90" i="11"/>
  <c r="F90" i="11"/>
  <c r="D90" i="11"/>
  <c r="C90" i="11"/>
  <c r="L89" i="11"/>
  <c r="N89" i="11" s="1"/>
  <c r="K89" i="11"/>
  <c r="I89" i="11"/>
  <c r="F89" i="11"/>
  <c r="D89" i="11"/>
  <c r="C89" i="11"/>
  <c r="N88" i="11"/>
  <c r="L88" i="11"/>
  <c r="D88" i="11"/>
  <c r="F88" i="11" s="1"/>
  <c r="C88" i="11"/>
  <c r="L87" i="11"/>
  <c r="K87" i="11"/>
  <c r="I87" i="11"/>
  <c r="D87" i="11"/>
  <c r="F87" i="11" s="1"/>
  <c r="C87" i="11"/>
  <c r="L86" i="11"/>
  <c r="F86" i="11"/>
  <c r="D86" i="11"/>
  <c r="C86" i="11"/>
  <c r="L85" i="11"/>
  <c r="N85" i="11" s="1"/>
  <c r="K85" i="11"/>
  <c r="I85" i="11"/>
  <c r="F85" i="11"/>
  <c r="D85" i="11"/>
  <c r="C85" i="11"/>
  <c r="N84" i="11"/>
  <c r="L84" i="11"/>
  <c r="D84" i="11"/>
  <c r="F84" i="11" s="1"/>
  <c r="C84" i="11"/>
  <c r="L83" i="11"/>
  <c r="K83" i="11"/>
  <c r="I83" i="11"/>
  <c r="D83" i="11"/>
  <c r="F83" i="11" s="1"/>
  <c r="C83" i="11"/>
  <c r="L82" i="11"/>
  <c r="I82" i="11"/>
  <c r="F82" i="11"/>
  <c r="D82" i="11"/>
  <c r="C82" i="11"/>
  <c r="L81" i="11"/>
  <c r="N81" i="11" s="1"/>
  <c r="K81" i="11"/>
  <c r="I81" i="11"/>
  <c r="F81" i="11"/>
  <c r="D81" i="11"/>
  <c r="C81" i="11"/>
  <c r="P80" i="11"/>
  <c r="P112" i="11" s="1"/>
  <c r="J80" i="11"/>
  <c r="K102" i="11" s="1"/>
  <c r="H80" i="11"/>
  <c r="I102" i="11" s="1"/>
  <c r="O78" i="11"/>
  <c r="L78" i="11"/>
  <c r="K78" i="11"/>
  <c r="H78" i="11"/>
  <c r="G78" i="11"/>
  <c r="D78" i="11"/>
  <c r="Q77" i="11"/>
  <c r="P77" i="11"/>
  <c r="O77" i="11"/>
  <c r="L77" i="11"/>
  <c r="H77" i="11"/>
  <c r="D77" i="11"/>
  <c r="H76" i="11"/>
  <c r="P74" i="11"/>
  <c r="H74" i="11"/>
  <c r="F74" i="11"/>
  <c r="D74" i="11"/>
  <c r="D76" i="11" s="1"/>
  <c r="L73" i="11"/>
  <c r="J73" i="11"/>
  <c r="F73" i="11"/>
  <c r="D73" i="11"/>
  <c r="C73" i="11"/>
  <c r="N72" i="11"/>
  <c r="L72" i="11"/>
  <c r="J72" i="11"/>
  <c r="I72" i="11"/>
  <c r="D72" i="11"/>
  <c r="C72" i="11"/>
  <c r="N71" i="11"/>
  <c r="L71" i="11"/>
  <c r="J71" i="11"/>
  <c r="I71" i="11"/>
  <c r="D71" i="11"/>
  <c r="F71" i="11" s="1"/>
  <c r="C71" i="11"/>
  <c r="N70" i="11"/>
  <c r="Q70" i="11" s="1"/>
  <c r="L70" i="11"/>
  <c r="J70" i="11"/>
  <c r="F70" i="11"/>
  <c r="C70" i="11"/>
  <c r="L69" i="11"/>
  <c r="N69" i="11" s="1"/>
  <c r="Q69" i="11" s="1"/>
  <c r="J69" i="11"/>
  <c r="F69" i="11"/>
  <c r="D69" i="11"/>
  <c r="C69" i="11"/>
  <c r="L68" i="11"/>
  <c r="J68" i="11"/>
  <c r="F68" i="11"/>
  <c r="D68" i="11"/>
  <c r="C68" i="11"/>
  <c r="L67" i="11"/>
  <c r="J67" i="11"/>
  <c r="I67" i="11"/>
  <c r="D67" i="11"/>
  <c r="C67" i="11"/>
  <c r="N66" i="11"/>
  <c r="L66" i="11"/>
  <c r="J66" i="11"/>
  <c r="I66" i="11"/>
  <c r="D66" i="11"/>
  <c r="F66" i="11" s="1"/>
  <c r="C66" i="11"/>
  <c r="N65" i="11"/>
  <c r="L65" i="11"/>
  <c r="J65" i="11"/>
  <c r="D65" i="11"/>
  <c r="F65" i="11" s="1"/>
  <c r="C65" i="11"/>
  <c r="L64" i="11"/>
  <c r="J64" i="11"/>
  <c r="D64" i="11"/>
  <c r="C64" i="11"/>
  <c r="Q63" i="11"/>
  <c r="N63" i="11"/>
  <c r="L63" i="11"/>
  <c r="J63" i="11"/>
  <c r="I63" i="11"/>
  <c r="F63" i="11"/>
  <c r="D63" i="11"/>
  <c r="C63" i="11"/>
  <c r="L62" i="11"/>
  <c r="N62" i="11" s="1"/>
  <c r="J62" i="11"/>
  <c r="D62" i="11"/>
  <c r="F62" i="11" s="1"/>
  <c r="C62" i="11"/>
  <c r="L61" i="11"/>
  <c r="J61" i="11"/>
  <c r="F61" i="11"/>
  <c r="D61" i="11"/>
  <c r="C61" i="11"/>
  <c r="Q60" i="11"/>
  <c r="N60" i="11"/>
  <c r="L60" i="11"/>
  <c r="J60" i="11"/>
  <c r="I60" i="11"/>
  <c r="F60" i="11"/>
  <c r="D60" i="11"/>
  <c r="C60" i="11"/>
  <c r="L59" i="11"/>
  <c r="N59" i="11" s="1"/>
  <c r="J59" i="11"/>
  <c r="D59" i="11"/>
  <c r="F59" i="11" s="1"/>
  <c r="C59" i="11"/>
  <c r="N58" i="11"/>
  <c r="L58" i="11"/>
  <c r="J58" i="11"/>
  <c r="I58" i="11"/>
  <c r="D58" i="11"/>
  <c r="F58" i="11" s="1"/>
  <c r="C58" i="11"/>
  <c r="N57" i="11"/>
  <c r="L57" i="11"/>
  <c r="J57" i="11"/>
  <c r="F57" i="11"/>
  <c r="D57" i="11"/>
  <c r="C57" i="11"/>
  <c r="L56" i="11"/>
  <c r="I56" i="11"/>
  <c r="F56" i="11"/>
  <c r="D56" i="11"/>
  <c r="C56" i="11"/>
  <c r="N55" i="11"/>
  <c r="L55" i="11"/>
  <c r="J55" i="11"/>
  <c r="D55" i="11"/>
  <c r="F55" i="11" s="1"/>
  <c r="C55" i="11"/>
  <c r="L54" i="11"/>
  <c r="J54" i="11"/>
  <c r="D54" i="11"/>
  <c r="C54" i="11"/>
  <c r="Q53" i="11"/>
  <c r="N53" i="11"/>
  <c r="L53" i="11"/>
  <c r="J53" i="11"/>
  <c r="I53" i="11"/>
  <c r="F53" i="11"/>
  <c r="D53" i="11"/>
  <c r="C53" i="11"/>
  <c r="N52" i="11"/>
  <c r="L52" i="11"/>
  <c r="J52" i="11"/>
  <c r="D52" i="11"/>
  <c r="F52" i="11" s="1"/>
  <c r="C52" i="11"/>
  <c r="L51" i="11"/>
  <c r="L43" i="11" s="1"/>
  <c r="J51" i="11"/>
  <c r="F51" i="11"/>
  <c r="D51" i="11"/>
  <c r="C51" i="11"/>
  <c r="Q50" i="11"/>
  <c r="N50" i="11"/>
  <c r="L50" i="11"/>
  <c r="J50" i="11"/>
  <c r="I50" i="11"/>
  <c r="F50" i="11"/>
  <c r="D50" i="11"/>
  <c r="C50" i="11"/>
  <c r="L49" i="11"/>
  <c r="N49" i="11" s="1"/>
  <c r="J49" i="11"/>
  <c r="D49" i="11"/>
  <c r="F49" i="11" s="1"/>
  <c r="C49" i="11"/>
  <c r="N48" i="11"/>
  <c r="L48" i="11"/>
  <c r="J48" i="11"/>
  <c r="I48" i="11"/>
  <c r="D48" i="11"/>
  <c r="F48" i="11" s="1"/>
  <c r="C48" i="11"/>
  <c r="N47" i="11"/>
  <c r="L47" i="11"/>
  <c r="J47" i="11"/>
  <c r="F47" i="11"/>
  <c r="D47" i="11"/>
  <c r="C47" i="11"/>
  <c r="L46" i="11"/>
  <c r="N46" i="11" s="1"/>
  <c r="J46" i="11"/>
  <c r="D46" i="11"/>
  <c r="F46" i="11" s="1"/>
  <c r="C46" i="11"/>
  <c r="L45" i="11"/>
  <c r="N45" i="11" s="1"/>
  <c r="J45" i="11"/>
  <c r="I45" i="11"/>
  <c r="D45" i="11"/>
  <c r="C45" i="11"/>
  <c r="L44" i="11"/>
  <c r="J44" i="11"/>
  <c r="D44" i="11"/>
  <c r="F44" i="11" s="1"/>
  <c r="C44" i="11"/>
  <c r="P43" i="11"/>
  <c r="P75" i="11" s="1"/>
  <c r="H43" i="11"/>
  <c r="I46" i="11" s="1"/>
  <c r="O41" i="11"/>
  <c r="L41" i="11"/>
  <c r="K41" i="11"/>
  <c r="H41" i="11"/>
  <c r="G41" i="11"/>
  <c r="D41" i="11"/>
  <c r="Q40" i="11"/>
  <c r="P40" i="11"/>
  <c r="O40" i="11"/>
  <c r="L40" i="11"/>
  <c r="H40" i="11"/>
  <c r="D40" i="11"/>
  <c r="H39" i="11"/>
  <c r="H38" i="11"/>
  <c r="F38" i="11"/>
  <c r="F76" i="11" s="1"/>
  <c r="D38" i="11"/>
  <c r="L37" i="11"/>
  <c r="J37" i="11"/>
  <c r="D37" i="11"/>
  <c r="C37" i="11"/>
  <c r="N36" i="11"/>
  <c r="L36" i="11"/>
  <c r="J36" i="11"/>
  <c r="I36" i="11"/>
  <c r="D36" i="11"/>
  <c r="F36" i="11" s="1"/>
  <c r="C36" i="11"/>
  <c r="L35" i="11"/>
  <c r="J35" i="11"/>
  <c r="F35" i="11"/>
  <c r="D35" i="11"/>
  <c r="C35" i="11"/>
  <c r="N34" i="11"/>
  <c r="L34" i="11"/>
  <c r="J34" i="11"/>
  <c r="D34" i="11"/>
  <c r="F34" i="11" s="1"/>
  <c r="C34" i="11"/>
  <c r="L33" i="11"/>
  <c r="N33" i="11" s="1"/>
  <c r="J33" i="11"/>
  <c r="D33" i="11"/>
  <c r="F33" i="11" s="1"/>
  <c r="P33" i="11" s="1"/>
  <c r="C33" i="11"/>
  <c r="Q32" i="11"/>
  <c r="L32" i="11"/>
  <c r="N32" i="11" s="1"/>
  <c r="J32" i="11"/>
  <c r="I32" i="11"/>
  <c r="D32" i="11"/>
  <c r="F32" i="11" s="1"/>
  <c r="C32" i="11"/>
  <c r="P31" i="11"/>
  <c r="N31" i="11"/>
  <c r="L31" i="11"/>
  <c r="J31" i="11"/>
  <c r="I31" i="11"/>
  <c r="F31" i="11"/>
  <c r="D31" i="11"/>
  <c r="C31" i="11"/>
  <c r="N30" i="11"/>
  <c r="L30" i="11"/>
  <c r="J30" i="11"/>
  <c r="F30" i="11"/>
  <c r="D30" i="11"/>
  <c r="C30" i="11"/>
  <c r="L29" i="11"/>
  <c r="J29" i="11"/>
  <c r="D29" i="11"/>
  <c r="C29" i="11"/>
  <c r="N28" i="11"/>
  <c r="Q28" i="11" s="1"/>
  <c r="L28" i="11"/>
  <c r="J28" i="11"/>
  <c r="I28" i="11"/>
  <c r="D28" i="11"/>
  <c r="F28" i="11" s="1"/>
  <c r="C28" i="11"/>
  <c r="L27" i="11"/>
  <c r="J27" i="11"/>
  <c r="F27" i="11"/>
  <c r="D27" i="11"/>
  <c r="C27" i="11"/>
  <c r="N26" i="11"/>
  <c r="Q26" i="11" s="1"/>
  <c r="L26" i="11"/>
  <c r="J26" i="11"/>
  <c r="D26" i="11"/>
  <c r="F26" i="11" s="1"/>
  <c r="C26" i="11"/>
  <c r="L25" i="11"/>
  <c r="N25" i="11" s="1"/>
  <c r="J25" i="11"/>
  <c r="D25" i="11"/>
  <c r="F25" i="11" s="1"/>
  <c r="C25" i="11"/>
  <c r="P24" i="11"/>
  <c r="L24" i="11"/>
  <c r="N24" i="11" s="1"/>
  <c r="J24" i="11"/>
  <c r="I24" i="11"/>
  <c r="D24" i="11"/>
  <c r="F24" i="11" s="1"/>
  <c r="C24" i="11"/>
  <c r="N23" i="11"/>
  <c r="L23" i="11"/>
  <c r="J23" i="11"/>
  <c r="I23" i="11"/>
  <c r="F23" i="11"/>
  <c r="P23" i="11" s="1"/>
  <c r="D23" i="11"/>
  <c r="C23" i="11"/>
  <c r="N22" i="11"/>
  <c r="L22" i="11"/>
  <c r="J22" i="11"/>
  <c r="F22" i="11"/>
  <c r="D22" i="11"/>
  <c r="C22" i="11"/>
  <c r="L21" i="11"/>
  <c r="J21" i="11"/>
  <c r="D21" i="11"/>
  <c r="C21" i="11"/>
  <c r="Q20" i="11"/>
  <c r="P20" i="11"/>
  <c r="N20" i="11"/>
  <c r="L20" i="11"/>
  <c r="J20" i="11"/>
  <c r="I20" i="11"/>
  <c r="D20" i="11"/>
  <c r="F20" i="11" s="1"/>
  <c r="C20" i="11"/>
  <c r="N19" i="11"/>
  <c r="Q19" i="11" s="1"/>
  <c r="L19" i="11"/>
  <c r="J19" i="11"/>
  <c r="F19" i="11"/>
  <c r="P19" i="11" s="1"/>
  <c r="D19" i="11"/>
  <c r="C19" i="11"/>
  <c r="N18" i="11"/>
  <c r="Q18" i="11" s="1"/>
  <c r="L18" i="11"/>
  <c r="J18" i="11"/>
  <c r="D18" i="11"/>
  <c r="F18" i="11" s="1"/>
  <c r="C18" i="11"/>
  <c r="L17" i="11"/>
  <c r="N17" i="11" s="1"/>
  <c r="J17" i="11"/>
  <c r="D17" i="11"/>
  <c r="F17" i="11" s="1"/>
  <c r="C17" i="11"/>
  <c r="L16" i="11"/>
  <c r="N16" i="11" s="1"/>
  <c r="J16" i="11"/>
  <c r="I16" i="11"/>
  <c r="D16" i="11"/>
  <c r="F16" i="11" s="1"/>
  <c r="C16" i="11"/>
  <c r="P15" i="11"/>
  <c r="N15" i="11"/>
  <c r="L15" i="11"/>
  <c r="J15" i="11"/>
  <c r="I15" i="11"/>
  <c r="F15" i="11"/>
  <c r="D15" i="11"/>
  <c r="C15" i="11"/>
  <c r="L14" i="11"/>
  <c r="N14" i="11" s="1"/>
  <c r="J14" i="11"/>
  <c r="F14" i="11"/>
  <c r="P14" i="11" s="1"/>
  <c r="D14" i="11"/>
  <c r="C14" i="11"/>
  <c r="L13" i="11"/>
  <c r="J13" i="11"/>
  <c r="D13" i="11"/>
  <c r="C13" i="11"/>
  <c r="L12" i="11"/>
  <c r="J12" i="11"/>
  <c r="I12" i="11"/>
  <c r="D12" i="11"/>
  <c r="F12" i="11" s="1"/>
  <c r="C12" i="11"/>
  <c r="L11" i="11"/>
  <c r="J11" i="11"/>
  <c r="F11" i="11"/>
  <c r="D11" i="11"/>
  <c r="C11" i="11"/>
  <c r="L10" i="11"/>
  <c r="J10" i="11"/>
  <c r="D10" i="11"/>
  <c r="C10" i="11"/>
  <c r="L9" i="11"/>
  <c r="N9" i="11" s="1"/>
  <c r="J9" i="11"/>
  <c r="D9" i="11"/>
  <c r="F9" i="11" s="1"/>
  <c r="C9" i="11"/>
  <c r="P8" i="11"/>
  <c r="N8" i="11"/>
  <c r="L8" i="11"/>
  <c r="J8" i="11"/>
  <c r="I8" i="11"/>
  <c r="D8" i="11"/>
  <c r="F8" i="11" s="1"/>
  <c r="Q8" i="11" s="1"/>
  <c r="C8" i="11"/>
  <c r="H7" i="11"/>
  <c r="I33" i="11" s="1"/>
  <c r="H6" i="11"/>
  <c r="F6" i="11"/>
  <c r="O3" i="11"/>
  <c r="L3" i="11"/>
  <c r="K3" i="11"/>
  <c r="H3" i="11"/>
  <c r="G3" i="11"/>
  <c r="D3" i="11"/>
  <c r="Q2" i="11"/>
  <c r="P2" i="11"/>
  <c r="O2" i="11"/>
  <c r="L2" i="11"/>
  <c r="K2" i="11"/>
  <c r="H2" i="11"/>
  <c r="G2" i="11"/>
  <c r="D2" i="11"/>
  <c r="J158" i="10"/>
  <c r="P157" i="10"/>
  <c r="J157" i="10"/>
  <c r="H157" i="10"/>
  <c r="H158" i="10" s="1"/>
  <c r="F157" i="10"/>
  <c r="D157" i="10"/>
  <c r="C156" i="10"/>
  <c r="C155" i="10"/>
  <c r="C154" i="10"/>
  <c r="L153" i="10"/>
  <c r="N153" i="10" s="1"/>
  <c r="K153" i="10"/>
  <c r="D153" i="10"/>
  <c r="E153" i="10" s="1"/>
  <c r="C153" i="10"/>
  <c r="L152" i="10"/>
  <c r="N152" i="10" s="1"/>
  <c r="I152" i="10"/>
  <c r="F152" i="10"/>
  <c r="D152" i="10"/>
  <c r="C152" i="10"/>
  <c r="L151" i="10"/>
  <c r="N151" i="10" s="1"/>
  <c r="D151" i="10"/>
  <c r="F151" i="10" s="1"/>
  <c r="C151" i="10"/>
  <c r="L150" i="10"/>
  <c r="N150" i="10" s="1"/>
  <c r="K150" i="10"/>
  <c r="I150" i="10"/>
  <c r="F150" i="10"/>
  <c r="D150" i="10"/>
  <c r="E150" i="10" s="1"/>
  <c r="C150" i="10"/>
  <c r="L149" i="10"/>
  <c r="N149" i="10" s="1"/>
  <c r="K149" i="10"/>
  <c r="D149" i="10"/>
  <c r="E149" i="10" s="1"/>
  <c r="C149" i="10"/>
  <c r="L148" i="10"/>
  <c r="N148" i="10" s="1"/>
  <c r="I148" i="10"/>
  <c r="F148" i="10"/>
  <c r="D148" i="10"/>
  <c r="C148" i="10"/>
  <c r="L147" i="10"/>
  <c r="N147" i="10" s="1"/>
  <c r="D147" i="10"/>
  <c r="F147" i="10" s="1"/>
  <c r="C147" i="10"/>
  <c r="L146" i="10"/>
  <c r="N146" i="10" s="1"/>
  <c r="K146" i="10"/>
  <c r="I146" i="10"/>
  <c r="F146" i="10"/>
  <c r="D146" i="10"/>
  <c r="E146" i="10" s="1"/>
  <c r="C146" i="10"/>
  <c r="L145" i="10"/>
  <c r="N145" i="10" s="1"/>
  <c r="K145" i="10"/>
  <c r="D145" i="10"/>
  <c r="E145" i="10" s="1"/>
  <c r="C145" i="10"/>
  <c r="L144" i="10"/>
  <c r="N144" i="10" s="1"/>
  <c r="I144" i="10"/>
  <c r="F144" i="10"/>
  <c r="D144" i="10"/>
  <c r="C144" i="10"/>
  <c r="L143" i="10"/>
  <c r="N143" i="10" s="1"/>
  <c r="D143" i="10"/>
  <c r="F143" i="10" s="1"/>
  <c r="C143" i="10"/>
  <c r="L142" i="10"/>
  <c r="N142" i="10" s="1"/>
  <c r="K142" i="10"/>
  <c r="I142" i="10"/>
  <c r="F142" i="10"/>
  <c r="D142" i="10"/>
  <c r="E142" i="10" s="1"/>
  <c r="C142" i="10"/>
  <c r="L141" i="10"/>
  <c r="N141" i="10" s="1"/>
  <c r="K141" i="10"/>
  <c r="D141" i="10"/>
  <c r="E141" i="10" s="1"/>
  <c r="C141" i="10"/>
  <c r="L140" i="10"/>
  <c r="N140" i="10" s="1"/>
  <c r="I140" i="10"/>
  <c r="F140" i="10"/>
  <c r="D140" i="10"/>
  <c r="C140" i="10"/>
  <c r="L139" i="10"/>
  <c r="N139" i="10" s="1"/>
  <c r="D139" i="10"/>
  <c r="F139" i="10" s="1"/>
  <c r="C139" i="10"/>
  <c r="L138" i="10"/>
  <c r="N138" i="10" s="1"/>
  <c r="K138" i="10"/>
  <c r="I138" i="10"/>
  <c r="F138" i="10"/>
  <c r="D138" i="10"/>
  <c r="E138" i="10" s="1"/>
  <c r="C138" i="10"/>
  <c r="L137" i="10"/>
  <c r="N137" i="10" s="1"/>
  <c r="K137" i="10"/>
  <c r="D137" i="10"/>
  <c r="E137" i="10" s="1"/>
  <c r="C137" i="10"/>
  <c r="L136" i="10"/>
  <c r="N136" i="10" s="1"/>
  <c r="I136" i="10"/>
  <c r="F136" i="10"/>
  <c r="D136" i="10"/>
  <c r="C136" i="10"/>
  <c r="L135" i="10"/>
  <c r="N135" i="10" s="1"/>
  <c r="D135" i="10"/>
  <c r="F135" i="10" s="1"/>
  <c r="C135" i="10"/>
  <c r="L134" i="10"/>
  <c r="N134" i="10" s="1"/>
  <c r="K134" i="10"/>
  <c r="I134" i="10"/>
  <c r="F134" i="10"/>
  <c r="D134" i="10"/>
  <c r="E134" i="10" s="1"/>
  <c r="C134" i="10"/>
  <c r="L133" i="10"/>
  <c r="N133" i="10" s="1"/>
  <c r="K133" i="10"/>
  <c r="D133" i="10"/>
  <c r="E133" i="10" s="1"/>
  <c r="C133" i="10"/>
  <c r="L132" i="10"/>
  <c r="N132" i="10" s="1"/>
  <c r="I132" i="10"/>
  <c r="F132" i="10"/>
  <c r="D132" i="10"/>
  <c r="C132" i="10"/>
  <c r="L131" i="10"/>
  <c r="N131" i="10" s="1"/>
  <c r="D131" i="10"/>
  <c r="F131" i="10" s="1"/>
  <c r="C131" i="10"/>
  <c r="L130" i="10"/>
  <c r="N130" i="10" s="1"/>
  <c r="K130" i="10"/>
  <c r="I130" i="10"/>
  <c r="F130" i="10"/>
  <c r="D130" i="10"/>
  <c r="E130" i="10" s="1"/>
  <c r="C130" i="10"/>
  <c r="L129" i="10"/>
  <c r="N129" i="10" s="1"/>
  <c r="K129" i="10"/>
  <c r="D129" i="10"/>
  <c r="E129" i="10" s="1"/>
  <c r="C129" i="10"/>
  <c r="L128" i="10"/>
  <c r="N128" i="10" s="1"/>
  <c r="I128" i="10"/>
  <c r="F128" i="10"/>
  <c r="D128" i="10"/>
  <c r="C128" i="10"/>
  <c r="L127" i="10"/>
  <c r="N127" i="10" s="1"/>
  <c r="D127" i="10"/>
  <c r="F127" i="10" s="1"/>
  <c r="C127" i="10"/>
  <c r="L126" i="10"/>
  <c r="N126" i="10" s="1"/>
  <c r="K126" i="10"/>
  <c r="I126" i="10"/>
  <c r="F126" i="10"/>
  <c r="D126" i="10"/>
  <c r="E126" i="10" s="1"/>
  <c r="C126" i="10"/>
  <c r="L125" i="10"/>
  <c r="N125" i="10" s="1"/>
  <c r="K125" i="10"/>
  <c r="D125" i="10"/>
  <c r="E125" i="10" s="1"/>
  <c r="C125" i="10"/>
  <c r="L124" i="10"/>
  <c r="N124" i="10" s="1"/>
  <c r="I124" i="10"/>
  <c r="F124" i="10"/>
  <c r="D124" i="10"/>
  <c r="C124" i="10"/>
  <c r="L123" i="10"/>
  <c r="N123" i="10" s="1"/>
  <c r="D123" i="10"/>
  <c r="F123" i="10" s="1"/>
  <c r="C123" i="10"/>
  <c r="N122" i="10"/>
  <c r="L122" i="10"/>
  <c r="K122" i="10"/>
  <c r="I122" i="10"/>
  <c r="F122" i="10"/>
  <c r="D122" i="10"/>
  <c r="E122" i="10" s="1"/>
  <c r="C122" i="10"/>
  <c r="L121" i="10"/>
  <c r="N121" i="10" s="1"/>
  <c r="K121" i="10"/>
  <c r="I121" i="10"/>
  <c r="D121" i="10"/>
  <c r="E121" i="10" s="1"/>
  <c r="C121" i="10"/>
  <c r="L120" i="10"/>
  <c r="N120" i="10" s="1"/>
  <c r="I120" i="10"/>
  <c r="F120" i="10"/>
  <c r="D120" i="10"/>
  <c r="C120" i="10"/>
  <c r="L119" i="10"/>
  <c r="N119" i="10" s="1"/>
  <c r="D119" i="10"/>
  <c r="F119" i="10" s="1"/>
  <c r="C119" i="10"/>
  <c r="N118" i="10"/>
  <c r="L118" i="10"/>
  <c r="K118" i="10"/>
  <c r="I118" i="10"/>
  <c r="F118" i="10"/>
  <c r="D118" i="10"/>
  <c r="E118" i="10" s="1"/>
  <c r="C118" i="10"/>
  <c r="L117" i="10"/>
  <c r="L116" i="10" s="1"/>
  <c r="K117" i="10"/>
  <c r="I117" i="10"/>
  <c r="D117" i="10"/>
  <c r="E117" i="10" s="1"/>
  <c r="C117" i="10"/>
  <c r="P116" i="10"/>
  <c r="P158" i="10" s="1"/>
  <c r="J116" i="10"/>
  <c r="K151" i="10" s="1"/>
  <c r="H116" i="10"/>
  <c r="I151" i="10" s="1"/>
  <c r="D116" i="10"/>
  <c r="D158" i="10" s="1"/>
  <c r="O114" i="10"/>
  <c r="L114" i="10"/>
  <c r="K114" i="10"/>
  <c r="H114" i="10"/>
  <c r="G114" i="10"/>
  <c r="D114" i="10"/>
  <c r="Q113" i="10"/>
  <c r="P113" i="10"/>
  <c r="O113" i="10"/>
  <c r="L113" i="10"/>
  <c r="H113" i="10"/>
  <c r="D113" i="10"/>
  <c r="J112" i="10"/>
  <c r="P111" i="10"/>
  <c r="J111" i="10"/>
  <c r="H111" i="10"/>
  <c r="F111" i="10"/>
  <c r="D111" i="10"/>
  <c r="C110" i="10"/>
  <c r="C109" i="10"/>
  <c r="C108" i="10"/>
  <c r="C107" i="10"/>
  <c r="C106" i="10"/>
  <c r="N105" i="10"/>
  <c r="L105" i="10"/>
  <c r="K105" i="10"/>
  <c r="D105" i="10"/>
  <c r="F105" i="10" s="1"/>
  <c r="C105" i="10"/>
  <c r="L104" i="10"/>
  <c r="N104" i="10" s="1"/>
  <c r="K104" i="10"/>
  <c r="F104" i="10"/>
  <c r="E104" i="10"/>
  <c r="D104" i="10"/>
  <c r="Q104" i="10" s="1"/>
  <c r="C104" i="10"/>
  <c r="N103" i="10"/>
  <c r="L103" i="10"/>
  <c r="M103" i="10" s="1"/>
  <c r="D103" i="10"/>
  <c r="C103" i="10"/>
  <c r="L102" i="10"/>
  <c r="M102" i="10" s="1"/>
  <c r="K102" i="10"/>
  <c r="F102" i="10"/>
  <c r="D102" i="10"/>
  <c r="C102" i="10"/>
  <c r="N101" i="10"/>
  <c r="L101" i="10"/>
  <c r="K101" i="10"/>
  <c r="D101" i="10"/>
  <c r="F101" i="10" s="1"/>
  <c r="C101" i="10"/>
  <c r="L100" i="10"/>
  <c r="N100" i="10" s="1"/>
  <c r="K100" i="10"/>
  <c r="I100" i="10"/>
  <c r="F100" i="10"/>
  <c r="E100" i="10"/>
  <c r="Q100" i="10" s="1"/>
  <c r="D100" i="10"/>
  <c r="C100" i="10"/>
  <c r="N99" i="10"/>
  <c r="L99" i="10"/>
  <c r="M99" i="10" s="1"/>
  <c r="D99" i="10"/>
  <c r="C99" i="10"/>
  <c r="L98" i="10"/>
  <c r="M98" i="10" s="1"/>
  <c r="K98" i="10"/>
  <c r="I98" i="10"/>
  <c r="F98" i="10"/>
  <c r="D98" i="10"/>
  <c r="C98" i="10"/>
  <c r="N97" i="10"/>
  <c r="L97" i="10"/>
  <c r="K97" i="10"/>
  <c r="D97" i="10"/>
  <c r="F97" i="10" s="1"/>
  <c r="C97" i="10"/>
  <c r="L96" i="10"/>
  <c r="N96" i="10" s="1"/>
  <c r="K96" i="10"/>
  <c r="I96" i="10"/>
  <c r="F96" i="10"/>
  <c r="E96" i="10"/>
  <c r="Q96" i="10" s="1"/>
  <c r="D96" i="10"/>
  <c r="C96" i="10"/>
  <c r="N95" i="10"/>
  <c r="L95" i="10"/>
  <c r="M95" i="10" s="1"/>
  <c r="D95" i="10"/>
  <c r="C95" i="10"/>
  <c r="L94" i="10"/>
  <c r="K94" i="10"/>
  <c r="I94" i="10"/>
  <c r="F94" i="10"/>
  <c r="D94" i="10"/>
  <c r="C94" i="10"/>
  <c r="N93" i="10"/>
  <c r="L93" i="10"/>
  <c r="K93" i="10"/>
  <c r="D93" i="10"/>
  <c r="F93" i="10" s="1"/>
  <c r="C93" i="10"/>
  <c r="L92" i="10"/>
  <c r="N92" i="10" s="1"/>
  <c r="K92" i="10"/>
  <c r="I92" i="10"/>
  <c r="F92" i="10"/>
  <c r="E92" i="10"/>
  <c r="Q92" i="10" s="1"/>
  <c r="D92" i="10"/>
  <c r="C92" i="10"/>
  <c r="N91" i="10"/>
  <c r="L91" i="10"/>
  <c r="M91" i="10" s="1"/>
  <c r="D91" i="10"/>
  <c r="C91" i="10"/>
  <c r="L90" i="10"/>
  <c r="M90" i="10" s="1"/>
  <c r="K90" i="10"/>
  <c r="I90" i="10"/>
  <c r="F90" i="10"/>
  <c r="D90" i="10"/>
  <c r="C90" i="10"/>
  <c r="N89" i="10"/>
  <c r="L89" i="10"/>
  <c r="K89" i="10"/>
  <c r="D89" i="10"/>
  <c r="F89" i="10" s="1"/>
  <c r="C89" i="10"/>
  <c r="L88" i="10"/>
  <c r="N88" i="10" s="1"/>
  <c r="K88" i="10"/>
  <c r="I88" i="10"/>
  <c r="F88" i="10"/>
  <c r="E88" i="10"/>
  <c r="Q88" i="10" s="1"/>
  <c r="D88" i="10"/>
  <c r="C88" i="10"/>
  <c r="N87" i="10"/>
  <c r="L87" i="10"/>
  <c r="D87" i="10"/>
  <c r="C87" i="10"/>
  <c r="L86" i="10"/>
  <c r="M86" i="10" s="1"/>
  <c r="K86" i="10"/>
  <c r="I86" i="10"/>
  <c r="F86" i="10"/>
  <c r="D86" i="10"/>
  <c r="C86" i="10"/>
  <c r="N85" i="10"/>
  <c r="L85" i="10"/>
  <c r="K85" i="10"/>
  <c r="D85" i="10"/>
  <c r="F85" i="10" s="1"/>
  <c r="C85" i="10"/>
  <c r="L84" i="10"/>
  <c r="N84" i="10" s="1"/>
  <c r="K84" i="10"/>
  <c r="I84" i="10"/>
  <c r="F84" i="10"/>
  <c r="E84" i="10"/>
  <c r="Q84" i="10" s="1"/>
  <c r="D84" i="10"/>
  <c r="C84" i="10"/>
  <c r="N83" i="10"/>
  <c r="L83" i="10"/>
  <c r="M83" i="10" s="1"/>
  <c r="D83" i="10"/>
  <c r="C83" i="10"/>
  <c r="L82" i="10"/>
  <c r="M82" i="10" s="1"/>
  <c r="K82" i="10"/>
  <c r="I82" i="10"/>
  <c r="F82" i="10"/>
  <c r="D82" i="10"/>
  <c r="C82" i="10"/>
  <c r="N81" i="10"/>
  <c r="L81" i="10"/>
  <c r="L80" i="10" s="1"/>
  <c r="K81" i="10"/>
  <c r="D81" i="10"/>
  <c r="F81" i="10" s="1"/>
  <c r="C81" i="10"/>
  <c r="P80" i="10"/>
  <c r="P112" i="10" s="1"/>
  <c r="J80" i="10"/>
  <c r="K103" i="10" s="1"/>
  <c r="H80" i="10"/>
  <c r="I102" i="10" s="1"/>
  <c r="D80" i="10"/>
  <c r="E102" i="10" s="1"/>
  <c r="Q102" i="10" s="1"/>
  <c r="O78" i="10"/>
  <c r="L78" i="10"/>
  <c r="K78" i="10"/>
  <c r="H78" i="10"/>
  <c r="G78" i="10"/>
  <c r="D78" i="10"/>
  <c r="Q77" i="10"/>
  <c r="P77" i="10"/>
  <c r="O77" i="10"/>
  <c r="L77" i="10"/>
  <c r="H77" i="10"/>
  <c r="D77" i="10"/>
  <c r="F76" i="10"/>
  <c r="P74" i="10"/>
  <c r="P76" i="10" s="1"/>
  <c r="H74" i="10"/>
  <c r="H159" i="10" s="1"/>
  <c r="H5" i="10" s="1"/>
  <c r="F74" i="10"/>
  <c r="F6" i="10" s="1"/>
  <c r="D74" i="10"/>
  <c r="L73" i="10"/>
  <c r="N73" i="10" s="1"/>
  <c r="J73" i="10"/>
  <c r="D73" i="10"/>
  <c r="F73" i="10" s="1"/>
  <c r="C73" i="10"/>
  <c r="Q72" i="10"/>
  <c r="N72" i="10"/>
  <c r="L72" i="10"/>
  <c r="J72" i="10"/>
  <c r="I72" i="10"/>
  <c r="F72" i="10"/>
  <c r="D72" i="10"/>
  <c r="C72" i="10"/>
  <c r="L71" i="10"/>
  <c r="N71" i="10" s="1"/>
  <c r="J71" i="10"/>
  <c r="D71" i="10"/>
  <c r="F71" i="10" s="1"/>
  <c r="C71" i="10"/>
  <c r="L70" i="10"/>
  <c r="N70" i="10" s="1"/>
  <c r="J70" i="10"/>
  <c r="I70" i="10"/>
  <c r="F70" i="10"/>
  <c r="C70" i="10"/>
  <c r="N69" i="10"/>
  <c r="L69" i="10"/>
  <c r="J69" i="10"/>
  <c r="D69" i="10"/>
  <c r="F69" i="10" s="1"/>
  <c r="C69" i="10"/>
  <c r="L68" i="10"/>
  <c r="N68" i="10" s="1"/>
  <c r="J68" i="10"/>
  <c r="D68" i="10"/>
  <c r="F68" i="10" s="1"/>
  <c r="C68" i="10"/>
  <c r="Q67" i="10"/>
  <c r="N67" i="10"/>
  <c r="L67" i="10"/>
  <c r="J67" i="10"/>
  <c r="I67" i="10"/>
  <c r="F67" i="10"/>
  <c r="D67" i="10"/>
  <c r="C67" i="10"/>
  <c r="L66" i="10"/>
  <c r="N66" i="10" s="1"/>
  <c r="J66" i="10"/>
  <c r="D66" i="10"/>
  <c r="F66" i="10" s="1"/>
  <c r="C66" i="10"/>
  <c r="L65" i="10"/>
  <c r="N65" i="10" s="1"/>
  <c r="J65" i="10"/>
  <c r="K65" i="10" s="1"/>
  <c r="I65" i="10"/>
  <c r="F65" i="10"/>
  <c r="D65" i="10"/>
  <c r="C65" i="10"/>
  <c r="N64" i="10"/>
  <c r="L64" i="10"/>
  <c r="J64" i="10"/>
  <c r="I64" i="10"/>
  <c r="F64" i="10"/>
  <c r="Q64" i="10" s="1"/>
  <c r="D64" i="10"/>
  <c r="C64" i="10"/>
  <c r="L63" i="10"/>
  <c r="N63" i="10" s="1"/>
  <c r="J63" i="10"/>
  <c r="D63" i="10"/>
  <c r="F63" i="10" s="1"/>
  <c r="C63" i="10"/>
  <c r="N62" i="10"/>
  <c r="Q62" i="10" s="1"/>
  <c r="L62" i="10"/>
  <c r="J62" i="10"/>
  <c r="I62" i="10"/>
  <c r="D62" i="10"/>
  <c r="F62" i="10" s="1"/>
  <c r="C62" i="10"/>
  <c r="N61" i="10"/>
  <c r="Q61" i="10" s="1"/>
  <c r="L61" i="10"/>
  <c r="J61" i="10"/>
  <c r="I61" i="10"/>
  <c r="F61" i="10"/>
  <c r="D61" i="10"/>
  <c r="C61" i="10"/>
  <c r="L60" i="10"/>
  <c r="N60" i="10" s="1"/>
  <c r="J60" i="10"/>
  <c r="D60" i="10"/>
  <c r="E60" i="10" s="1"/>
  <c r="C60" i="10"/>
  <c r="L59" i="10"/>
  <c r="N59" i="10" s="1"/>
  <c r="J59" i="10"/>
  <c r="I59" i="10"/>
  <c r="D59" i="10"/>
  <c r="F59" i="10" s="1"/>
  <c r="C59" i="10"/>
  <c r="N58" i="10"/>
  <c r="L58" i="10"/>
  <c r="J58" i="10"/>
  <c r="D58" i="10"/>
  <c r="F58" i="10" s="1"/>
  <c r="C58" i="10"/>
  <c r="L57" i="10"/>
  <c r="J57" i="10"/>
  <c r="D57" i="10"/>
  <c r="F57" i="10" s="1"/>
  <c r="C57" i="10"/>
  <c r="N56" i="10"/>
  <c r="L56" i="10"/>
  <c r="D56" i="10"/>
  <c r="F56" i="10" s="1"/>
  <c r="C56" i="10"/>
  <c r="L55" i="10"/>
  <c r="N55" i="10" s="1"/>
  <c r="J55" i="10"/>
  <c r="J43" i="10" s="1"/>
  <c r="I55" i="10"/>
  <c r="F55" i="10"/>
  <c r="D55" i="10"/>
  <c r="E55" i="10" s="1"/>
  <c r="C55" i="10"/>
  <c r="N54" i="10"/>
  <c r="L54" i="10"/>
  <c r="J54" i="10"/>
  <c r="I54" i="10"/>
  <c r="F54" i="10"/>
  <c r="Q54" i="10" s="1"/>
  <c r="D54" i="10"/>
  <c r="C54" i="10"/>
  <c r="L53" i="10"/>
  <c r="N53" i="10" s="1"/>
  <c r="J53" i="10"/>
  <c r="D53" i="10"/>
  <c r="F53" i="10" s="1"/>
  <c r="C53" i="10"/>
  <c r="N52" i="10"/>
  <c r="L52" i="10"/>
  <c r="J52" i="10"/>
  <c r="I52" i="10"/>
  <c r="D52" i="10"/>
  <c r="F52" i="10" s="1"/>
  <c r="C52" i="10"/>
  <c r="N51" i="10"/>
  <c r="Q51" i="10" s="1"/>
  <c r="L51" i="10"/>
  <c r="J51" i="10"/>
  <c r="I51" i="10"/>
  <c r="F51" i="10"/>
  <c r="D51" i="10"/>
  <c r="C51" i="10"/>
  <c r="L50" i="10"/>
  <c r="N50" i="10" s="1"/>
  <c r="J50" i="10"/>
  <c r="D50" i="10"/>
  <c r="C50" i="10"/>
  <c r="L49" i="10"/>
  <c r="N49" i="10" s="1"/>
  <c r="J49" i="10"/>
  <c r="I49" i="10"/>
  <c r="D49" i="10"/>
  <c r="F49" i="10" s="1"/>
  <c r="C49" i="10"/>
  <c r="N48" i="10"/>
  <c r="L48" i="10"/>
  <c r="J48" i="10"/>
  <c r="D48" i="10"/>
  <c r="F48" i="10" s="1"/>
  <c r="C48" i="10"/>
  <c r="L47" i="10"/>
  <c r="J47" i="10"/>
  <c r="K47" i="10" s="1"/>
  <c r="D47" i="10"/>
  <c r="F47" i="10" s="1"/>
  <c r="C47" i="10"/>
  <c r="L46" i="10"/>
  <c r="N46" i="10" s="1"/>
  <c r="J46" i="10"/>
  <c r="K46" i="10" s="1"/>
  <c r="I46" i="10"/>
  <c r="F46" i="10"/>
  <c r="D46" i="10"/>
  <c r="C46" i="10"/>
  <c r="L45" i="10"/>
  <c r="L43" i="10" s="1"/>
  <c r="J45" i="10"/>
  <c r="I45" i="10"/>
  <c r="D45" i="10"/>
  <c r="F45" i="10" s="1"/>
  <c r="C45" i="10"/>
  <c r="L44" i="10"/>
  <c r="N44" i="10" s="1"/>
  <c r="J44" i="10"/>
  <c r="K44" i="10" s="1"/>
  <c r="I44" i="10"/>
  <c r="D44" i="10"/>
  <c r="D43" i="10" s="1"/>
  <c r="C44" i="10"/>
  <c r="P43" i="10"/>
  <c r="P75" i="10" s="1"/>
  <c r="H43" i="10"/>
  <c r="H75" i="10" s="1"/>
  <c r="O41" i="10"/>
  <c r="L41" i="10"/>
  <c r="K41" i="10"/>
  <c r="H41" i="10"/>
  <c r="G41" i="10"/>
  <c r="D41" i="10"/>
  <c r="Q40" i="10"/>
  <c r="P40" i="10"/>
  <c r="O40" i="10"/>
  <c r="L40" i="10"/>
  <c r="H40" i="10"/>
  <c r="D40" i="10"/>
  <c r="H38" i="10"/>
  <c r="H76" i="10" s="1"/>
  <c r="I76" i="10" s="1"/>
  <c r="F38" i="10"/>
  <c r="D38" i="10"/>
  <c r="D76" i="10" s="1"/>
  <c r="N37" i="10"/>
  <c r="L37" i="10"/>
  <c r="J37" i="10"/>
  <c r="K37" i="10" s="1"/>
  <c r="D37" i="10"/>
  <c r="F37" i="10" s="1"/>
  <c r="C37" i="10"/>
  <c r="L36" i="10"/>
  <c r="N36" i="10" s="1"/>
  <c r="J36" i="10"/>
  <c r="D36" i="10"/>
  <c r="F36" i="10" s="1"/>
  <c r="C36" i="10"/>
  <c r="N35" i="10"/>
  <c r="Q35" i="10" s="1"/>
  <c r="L35" i="10"/>
  <c r="M35" i="10" s="1"/>
  <c r="J35" i="10"/>
  <c r="K35" i="10" s="1"/>
  <c r="I35" i="10"/>
  <c r="D35" i="10"/>
  <c r="F35" i="10" s="1"/>
  <c r="C35" i="10"/>
  <c r="L34" i="10"/>
  <c r="N34" i="10" s="1"/>
  <c r="J34" i="10"/>
  <c r="K34" i="10" s="1"/>
  <c r="I34" i="10"/>
  <c r="F34" i="10"/>
  <c r="D34" i="10"/>
  <c r="C34" i="10"/>
  <c r="L33" i="10"/>
  <c r="N33" i="10" s="1"/>
  <c r="J33" i="10"/>
  <c r="K33" i="10" s="1"/>
  <c r="D33" i="10"/>
  <c r="F33" i="10" s="1"/>
  <c r="C33" i="10"/>
  <c r="L32" i="10"/>
  <c r="N32" i="10" s="1"/>
  <c r="J32" i="10"/>
  <c r="D32" i="10"/>
  <c r="C32" i="10"/>
  <c r="L31" i="10"/>
  <c r="N31" i="10" s="1"/>
  <c r="J31" i="10"/>
  <c r="I31" i="10"/>
  <c r="F31" i="10"/>
  <c r="D31" i="10"/>
  <c r="C31" i="10"/>
  <c r="N30" i="10"/>
  <c r="L30" i="10"/>
  <c r="M30" i="10" s="1"/>
  <c r="J30" i="10"/>
  <c r="K30" i="10" s="1"/>
  <c r="I30" i="10"/>
  <c r="F30" i="10"/>
  <c r="Q30" i="10" s="1"/>
  <c r="D30" i="10"/>
  <c r="C30" i="10"/>
  <c r="N29" i="10"/>
  <c r="L29" i="10"/>
  <c r="J29" i="10"/>
  <c r="K29" i="10" s="1"/>
  <c r="D29" i="10"/>
  <c r="F29" i="10" s="1"/>
  <c r="C29" i="10"/>
  <c r="L28" i="10"/>
  <c r="N28" i="10" s="1"/>
  <c r="J28" i="10"/>
  <c r="D28" i="10"/>
  <c r="F28" i="10" s="1"/>
  <c r="C28" i="10"/>
  <c r="N27" i="10"/>
  <c r="Q27" i="10" s="1"/>
  <c r="L27" i="10"/>
  <c r="M27" i="10" s="1"/>
  <c r="J27" i="10"/>
  <c r="K27" i="10" s="1"/>
  <c r="I27" i="10"/>
  <c r="D27" i="10"/>
  <c r="F27" i="10" s="1"/>
  <c r="C27" i="10"/>
  <c r="L26" i="10"/>
  <c r="N26" i="10" s="1"/>
  <c r="J26" i="10"/>
  <c r="I26" i="10"/>
  <c r="F26" i="10"/>
  <c r="D26" i="10"/>
  <c r="C26" i="10"/>
  <c r="L25" i="10"/>
  <c r="N25" i="10" s="1"/>
  <c r="J25" i="10"/>
  <c r="K25" i="10" s="1"/>
  <c r="D25" i="10"/>
  <c r="F25" i="10" s="1"/>
  <c r="C25" i="10"/>
  <c r="L24" i="10"/>
  <c r="N24" i="10" s="1"/>
  <c r="J24" i="10"/>
  <c r="D24" i="10"/>
  <c r="C24" i="10"/>
  <c r="L23" i="10"/>
  <c r="N23" i="10" s="1"/>
  <c r="J23" i="10"/>
  <c r="I23" i="10"/>
  <c r="F23" i="10"/>
  <c r="D23" i="10"/>
  <c r="C23" i="10"/>
  <c r="N22" i="10"/>
  <c r="L22" i="10"/>
  <c r="M22" i="10" s="1"/>
  <c r="J22" i="10"/>
  <c r="K22" i="10" s="1"/>
  <c r="I22" i="10"/>
  <c r="F22" i="10"/>
  <c r="Q22" i="10" s="1"/>
  <c r="D22" i="10"/>
  <c r="C22" i="10"/>
  <c r="N21" i="10"/>
  <c r="L21" i="10"/>
  <c r="J21" i="10"/>
  <c r="K21" i="10" s="1"/>
  <c r="D21" i="10"/>
  <c r="F21" i="10" s="1"/>
  <c r="C21" i="10"/>
  <c r="L20" i="10"/>
  <c r="N20" i="10" s="1"/>
  <c r="J20" i="10"/>
  <c r="D20" i="10"/>
  <c r="F20" i="10" s="1"/>
  <c r="C20" i="10"/>
  <c r="N19" i="10"/>
  <c r="L19" i="10"/>
  <c r="M19" i="10" s="1"/>
  <c r="J19" i="10"/>
  <c r="K19" i="10" s="1"/>
  <c r="I19" i="10"/>
  <c r="D19" i="10"/>
  <c r="F19" i="10" s="1"/>
  <c r="C19" i="10"/>
  <c r="L18" i="10"/>
  <c r="N18" i="10" s="1"/>
  <c r="J18" i="10"/>
  <c r="K18" i="10" s="1"/>
  <c r="I18" i="10"/>
  <c r="F18" i="10"/>
  <c r="D18" i="10"/>
  <c r="C18" i="10"/>
  <c r="L17" i="10"/>
  <c r="N17" i="10" s="1"/>
  <c r="J17" i="10"/>
  <c r="D17" i="10"/>
  <c r="F17" i="10" s="1"/>
  <c r="C17" i="10"/>
  <c r="L16" i="10"/>
  <c r="N16" i="10" s="1"/>
  <c r="J16" i="10"/>
  <c r="D16" i="10"/>
  <c r="C16" i="10"/>
  <c r="L15" i="10"/>
  <c r="N15" i="10" s="1"/>
  <c r="J15" i="10"/>
  <c r="I15" i="10"/>
  <c r="F15" i="10"/>
  <c r="D15" i="10"/>
  <c r="C15" i="10"/>
  <c r="N14" i="10"/>
  <c r="L14" i="10"/>
  <c r="M14" i="10" s="1"/>
  <c r="J14" i="10"/>
  <c r="K14" i="10" s="1"/>
  <c r="I14" i="10"/>
  <c r="F14" i="10"/>
  <c r="Q14" i="10" s="1"/>
  <c r="D14" i="10"/>
  <c r="C14" i="10"/>
  <c r="N13" i="10"/>
  <c r="L13" i="10"/>
  <c r="J13" i="10"/>
  <c r="K13" i="10" s="1"/>
  <c r="D13" i="10"/>
  <c r="F13" i="10" s="1"/>
  <c r="C13" i="10"/>
  <c r="L12" i="10"/>
  <c r="N12" i="10" s="1"/>
  <c r="J12" i="10"/>
  <c r="D12" i="10"/>
  <c r="F12" i="10" s="1"/>
  <c r="C12" i="10"/>
  <c r="N11" i="10"/>
  <c r="L11" i="10"/>
  <c r="M11" i="10" s="1"/>
  <c r="J11" i="10"/>
  <c r="K11" i="10" s="1"/>
  <c r="I11" i="10"/>
  <c r="D11" i="10"/>
  <c r="F11" i="10" s="1"/>
  <c r="C11" i="10"/>
  <c r="L10" i="10"/>
  <c r="N10" i="10" s="1"/>
  <c r="J10" i="10"/>
  <c r="K10" i="10" s="1"/>
  <c r="I10" i="10"/>
  <c r="F10" i="10"/>
  <c r="D10" i="10"/>
  <c r="C10" i="10"/>
  <c r="L9" i="10"/>
  <c r="N9" i="10" s="1"/>
  <c r="J9" i="10"/>
  <c r="K9" i="10" s="1"/>
  <c r="D9" i="10"/>
  <c r="F9" i="10" s="1"/>
  <c r="C9" i="10"/>
  <c r="L8" i="10"/>
  <c r="L7" i="10" s="1"/>
  <c r="J8" i="10"/>
  <c r="J7" i="10" s="1"/>
  <c r="I8" i="10"/>
  <c r="D8" i="10"/>
  <c r="C8" i="10"/>
  <c r="H7" i="10"/>
  <c r="I36" i="10" s="1"/>
  <c r="P6" i="10"/>
  <c r="H6" i="10"/>
  <c r="P5" i="10"/>
  <c r="O3" i="10"/>
  <c r="L3" i="10"/>
  <c r="K3" i="10"/>
  <c r="H3" i="10"/>
  <c r="G3" i="10"/>
  <c r="D3" i="10"/>
  <c r="Q2" i="10"/>
  <c r="P2" i="10"/>
  <c r="O2" i="10"/>
  <c r="L2" i="10"/>
  <c r="K2" i="10"/>
  <c r="H2" i="10"/>
  <c r="G2" i="10"/>
  <c r="D2" i="10"/>
  <c r="P157" i="9"/>
  <c r="P158" i="9" s="1"/>
  <c r="J157" i="9"/>
  <c r="H157" i="9"/>
  <c r="F157" i="9"/>
  <c r="D157" i="9"/>
  <c r="C156" i="9"/>
  <c r="C155" i="9"/>
  <c r="C154" i="9"/>
  <c r="N153" i="9"/>
  <c r="L153" i="9"/>
  <c r="M153" i="9" s="1"/>
  <c r="K153" i="9"/>
  <c r="I153" i="9"/>
  <c r="D153" i="9"/>
  <c r="C153" i="9"/>
  <c r="M152" i="9"/>
  <c r="L152" i="9"/>
  <c r="N152" i="9" s="1"/>
  <c r="I152" i="9"/>
  <c r="D152" i="9"/>
  <c r="C152" i="9"/>
  <c r="N151" i="9"/>
  <c r="L151" i="9"/>
  <c r="D151" i="9"/>
  <c r="F151" i="9" s="1"/>
  <c r="C151" i="9"/>
  <c r="N150" i="9"/>
  <c r="M150" i="9"/>
  <c r="L150" i="9"/>
  <c r="I150" i="9"/>
  <c r="F150" i="9"/>
  <c r="D150" i="9"/>
  <c r="C150" i="9"/>
  <c r="N149" i="9"/>
  <c r="L149" i="9"/>
  <c r="K149" i="9"/>
  <c r="I149" i="9"/>
  <c r="D149" i="9"/>
  <c r="C149" i="9"/>
  <c r="M148" i="9"/>
  <c r="L148" i="9"/>
  <c r="N148" i="9" s="1"/>
  <c r="I148" i="9"/>
  <c r="D148" i="9"/>
  <c r="C148" i="9"/>
  <c r="N147" i="9"/>
  <c r="L147" i="9"/>
  <c r="M147" i="9" s="1"/>
  <c r="D147" i="9"/>
  <c r="F147" i="9" s="1"/>
  <c r="C147" i="9"/>
  <c r="N146" i="9"/>
  <c r="M146" i="9"/>
  <c r="L146" i="9"/>
  <c r="I146" i="9"/>
  <c r="F146" i="9"/>
  <c r="D146" i="9"/>
  <c r="C146" i="9"/>
  <c r="N145" i="9"/>
  <c r="L145" i="9"/>
  <c r="K145" i="9"/>
  <c r="I145" i="9"/>
  <c r="D145" i="9"/>
  <c r="C145" i="9"/>
  <c r="M144" i="9"/>
  <c r="L144" i="9"/>
  <c r="N144" i="9" s="1"/>
  <c r="I144" i="9"/>
  <c r="D144" i="9"/>
  <c r="C144" i="9"/>
  <c r="N143" i="9"/>
  <c r="L143" i="9"/>
  <c r="M143" i="9" s="1"/>
  <c r="D143" i="9"/>
  <c r="F143" i="9" s="1"/>
  <c r="C143" i="9"/>
  <c r="N142" i="9"/>
  <c r="M142" i="9"/>
  <c r="L142" i="9"/>
  <c r="I142" i="9"/>
  <c r="F142" i="9"/>
  <c r="D142" i="9"/>
  <c r="C142" i="9"/>
  <c r="N141" i="9"/>
  <c r="L141" i="9"/>
  <c r="K141" i="9"/>
  <c r="I141" i="9"/>
  <c r="D141" i="9"/>
  <c r="C141" i="9"/>
  <c r="M140" i="9"/>
  <c r="L140" i="9"/>
  <c r="N140" i="9" s="1"/>
  <c r="I140" i="9"/>
  <c r="D140" i="9"/>
  <c r="C140" i="9"/>
  <c r="N139" i="9"/>
  <c r="L139" i="9"/>
  <c r="M139" i="9" s="1"/>
  <c r="D139" i="9"/>
  <c r="F139" i="9" s="1"/>
  <c r="C139" i="9"/>
  <c r="N138" i="9"/>
  <c r="M138" i="9"/>
  <c r="L138" i="9"/>
  <c r="I138" i="9"/>
  <c r="F138" i="9"/>
  <c r="D138" i="9"/>
  <c r="C138" i="9"/>
  <c r="N137" i="9"/>
  <c r="L137" i="9"/>
  <c r="K137" i="9"/>
  <c r="I137" i="9"/>
  <c r="D137" i="9"/>
  <c r="C137" i="9"/>
  <c r="M136" i="9"/>
  <c r="L136" i="9"/>
  <c r="N136" i="9" s="1"/>
  <c r="I136" i="9"/>
  <c r="D136" i="9"/>
  <c r="C136" i="9"/>
  <c r="N135" i="9"/>
  <c r="L135" i="9"/>
  <c r="M135" i="9" s="1"/>
  <c r="D135" i="9"/>
  <c r="F135" i="9" s="1"/>
  <c r="C135" i="9"/>
  <c r="N134" i="9"/>
  <c r="M134" i="9"/>
  <c r="L134" i="9"/>
  <c r="I134" i="9"/>
  <c r="F134" i="9"/>
  <c r="D134" i="9"/>
  <c r="C134" i="9"/>
  <c r="N133" i="9"/>
  <c r="L133" i="9"/>
  <c r="K133" i="9"/>
  <c r="I133" i="9"/>
  <c r="D133" i="9"/>
  <c r="C133" i="9"/>
  <c r="M132" i="9"/>
  <c r="L132" i="9"/>
  <c r="N132" i="9" s="1"/>
  <c r="I132" i="9"/>
  <c r="D132" i="9"/>
  <c r="C132" i="9"/>
  <c r="N131" i="9"/>
  <c r="L131" i="9"/>
  <c r="D131" i="9"/>
  <c r="F131" i="9" s="1"/>
  <c r="C131" i="9"/>
  <c r="N130" i="9"/>
  <c r="M130" i="9"/>
  <c r="L130" i="9"/>
  <c r="I130" i="9"/>
  <c r="F130" i="9"/>
  <c r="D130" i="9"/>
  <c r="C130" i="9"/>
  <c r="N129" i="9"/>
  <c r="L129" i="9"/>
  <c r="K129" i="9"/>
  <c r="I129" i="9"/>
  <c r="D129" i="9"/>
  <c r="C129" i="9"/>
  <c r="M128" i="9"/>
  <c r="L128" i="9"/>
  <c r="N128" i="9" s="1"/>
  <c r="I128" i="9"/>
  <c r="D128" i="9"/>
  <c r="C128" i="9"/>
  <c r="N127" i="9"/>
  <c r="L127" i="9"/>
  <c r="D127" i="9"/>
  <c r="F127" i="9" s="1"/>
  <c r="C127" i="9"/>
  <c r="N126" i="9"/>
  <c r="M126" i="9"/>
  <c r="L126" i="9"/>
  <c r="I126" i="9"/>
  <c r="D126" i="9"/>
  <c r="F126" i="9" s="1"/>
  <c r="C126" i="9"/>
  <c r="N125" i="9"/>
  <c r="L125" i="9"/>
  <c r="K125" i="9"/>
  <c r="I125" i="9"/>
  <c r="D125" i="9"/>
  <c r="C125" i="9"/>
  <c r="N124" i="9"/>
  <c r="M124" i="9"/>
  <c r="L124" i="9"/>
  <c r="I124" i="9"/>
  <c r="D124" i="9"/>
  <c r="C124" i="9"/>
  <c r="N123" i="9"/>
  <c r="L123" i="9"/>
  <c r="I123" i="9"/>
  <c r="D123" i="9"/>
  <c r="F123" i="9" s="1"/>
  <c r="C123" i="9"/>
  <c r="N122" i="9"/>
  <c r="M122" i="9"/>
  <c r="L122" i="9"/>
  <c r="I122" i="9"/>
  <c r="D122" i="9"/>
  <c r="F122" i="9" s="1"/>
  <c r="C122" i="9"/>
  <c r="N121" i="9"/>
  <c r="M121" i="9"/>
  <c r="L121" i="9"/>
  <c r="K121" i="9"/>
  <c r="I121" i="9"/>
  <c r="D121" i="9"/>
  <c r="C121" i="9"/>
  <c r="N120" i="9"/>
  <c r="M120" i="9"/>
  <c r="L120" i="9"/>
  <c r="I120" i="9"/>
  <c r="D120" i="9"/>
  <c r="C120" i="9"/>
  <c r="N119" i="9"/>
  <c r="L119" i="9"/>
  <c r="I119" i="9"/>
  <c r="D119" i="9"/>
  <c r="F119" i="9" s="1"/>
  <c r="C119" i="9"/>
  <c r="N118" i="9"/>
  <c r="M118" i="9"/>
  <c r="L118" i="9"/>
  <c r="I118" i="9"/>
  <c r="D118" i="9"/>
  <c r="F118" i="9" s="1"/>
  <c r="C118" i="9"/>
  <c r="N117" i="9"/>
  <c r="M117" i="9"/>
  <c r="L117" i="9"/>
  <c r="L157" i="9" s="1"/>
  <c r="K117" i="9"/>
  <c r="I117" i="9"/>
  <c r="D117" i="9"/>
  <c r="C117" i="9"/>
  <c r="P116" i="9"/>
  <c r="L116" i="9"/>
  <c r="M151" i="9" s="1"/>
  <c r="J116" i="9"/>
  <c r="K150" i="9" s="1"/>
  <c r="H116" i="9"/>
  <c r="I151" i="9" s="1"/>
  <c r="O114" i="9"/>
  <c r="L114" i="9"/>
  <c r="K114" i="9"/>
  <c r="H114" i="9"/>
  <c r="G114" i="9"/>
  <c r="D114" i="9"/>
  <c r="Q113" i="9"/>
  <c r="P113" i="9"/>
  <c r="O113" i="9"/>
  <c r="L113" i="9"/>
  <c r="H113" i="9"/>
  <c r="D113" i="9"/>
  <c r="J112" i="9"/>
  <c r="P111" i="9"/>
  <c r="P112" i="9" s="1"/>
  <c r="J111" i="9"/>
  <c r="H111" i="9"/>
  <c r="D111" i="9"/>
  <c r="C110" i="9"/>
  <c r="C109" i="9"/>
  <c r="C108" i="9"/>
  <c r="C107" i="9"/>
  <c r="Q106" i="9"/>
  <c r="C106" i="9"/>
  <c r="L105" i="9"/>
  <c r="K105" i="9"/>
  <c r="F105" i="9"/>
  <c r="D105" i="9"/>
  <c r="E105" i="9" s="1"/>
  <c r="Q105" i="9" s="1"/>
  <c r="C105" i="9"/>
  <c r="L104" i="9"/>
  <c r="N104" i="9" s="1"/>
  <c r="F104" i="9"/>
  <c r="E104" i="9"/>
  <c r="Q104" i="9" s="1"/>
  <c r="D104" i="9"/>
  <c r="C104" i="9"/>
  <c r="L103" i="9"/>
  <c r="N103" i="9" s="1"/>
  <c r="K103" i="9"/>
  <c r="F103" i="9"/>
  <c r="D103" i="9"/>
  <c r="C103" i="9"/>
  <c r="L102" i="9"/>
  <c r="F102" i="9"/>
  <c r="D102" i="9"/>
  <c r="C102" i="9"/>
  <c r="L101" i="9"/>
  <c r="K101" i="9"/>
  <c r="F101" i="9"/>
  <c r="D101" i="9"/>
  <c r="E101" i="9" s="1"/>
  <c r="Q101" i="9" s="1"/>
  <c r="C101" i="9"/>
  <c r="L100" i="9"/>
  <c r="N100" i="9" s="1"/>
  <c r="F100" i="9"/>
  <c r="E100" i="9"/>
  <c r="Q100" i="9" s="1"/>
  <c r="D100" i="9"/>
  <c r="C100" i="9"/>
  <c r="L99" i="9"/>
  <c r="N99" i="9" s="1"/>
  <c r="K99" i="9"/>
  <c r="F99" i="9"/>
  <c r="D99" i="9"/>
  <c r="C99" i="9"/>
  <c r="L98" i="9"/>
  <c r="F98" i="9"/>
  <c r="D98" i="9"/>
  <c r="C98" i="9"/>
  <c r="L97" i="9"/>
  <c r="K97" i="9"/>
  <c r="F97" i="9"/>
  <c r="D97" i="9"/>
  <c r="E97" i="9" s="1"/>
  <c r="Q97" i="9" s="1"/>
  <c r="C97" i="9"/>
  <c r="L96" i="9"/>
  <c r="N96" i="9" s="1"/>
  <c r="F96" i="9"/>
  <c r="D96" i="9"/>
  <c r="C96" i="9"/>
  <c r="L95" i="9"/>
  <c r="N95" i="9" s="1"/>
  <c r="K95" i="9"/>
  <c r="F95" i="9"/>
  <c r="D95" i="9"/>
  <c r="C95" i="9"/>
  <c r="L94" i="9"/>
  <c r="F94" i="9"/>
  <c r="D94" i="9"/>
  <c r="C94" i="9"/>
  <c r="L93" i="9"/>
  <c r="K93" i="9"/>
  <c r="F93" i="9"/>
  <c r="D93" i="9"/>
  <c r="C93" i="9"/>
  <c r="L92" i="9"/>
  <c r="N92" i="9" s="1"/>
  <c r="F92" i="9"/>
  <c r="E92" i="9"/>
  <c r="Q92" i="9" s="1"/>
  <c r="D92" i="9"/>
  <c r="C92" i="9"/>
  <c r="L91" i="9"/>
  <c r="N91" i="9" s="1"/>
  <c r="K91" i="9"/>
  <c r="F91" i="9"/>
  <c r="D91" i="9"/>
  <c r="C91" i="9"/>
  <c r="L90" i="9"/>
  <c r="F90" i="9"/>
  <c r="D90" i="9"/>
  <c r="C90" i="9"/>
  <c r="L89" i="9"/>
  <c r="K89" i="9"/>
  <c r="F89" i="9"/>
  <c r="D89" i="9"/>
  <c r="E89" i="9" s="1"/>
  <c r="Q89" i="9" s="1"/>
  <c r="C89" i="9"/>
  <c r="L88" i="9"/>
  <c r="N88" i="9" s="1"/>
  <c r="F88" i="9"/>
  <c r="E88" i="9"/>
  <c r="Q88" i="9" s="1"/>
  <c r="D88" i="9"/>
  <c r="C88" i="9"/>
  <c r="L87" i="9"/>
  <c r="N87" i="9" s="1"/>
  <c r="K87" i="9"/>
  <c r="F87" i="9"/>
  <c r="D87" i="9"/>
  <c r="C87" i="9"/>
  <c r="L86" i="9"/>
  <c r="F86" i="9"/>
  <c r="D86" i="9"/>
  <c r="C86" i="9"/>
  <c r="L85" i="9"/>
  <c r="K85" i="9"/>
  <c r="F85" i="9"/>
  <c r="D85" i="9"/>
  <c r="E85" i="9" s="1"/>
  <c r="Q85" i="9" s="1"/>
  <c r="C85" i="9"/>
  <c r="L84" i="9"/>
  <c r="N84" i="9" s="1"/>
  <c r="K84" i="9"/>
  <c r="F84" i="9"/>
  <c r="E84" i="9"/>
  <c r="Q84" i="9" s="1"/>
  <c r="D84" i="9"/>
  <c r="D80" i="9" s="1"/>
  <c r="C84" i="9"/>
  <c r="L83" i="9"/>
  <c r="N83" i="9" s="1"/>
  <c r="K83" i="9"/>
  <c r="F83" i="9"/>
  <c r="D83" i="9"/>
  <c r="C83" i="9"/>
  <c r="L82" i="9"/>
  <c r="F82" i="9"/>
  <c r="D82" i="9"/>
  <c r="C82" i="9"/>
  <c r="L81" i="9"/>
  <c r="K81" i="9"/>
  <c r="F81" i="9"/>
  <c r="D81" i="9"/>
  <c r="E81" i="9" s="1"/>
  <c r="C81" i="9"/>
  <c r="P80" i="9"/>
  <c r="J80" i="9"/>
  <c r="K102" i="9" s="1"/>
  <c r="H80" i="9"/>
  <c r="I102" i="9" s="1"/>
  <c r="O78" i="9"/>
  <c r="L78" i="9"/>
  <c r="K78" i="9"/>
  <c r="H78" i="9"/>
  <c r="G78" i="9"/>
  <c r="D78" i="9"/>
  <c r="Q77" i="9"/>
  <c r="P77" i="9"/>
  <c r="O77" i="9"/>
  <c r="L77" i="9"/>
  <c r="H77" i="9"/>
  <c r="D77" i="9"/>
  <c r="H76" i="9"/>
  <c r="F76" i="9"/>
  <c r="D76" i="9"/>
  <c r="P74" i="9"/>
  <c r="P76" i="9" s="1"/>
  <c r="H74" i="9"/>
  <c r="F74" i="9"/>
  <c r="D74" i="9"/>
  <c r="N73" i="9"/>
  <c r="L73" i="9"/>
  <c r="J73" i="9"/>
  <c r="F73" i="9"/>
  <c r="D73" i="9"/>
  <c r="C73" i="9"/>
  <c r="L72" i="9"/>
  <c r="N72" i="9" s="1"/>
  <c r="J72" i="9"/>
  <c r="F72" i="9"/>
  <c r="D72" i="9"/>
  <c r="C72" i="9"/>
  <c r="L71" i="9"/>
  <c r="N71" i="9" s="1"/>
  <c r="J71" i="9"/>
  <c r="I71" i="9"/>
  <c r="F71" i="9"/>
  <c r="D71" i="9"/>
  <c r="C71" i="9"/>
  <c r="L70" i="9"/>
  <c r="N70" i="9" s="1"/>
  <c r="J70" i="9"/>
  <c r="F70" i="9"/>
  <c r="C70" i="9"/>
  <c r="N69" i="9"/>
  <c r="L69" i="9"/>
  <c r="J69" i="9"/>
  <c r="D69" i="9"/>
  <c r="F69" i="9" s="1"/>
  <c r="C69" i="9"/>
  <c r="N68" i="9"/>
  <c r="L68" i="9"/>
  <c r="J68" i="9"/>
  <c r="D68" i="9"/>
  <c r="F68" i="9" s="1"/>
  <c r="C68" i="9"/>
  <c r="L67" i="9"/>
  <c r="N67" i="9" s="1"/>
  <c r="J67" i="9"/>
  <c r="F67" i="9"/>
  <c r="D67" i="9"/>
  <c r="C67" i="9"/>
  <c r="L66" i="9"/>
  <c r="N66" i="9" s="1"/>
  <c r="J66" i="9"/>
  <c r="I66" i="9"/>
  <c r="F66" i="9"/>
  <c r="D66" i="9"/>
  <c r="C66" i="9"/>
  <c r="L65" i="9"/>
  <c r="N65" i="9" s="1"/>
  <c r="J65" i="9"/>
  <c r="D65" i="9"/>
  <c r="C65" i="9"/>
  <c r="N64" i="9"/>
  <c r="L64" i="9"/>
  <c r="J64" i="9"/>
  <c r="I64" i="9"/>
  <c r="D64" i="9"/>
  <c r="F64" i="9" s="1"/>
  <c r="C64" i="9"/>
  <c r="N63" i="9"/>
  <c r="Q63" i="9" s="1"/>
  <c r="L63" i="9"/>
  <c r="J63" i="9"/>
  <c r="F63" i="9"/>
  <c r="D63" i="9"/>
  <c r="C63" i="9"/>
  <c r="L62" i="9"/>
  <c r="J62" i="9"/>
  <c r="D62" i="9"/>
  <c r="F62" i="9" s="1"/>
  <c r="C62" i="9"/>
  <c r="L61" i="9"/>
  <c r="N61" i="9" s="1"/>
  <c r="J61" i="9"/>
  <c r="I61" i="9"/>
  <c r="D61" i="9"/>
  <c r="C61" i="9"/>
  <c r="N60" i="9"/>
  <c r="L60" i="9"/>
  <c r="J60" i="9"/>
  <c r="D60" i="9"/>
  <c r="F60" i="9" s="1"/>
  <c r="C60" i="9"/>
  <c r="L59" i="9"/>
  <c r="N59" i="9" s="1"/>
  <c r="J59" i="9"/>
  <c r="F59" i="9"/>
  <c r="D59" i="9"/>
  <c r="C59" i="9"/>
  <c r="L58" i="9"/>
  <c r="J58" i="9"/>
  <c r="F58" i="9"/>
  <c r="D58" i="9"/>
  <c r="C58" i="9"/>
  <c r="L57" i="9"/>
  <c r="N57" i="9" s="1"/>
  <c r="J57" i="9"/>
  <c r="I57" i="9"/>
  <c r="D57" i="9"/>
  <c r="F57" i="9" s="1"/>
  <c r="C57" i="9"/>
  <c r="L56" i="9"/>
  <c r="N56" i="9" s="1"/>
  <c r="I56" i="9"/>
  <c r="F56" i="9"/>
  <c r="D56" i="9"/>
  <c r="C56" i="9"/>
  <c r="L55" i="9"/>
  <c r="N55" i="9" s="1"/>
  <c r="J55" i="9"/>
  <c r="D55" i="9"/>
  <c r="C55" i="9"/>
  <c r="N54" i="9"/>
  <c r="L54" i="9"/>
  <c r="J54" i="9"/>
  <c r="I54" i="9"/>
  <c r="D54" i="9"/>
  <c r="F54" i="9" s="1"/>
  <c r="C54" i="9"/>
  <c r="N53" i="9"/>
  <c r="Q53" i="9" s="1"/>
  <c r="L53" i="9"/>
  <c r="J53" i="9"/>
  <c r="F53" i="9"/>
  <c r="D53" i="9"/>
  <c r="C53" i="9"/>
  <c r="L52" i="9"/>
  <c r="J52" i="9"/>
  <c r="D52" i="9"/>
  <c r="F52" i="9" s="1"/>
  <c r="C52" i="9"/>
  <c r="L51" i="9"/>
  <c r="N51" i="9" s="1"/>
  <c r="J51" i="9"/>
  <c r="I51" i="9"/>
  <c r="D51" i="9"/>
  <c r="C51" i="9"/>
  <c r="N50" i="9"/>
  <c r="L50" i="9"/>
  <c r="J50" i="9"/>
  <c r="D50" i="9"/>
  <c r="F50" i="9" s="1"/>
  <c r="C50" i="9"/>
  <c r="L49" i="9"/>
  <c r="N49" i="9" s="1"/>
  <c r="J49" i="9"/>
  <c r="F49" i="9"/>
  <c r="D49" i="9"/>
  <c r="C49" i="9"/>
  <c r="L48" i="9"/>
  <c r="J48" i="9"/>
  <c r="F48" i="9"/>
  <c r="D48" i="9"/>
  <c r="C48" i="9"/>
  <c r="L47" i="9"/>
  <c r="N47" i="9" s="1"/>
  <c r="J47" i="9"/>
  <c r="I47" i="9"/>
  <c r="D47" i="9"/>
  <c r="F47" i="9" s="1"/>
  <c r="C47" i="9"/>
  <c r="N46" i="9"/>
  <c r="Q46" i="9" s="1"/>
  <c r="L46" i="9"/>
  <c r="J46" i="9"/>
  <c r="I46" i="9"/>
  <c r="F46" i="9"/>
  <c r="D46" i="9"/>
  <c r="C46" i="9"/>
  <c r="N45" i="9"/>
  <c r="Q45" i="9" s="1"/>
  <c r="L45" i="9"/>
  <c r="J45" i="9"/>
  <c r="F45" i="9"/>
  <c r="D45" i="9"/>
  <c r="C45" i="9"/>
  <c r="L44" i="9"/>
  <c r="N44" i="9" s="1"/>
  <c r="I44" i="9"/>
  <c r="D44" i="9"/>
  <c r="C44" i="9"/>
  <c r="P43" i="9"/>
  <c r="P6" i="9" s="1"/>
  <c r="L43" i="9"/>
  <c r="H43" i="9"/>
  <c r="I62" i="9" s="1"/>
  <c r="O41" i="9"/>
  <c r="L41" i="9"/>
  <c r="K41" i="9"/>
  <c r="H41" i="9"/>
  <c r="G41" i="9"/>
  <c r="D41" i="9"/>
  <c r="Q40" i="9"/>
  <c r="P40" i="9"/>
  <c r="O40" i="9"/>
  <c r="L40" i="9"/>
  <c r="H40" i="9"/>
  <c r="D40" i="9"/>
  <c r="H38" i="9"/>
  <c r="F38" i="9"/>
  <c r="D38" i="9"/>
  <c r="N37" i="9"/>
  <c r="L37" i="9"/>
  <c r="M37" i="9" s="1"/>
  <c r="J37" i="9"/>
  <c r="F37" i="9"/>
  <c r="D37" i="9"/>
  <c r="C37" i="9"/>
  <c r="L36" i="9"/>
  <c r="N36" i="9" s="1"/>
  <c r="J36" i="9"/>
  <c r="D36" i="9"/>
  <c r="F36" i="9" s="1"/>
  <c r="C36" i="9"/>
  <c r="L35" i="9"/>
  <c r="N35" i="9" s="1"/>
  <c r="J35" i="9"/>
  <c r="F35" i="9"/>
  <c r="D35" i="9"/>
  <c r="C35" i="9"/>
  <c r="L34" i="9"/>
  <c r="N34" i="9" s="1"/>
  <c r="J34" i="9"/>
  <c r="D34" i="9"/>
  <c r="C34" i="9"/>
  <c r="N33" i="9"/>
  <c r="L33" i="9"/>
  <c r="J33" i="9"/>
  <c r="F33" i="9"/>
  <c r="D33" i="9"/>
  <c r="C33" i="9"/>
  <c r="L32" i="9"/>
  <c r="N32" i="9" s="1"/>
  <c r="J32" i="9"/>
  <c r="D32" i="9"/>
  <c r="C32" i="9"/>
  <c r="L31" i="9"/>
  <c r="N31" i="9" s="1"/>
  <c r="J31" i="9"/>
  <c r="F31" i="9"/>
  <c r="P31" i="9" s="1"/>
  <c r="D31" i="9"/>
  <c r="C31" i="9"/>
  <c r="N30" i="9"/>
  <c r="L30" i="9"/>
  <c r="J30" i="9"/>
  <c r="D30" i="9"/>
  <c r="F30" i="9" s="1"/>
  <c r="C30" i="9"/>
  <c r="N29" i="9"/>
  <c r="L29" i="9"/>
  <c r="M29" i="9" s="1"/>
  <c r="J29" i="9"/>
  <c r="F29" i="9"/>
  <c r="D29" i="9"/>
  <c r="C29" i="9"/>
  <c r="L28" i="9"/>
  <c r="N28" i="9" s="1"/>
  <c r="J28" i="9"/>
  <c r="D28" i="9"/>
  <c r="F28" i="9" s="1"/>
  <c r="C28" i="9"/>
  <c r="L27" i="9"/>
  <c r="N27" i="9" s="1"/>
  <c r="J27" i="9"/>
  <c r="F27" i="9"/>
  <c r="D27" i="9"/>
  <c r="C27" i="9"/>
  <c r="L26" i="9"/>
  <c r="N26" i="9" s="1"/>
  <c r="J26" i="9"/>
  <c r="D26" i="9"/>
  <c r="C26" i="9"/>
  <c r="N25" i="9"/>
  <c r="L25" i="9"/>
  <c r="J25" i="9"/>
  <c r="F25" i="9"/>
  <c r="D25" i="9"/>
  <c r="C25" i="9"/>
  <c r="L24" i="9"/>
  <c r="N24" i="9" s="1"/>
  <c r="J24" i="9"/>
  <c r="D24" i="9"/>
  <c r="C24" i="9"/>
  <c r="L23" i="9"/>
  <c r="N23" i="9" s="1"/>
  <c r="J23" i="9"/>
  <c r="F23" i="9"/>
  <c r="D23" i="9"/>
  <c r="C23" i="9"/>
  <c r="N22" i="9"/>
  <c r="L22" i="9"/>
  <c r="J22" i="9"/>
  <c r="D22" i="9"/>
  <c r="F22" i="9" s="1"/>
  <c r="C22" i="9"/>
  <c r="N21" i="9"/>
  <c r="L21" i="9"/>
  <c r="M21" i="9" s="1"/>
  <c r="J21" i="9"/>
  <c r="F21" i="9"/>
  <c r="D21" i="9"/>
  <c r="C21" i="9"/>
  <c r="L20" i="9"/>
  <c r="N20" i="9" s="1"/>
  <c r="J20" i="9"/>
  <c r="D20" i="9"/>
  <c r="F20" i="9" s="1"/>
  <c r="C20" i="9"/>
  <c r="L19" i="9"/>
  <c r="N19" i="9" s="1"/>
  <c r="J19" i="9"/>
  <c r="F19" i="9"/>
  <c r="D19" i="9"/>
  <c r="C19" i="9"/>
  <c r="L18" i="9"/>
  <c r="N18" i="9" s="1"/>
  <c r="J18" i="9"/>
  <c r="D18" i="9"/>
  <c r="C18" i="9"/>
  <c r="N17" i="9"/>
  <c r="L17" i="9"/>
  <c r="J17" i="9"/>
  <c r="F17" i="9"/>
  <c r="D17" i="9"/>
  <c r="C17" i="9"/>
  <c r="L16" i="9"/>
  <c r="N16" i="9" s="1"/>
  <c r="J16" i="9"/>
  <c r="D16" i="9"/>
  <c r="C16" i="9"/>
  <c r="L15" i="9"/>
  <c r="N15" i="9" s="1"/>
  <c r="J15" i="9"/>
  <c r="F15" i="9"/>
  <c r="D15" i="9"/>
  <c r="C15" i="9"/>
  <c r="N14" i="9"/>
  <c r="L14" i="9"/>
  <c r="J14" i="9"/>
  <c r="D14" i="9"/>
  <c r="F14" i="9" s="1"/>
  <c r="C14" i="9"/>
  <c r="N13" i="9"/>
  <c r="L13" i="9"/>
  <c r="M13" i="9" s="1"/>
  <c r="J13" i="9"/>
  <c r="F13" i="9"/>
  <c r="D13" i="9"/>
  <c r="C13" i="9"/>
  <c r="L12" i="9"/>
  <c r="N12" i="9" s="1"/>
  <c r="J12" i="9"/>
  <c r="D12" i="9"/>
  <c r="F12" i="9" s="1"/>
  <c r="C12" i="9"/>
  <c r="L11" i="9"/>
  <c r="L7" i="9" s="1"/>
  <c r="J11" i="9"/>
  <c r="F11" i="9"/>
  <c r="D11" i="9"/>
  <c r="C11" i="9"/>
  <c r="L10" i="9"/>
  <c r="N10" i="9" s="1"/>
  <c r="J10" i="9"/>
  <c r="I10" i="9"/>
  <c r="D10" i="9"/>
  <c r="C10" i="9"/>
  <c r="N9" i="9"/>
  <c r="L9" i="9"/>
  <c r="J9" i="9"/>
  <c r="F9" i="9"/>
  <c r="D9" i="9"/>
  <c r="C9" i="9"/>
  <c r="L8" i="9"/>
  <c r="N8" i="9" s="1"/>
  <c r="J8" i="9"/>
  <c r="D8" i="9"/>
  <c r="C8" i="9"/>
  <c r="H7" i="9"/>
  <c r="H39" i="9" s="1"/>
  <c r="I18" i="9" s="1"/>
  <c r="F6" i="9"/>
  <c r="P5" i="9"/>
  <c r="O3" i="9"/>
  <c r="L3" i="9"/>
  <c r="K3" i="9"/>
  <c r="H3" i="9"/>
  <c r="G3" i="9"/>
  <c r="D3" i="9"/>
  <c r="Q2" i="9"/>
  <c r="P2" i="9"/>
  <c r="O2" i="9"/>
  <c r="L2" i="9"/>
  <c r="K2" i="9"/>
  <c r="H2" i="9"/>
  <c r="G2" i="9"/>
  <c r="D2" i="9"/>
  <c r="P157" i="8"/>
  <c r="J157" i="8"/>
  <c r="H157" i="8"/>
  <c r="F157" i="8"/>
  <c r="D157" i="8"/>
  <c r="C156" i="8"/>
  <c r="C155" i="8"/>
  <c r="C154" i="8"/>
  <c r="L153" i="8"/>
  <c r="N153" i="8" s="1"/>
  <c r="I153" i="8"/>
  <c r="F153" i="8"/>
  <c r="D153" i="8"/>
  <c r="C153" i="8"/>
  <c r="L152" i="8"/>
  <c r="N152" i="8" s="1"/>
  <c r="D152" i="8"/>
  <c r="C152" i="8"/>
  <c r="L151" i="8"/>
  <c r="N151" i="8" s="1"/>
  <c r="F151" i="8"/>
  <c r="D151" i="8"/>
  <c r="C151" i="8"/>
  <c r="N150" i="8"/>
  <c r="L150" i="8"/>
  <c r="F150" i="8"/>
  <c r="D150" i="8"/>
  <c r="C150" i="8"/>
  <c r="L149" i="8"/>
  <c r="N149" i="8" s="1"/>
  <c r="I149" i="8"/>
  <c r="F149" i="8"/>
  <c r="D149" i="8"/>
  <c r="C149" i="8"/>
  <c r="L148" i="8"/>
  <c r="N148" i="8" s="1"/>
  <c r="D148" i="8"/>
  <c r="C148" i="8"/>
  <c r="L147" i="8"/>
  <c r="N147" i="8" s="1"/>
  <c r="F147" i="8"/>
  <c r="D147" i="8"/>
  <c r="C147" i="8"/>
  <c r="N146" i="8"/>
  <c r="L146" i="8"/>
  <c r="F146" i="8"/>
  <c r="D146" i="8"/>
  <c r="C146" i="8"/>
  <c r="L145" i="8"/>
  <c r="N145" i="8" s="1"/>
  <c r="I145" i="8"/>
  <c r="F145" i="8"/>
  <c r="D145" i="8"/>
  <c r="C145" i="8"/>
  <c r="L144" i="8"/>
  <c r="N144" i="8" s="1"/>
  <c r="D144" i="8"/>
  <c r="C144" i="8"/>
  <c r="L143" i="8"/>
  <c r="N143" i="8" s="1"/>
  <c r="F143" i="8"/>
  <c r="D143" i="8"/>
  <c r="C143" i="8"/>
  <c r="N142" i="8"/>
  <c r="L142" i="8"/>
  <c r="F142" i="8"/>
  <c r="D142" i="8"/>
  <c r="C142" i="8"/>
  <c r="L141" i="8"/>
  <c r="N141" i="8" s="1"/>
  <c r="I141" i="8"/>
  <c r="F141" i="8"/>
  <c r="D141" i="8"/>
  <c r="C141" i="8"/>
  <c r="L140" i="8"/>
  <c r="N140" i="8" s="1"/>
  <c r="D140" i="8"/>
  <c r="C140" i="8"/>
  <c r="L139" i="8"/>
  <c r="N139" i="8" s="1"/>
  <c r="F139" i="8"/>
  <c r="D139" i="8"/>
  <c r="C139" i="8"/>
  <c r="N138" i="8"/>
  <c r="L138" i="8"/>
  <c r="F138" i="8"/>
  <c r="D138" i="8"/>
  <c r="C138" i="8"/>
  <c r="L137" i="8"/>
  <c r="N137" i="8" s="1"/>
  <c r="I137" i="8"/>
  <c r="F137" i="8"/>
  <c r="D137" i="8"/>
  <c r="C137" i="8"/>
  <c r="L136" i="8"/>
  <c r="N136" i="8" s="1"/>
  <c r="D136" i="8"/>
  <c r="C136" i="8"/>
  <c r="L135" i="8"/>
  <c r="N135" i="8" s="1"/>
  <c r="F135" i="8"/>
  <c r="D135" i="8"/>
  <c r="C135" i="8"/>
  <c r="N134" i="8"/>
  <c r="L134" i="8"/>
  <c r="F134" i="8"/>
  <c r="D134" i="8"/>
  <c r="C134" i="8"/>
  <c r="L133" i="8"/>
  <c r="N133" i="8" s="1"/>
  <c r="I133" i="8"/>
  <c r="F133" i="8"/>
  <c r="D133" i="8"/>
  <c r="C133" i="8"/>
  <c r="L132" i="8"/>
  <c r="N132" i="8" s="1"/>
  <c r="D132" i="8"/>
  <c r="C132" i="8"/>
  <c r="L131" i="8"/>
  <c r="N131" i="8" s="1"/>
  <c r="F131" i="8"/>
  <c r="D131" i="8"/>
  <c r="C131" i="8"/>
  <c r="N130" i="8"/>
  <c r="L130" i="8"/>
  <c r="F130" i="8"/>
  <c r="D130" i="8"/>
  <c r="C130" i="8"/>
  <c r="L129" i="8"/>
  <c r="N129" i="8" s="1"/>
  <c r="I129" i="8"/>
  <c r="F129" i="8"/>
  <c r="D129" i="8"/>
  <c r="C129" i="8"/>
  <c r="L128" i="8"/>
  <c r="N128" i="8" s="1"/>
  <c r="D128" i="8"/>
  <c r="C128" i="8"/>
  <c r="L127" i="8"/>
  <c r="N127" i="8" s="1"/>
  <c r="F127" i="8"/>
  <c r="D127" i="8"/>
  <c r="C127" i="8"/>
  <c r="N126" i="8"/>
  <c r="L126" i="8"/>
  <c r="F126" i="8"/>
  <c r="D126" i="8"/>
  <c r="C126" i="8"/>
  <c r="L125" i="8"/>
  <c r="N125" i="8" s="1"/>
  <c r="I125" i="8"/>
  <c r="F125" i="8"/>
  <c r="D125" i="8"/>
  <c r="C125" i="8"/>
  <c r="L124" i="8"/>
  <c r="N124" i="8" s="1"/>
  <c r="D124" i="8"/>
  <c r="C124" i="8"/>
  <c r="L123" i="8"/>
  <c r="N123" i="8" s="1"/>
  <c r="F123" i="8"/>
  <c r="D123" i="8"/>
  <c r="C123" i="8"/>
  <c r="N122" i="8"/>
  <c r="L122" i="8"/>
  <c r="F122" i="8"/>
  <c r="D122" i="8"/>
  <c r="C122" i="8"/>
  <c r="L121" i="8"/>
  <c r="N121" i="8" s="1"/>
  <c r="I121" i="8"/>
  <c r="F121" i="8"/>
  <c r="D121" i="8"/>
  <c r="C121" i="8"/>
  <c r="L120" i="8"/>
  <c r="N120" i="8" s="1"/>
  <c r="D120" i="8"/>
  <c r="C120" i="8"/>
  <c r="L119" i="8"/>
  <c r="N119" i="8" s="1"/>
  <c r="F119" i="8"/>
  <c r="D119" i="8"/>
  <c r="C119" i="8"/>
  <c r="N118" i="8"/>
  <c r="L118" i="8"/>
  <c r="F118" i="8"/>
  <c r="D118" i="8"/>
  <c r="C118" i="8"/>
  <c r="L117" i="8"/>
  <c r="L116" i="8" s="1"/>
  <c r="M142" i="8" s="1"/>
  <c r="I117" i="8"/>
  <c r="F117" i="8"/>
  <c r="D117" i="8"/>
  <c r="C117" i="8"/>
  <c r="P116" i="8"/>
  <c r="P158" i="8" s="1"/>
  <c r="J116" i="8"/>
  <c r="K150" i="8" s="1"/>
  <c r="H116" i="8"/>
  <c r="I150" i="8" s="1"/>
  <c r="O114" i="8"/>
  <c r="L114" i="8"/>
  <c r="K114" i="8"/>
  <c r="H114" i="8"/>
  <c r="G114" i="8"/>
  <c r="D114" i="8"/>
  <c r="Q113" i="8"/>
  <c r="P113" i="8"/>
  <c r="O113" i="8"/>
  <c r="L113" i="8"/>
  <c r="H113" i="8"/>
  <c r="D113" i="8"/>
  <c r="P111" i="8"/>
  <c r="J111" i="8"/>
  <c r="H111" i="8"/>
  <c r="F111" i="8"/>
  <c r="D111" i="8"/>
  <c r="C110" i="8"/>
  <c r="C109" i="8"/>
  <c r="C108" i="8"/>
  <c r="C107" i="8"/>
  <c r="C106" i="8"/>
  <c r="L105" i="8"/>
  <c r="N105" i="8" s="1"/>
  <c r="K105" i="8"/>
  <c r="F105" i="8"/>
  <c r="D105" i="8"/>
  <c r="C105" i="8"/>
  <c r="N104" i="8"/>
  <c r="L104" i="8"/>
  <c r="I104" i="8"/>
  <c r="F104" i="8"/>
  <c r="D104" i="8"/>
  <c r="C104" i="8"/>
  <c r="N103" i="8"/>
  <c r="L103" i="8"/>
  <c r="F103" i="8"/>
  <c r="D103" i="8"/>
  <c r="C103" i="8"/>
  <c r="N102" i="8"/>
  <c r="L102" i="8"/>
  <c r="I102" i="8"/>
  <c r="F102" i="8"/>
  <c r="D102" i="8"/>
  <c r="C102" i="8"/>
  <c r="L101" i="8"/>
  <c r="N101" i="8" s="1"/>
  <c r="K101" i="8"/>
  <c r="F101" i="8"/>
  <c r="D101" i="8"/>
  <c r="C101" i="8"/>
  <c r="N100" i="8"/>
  <c r="L100" i="8"/>
  <c r="I100" i="8"/>
  <c r="F100" i="8"/>
  <c r="D100" i="8"/>
  <c r="C100" i="8"/>
  <c r="N99" i="8"/>
  <c r="L99" i="8"/>
  <c r="M99" i="8" s="1"/>
  <c r="F99" i="8"/>
  <c r="D99" i="8"/>
  <c r="C99" i="8"/>
  <c r="N98" i="8"/>
  <c r="L98" i="8"/>
  <c r="I98" i="8"/>
  <c r="F98" i="8"/>
  <c r="D98" i="8"/>
  <c r="C98" i="8"/>
  <c r="L97" i="8"/>
  <c r="N97" i="8" s="1"/>
  <c r="K97" i="8"/>
  <c r="I97" i="8"/>
  <c r="F97" i="8"/>
  <c r="D97" i="8"/>
  <c r="C97" i="8"/>
  <c r="N96" i="8"/>
  <c r="L96" i="8"/>
  <c r="I96" i="8"/>
  <c r="F96" i="8"/>
  <c r="D96" i="8"/>
  <c r="C96" i="8"/>
  <c r="N95" i="8"/>
  <c r="L95" i="8"/>
  <c r="F95" i="8"/>
  <c r="D95" i="8"/>
  <c r="C95" i="8"/>
  <c r="N94" i="8"/>
  <c r="L94" i="8"/>
  <c r="I94" i="8"/>
  <c r="F94" i="8"/>
  <c r="D94" i="8"/>
  <c r="C94" i="8"/>
  <c r="L93" i="8"/>
  <c r="N93" i="8" s="1"/>
  <c r="K93" i="8"/>
  <c r="I93" i="8"/>
  <c r="F93" i="8"/>
  <c r="D93" i="8"/>
  <c r="C93" i="8"/>
  <c r="N92" i="8"/>
  <c r="L92" i="8"/>
  <c r="I92" i="8"/>
  <c r="F92" i="8"/>
  <c r="D92" i="8"/>
  <c r="C92" i="8"/>
  <c r="N91" i="8"/>
  <c r="L91" i="8"/>
  <c r="I91" i="8"/>
  <c r="F91" i="8"/>
  <c r="D91" i="8"/>
  <c r="C91" i="8"/>
  <c r="N90" i="8"/>
  <c r="L90" i="8"/>
  <c r="I90" i="8"/>
  <c r="F90" i="8"/>
  <c r="D90" i="8"/>
  <c r="C90" i="8"/>
  <c r="L89" i="8"/>
  <c r="N89" i="8" s="1"/>
  <c r="K89" i="8"/>
  <c r="I89" i="8"/>
  <c r="F89" i="8"/>
  <c r="D89" i="8"/>
  <c r="C89" i="8"/>
  <c r="N88" i="8"/>
  <c r="L88" i="8"/>
  <c r="I88" i="8"/>
  <c r="F88" i="8"/>
  <c r="D88" i="8"/>
  <c r="C88" i="8"/>
  <c r="N87" i="8"/>
  <c r="L87" i="8"/>
  <c r="M87" i="8" s="1"/>
  <c r="I87" i="8"/>
  <c r="F87" i="8"/>
  <c r="D87" i="8"/>
  <c r="C87" i="8"/>
  <c r="N86" i="8"/>
  <c r="L86" i="8"/>
  <c r="M86" i="8" s="1"/>
  <c r="I86" i="8"/>
  <c r="F86" i="8"/>
  <c r="D86" i="8"/>
  <c r="C86" i="8"/>
  <c r="L85" i="8"/>
  <c r="N85" i="8" s="1"/>
  <c r="K85" i="8"/>
  <c r="I85" i="8"/>
  <c r="F85" i="8"/>
  <c r="D85" i="8"/>
  <c r="C85" i="8"/>
  <c r="N84" i="8"/>
  <c r="L84" i="8"/>
  <c r="I84" i="8"/>
  <c r="F84" i="8"/>
  <c r="D84" i="8"/>
  <c r="C84" i="8"/>
  <c r="N83" i="8"/>
  <c r="L83" i="8"/>
  <c r="I83" i="8"/>
  <c r="F83" i="8"/>
  <c r="D83" i="8"/>
  <c r="C83" i="8"/>
  <c r="N82" i="8"/>
  <c r="L82" i="8"/>
  <c r="I82" i="8"/>
  <c r="F82" i="8"/>
  <c r="D82" i="8"/>
  <c r="C82" i="8"/>
  <c r="N81" i="8"/>
  <c r="N80" i="8" s="1"/>
  <c r="L81" i="8"/>
  <c r="L80" i="8" s="1"/>
  <c r="K81" i="8"/>
  <c r="I81" i="8"/>
  <c r="F81" i="8"/>
  <c r="D81" i="8"/>
  <c r="C81" i="8"/>
  <c r="P80" i="8"/>
  <c r="P112" i="8" s="1"/>
  <c r="J80" i="8"/>
  <c r="K102" i="8" s="1"/>
  <c r="H80" i="8"/>
  <c r="I103" i="8" s="1"/>
  <c r="O78" i="8"/>
  <c r="L78" i="8"/>
  <c r="K78" i="8"/>
  <c r="H78" i="8"/>
  <c r="G78" i="8"/>
  <c r="D78" i="8"/>
  <c r="Q77" i="8"/>
  <c r="P77" i="8"/>
  <c r="O77" i="8"/>
  <c r="L77" i="8"/>
  <c r="H77" i="8"/>
  <c r="D77" i="8"/>
  <c r="P74" i="8"/>
  <c r="H74" i="8"/>
  <c r="F74" i="8"/>
  <c r="D74" i="8"/>
  <c r="N73" i="8"/>
  <c r="Q73" i="8" s="1"/>
  <c r="L73" i="8"/>
  <c r="J73" i="8"/>
  <c r="F73" i="8"/>
  <c r="D73" i="8"/>
  <c r="C73" i="8"/>
  <c r="N72" i="8"/>
  <c r="Q72" i="8" s="1"/>
  <c r="L72" i="8"/>
  <c r="J72" i="8"/>
  <c r="K72" i="8" s="1"/>
  <c r="D72" i="8"/>
  <c r="F72" i="8" s="1"/>
  <c r="C72" i="8"/>
  <c r="N71" i="8"/>
  <c r="Q71" i="8" s="1"/>
  <c r="L71" i="8"/>
  <c r="J71" i="8"/>
  <c r="K71" i="8" s="1"/>
  <c r="F71" i="8"/>
  <c r="D71" i="8"/>
  <c r="C71" i="8"/>
  <c r="N70" i="8"/>
  <c r="Q70" i="8" s="1"/>
  <c r="L70" i="8"/>
  <c r="J70" i="8"/>
  <c r="D70" i="8"/>
  <c r="F70" i="8" s="1"/>
  <c r="C70" i="8"/>
  <c r="L69" i="8"/>
  <c r="N69" i="8" s="1"/>
  <c r="J69" i="8"/>
  <c r="D69" i="8"/>
  <c r="F69" i="8" s="1"/>
  <c r="C69" i="8"/>
  <c r="N68" i="8"/>
  <c r="L68" i="8"/>
  <c r="J68" i="8"/>
  <c r="I68" i="8"/>
  <c r="D68" i="8"/>
  <c r="F68" i="8" s="1"/>
  <c r="C68" i="8"/>
  <c r="L67" i="8"/>
  <c r="N67" i="8" s="1"/>
  <c r="J67" i="8"/>
  <c r="D67" i="8"/>
  <c r="F67" i="8" s="1"/>
  <c r="C67" i="8"/>
  <c r="L66" i="8"/>
  <c r="N66" i="8" s="1"/>
  <c r="J66" i="8"/>
  <c r="I66" i="8"/>
  <c r="F66" i="8"/>
  <c r="D66" i="8"/>
  <c r="C66" i="8"/>
  <c r="L65" i="8"/>
  <c r="N65" i="8" s="1"/>
  <c r="J65" i="8"/>
  <c r="D65" i="8"/>
  <c r="F65" i="8" s="1"/>
  <c r="C65" i="8"/>
  <c r="L64" i="8"/>
  <c r="N64" i="8" s="1"/>
  <c r="J64" i="8"/>
  <c r="I64" i="8"/>
  <c r="D64" i="8"/>
  <c r="F64" i="8" s="1"/>
  <c r="C64" i="8"/>
  <c r="N63" i="8"/>
  <c r="L63" i="8"/>
  <c r="J63" i="8"/>
  <c r="D63" i="8"/>
  <c r="F63" i="8" s="1"/>
  <c r="C63" i="8"/>
  <c r="L62" i="8"/>
  <c r="N62" i="8" s="1"/>
  <c r="J62" i="8"/>
  <c r="F62" i="8"/>
  <c r="D62" i="8"/>
  <c r="C62" i="8"/>
  <c r="L61" i="8"/>
  <c r="N61" i="8" s="1"/>
  <c r="J61" i="8"/>
  <c r="I61" i="8"/>
  <c r="F61" i="8"/>
  <c r="D61" i="8"/>
  <c r="C61" i="8"/>
  <c r="L60" i="8"/>
  <c r="N60" i="8" s="1"/>
  <c r="J60" i="8"/>
  <c r="I60" i="8"/>
  <c r="F60" i="8"/>
  <c r="D60" i="8"/>
  <c r="C60" i="8"/>
  <c r="N59" i="8"/>
  <c r="Q59" i="8" s="1"/>
  <c r="L59" i="8"/>
  <c r="J59" i="8"/>
  <c r="F59" i="8"/>
  <c r="D59" i="8"/>
  <c r="C59" i="8"/>
  <c r="Q58" i="8"/>
  <c r="N58" i="8"/>
  <c r="L58" i="8"/>
  <c r="J58" i="8"/>
  <c r="F58" i="8"/>
  <c r="D58" i="8"/>
  <c r="C58" i="8"/>
  <c r="N57" i="8"/>
  <c r="Q57" i="8" s="1"/>
  <c r="L57" i="8"/>
  <c r="J57" i="8"/>
  <c r="F57" i="8"/>
  <c r="D57" i="8"/>
  <c r="C57" i="8"/>
  <c r="L56" i="8"/>
  <c r="N56" i="8" s="1"/>
  <c r="I56" i="8"/>
  <c r="F56" i="8"/>
  <c r="D56" i="8"/>
  <c r="C56" i="8"/>
  <c r="L55" i="8"/>
  <c r="N55" i="8" s="1"/>
  <c r="J55" i="8"/>
  <c r="I55" i="8"/>
  <c r="D55" i="8"/>
  <c r="F55" i="8" s="1"/>
  <c r="C55" i="8"/>
  <c r="L54" i="8"/>
  <c r="N54" i="8" s="1"/>
  <c r="J54" i="8"/>
  <c r="I54" i="8"/>
  <c r="D54" i="8"/>
  <c r="F54" i="8" s="1"/>
  <c r="C54" i="8"/>
  <c r="N53" i="8"/>
  <c r="L53" i="8"/>
  <c r="J53" i="8"/>
  <c r="K53" i="8" s="1"/>
  <c r="D53" i="8"/>
  <c r="F53" i="8" s="1"/>
  <c r="C53" i="8"/>
  <c r="L52" i="8"/>
  <c r="N52" i="8" s="1"/>
  <c r="J52" i="8"/>
  <c r="F52" i="8"/>
  <c r="D52" i="8"/>
  <c r="C52" i="8"/>
  <c r="L51" i="8"/>
  <c r="N51" i="8" s="1"/>
  <c r="J51" i="8"/>
  <c r="K51" i="8" s="1"/>
  <c r="I51" i="8"/>
  <c r="F51" i="8"/>
  <c r="D51" i="8"/>
  <c r="C51" i="8"/>
  <c r="L50" i="8"/>
  <c r="N50" i="8" s="1"/>
  <c r="J50" i="8"/>
  <c r="I50" i="8"/>
  <c r="F50" i="8"/>
  <c r="D50" i="8"/>
  <c r="C50" i="8"/>
  <c r="N49" i="8"/>
  <c r="Q49" i="8" s="1"/>
  <c r="L49" i="8"/>
  <c r="J49" i="8"/>
  <c r="K49" i="8" s="1"/>
  <c r="I49" i="8"/>
  <c r="F49" i="8"/>
  <c r="D49" i="8"/>
  <c r="C49" i="8"/>
  <c r="Q48" i="8"/>
  <c r="N48" i="8"/>
  <c r="L48" i="8"/>
  <c r="J48" i="8"/>
  <c r="I48" i="8"/>
  <c r="F48" i="8"/>
  <c r="D48" i="8"/>
  <c r="C48" i="8"/>
  <c r="N47" i="8"/>
  <c r="Q47" i="8" s="1"/>
  <c r="L47" i="8"/>
  <c r="J47" i="8"/>
  <c r="F47" i="8"/>
  <c r="D47" i="8"/>
  <c r="C47" i="8"/>
  <c r="N46" i="8"/>
  <c r="Q46" i="8" s="1"/>
  <c r="L46" i="8"/>
  <c r="J46" i="8"/>
  <c r="K46" i="8" s="1"/>
  <c r="I46" i="8"/>
  <c r="D46" i="8"/>
  <c r="F46" i="8" s="1"/>
  <c r="C46" i="8"/>
  <c r="N45" i="8"/>
  <c r="Q45" i="8" s="1"/>
  <c r="L45" i="8"/>
  <c r="J45" i="8"/>
  <c r="F45" i="8"/>
  <c r="D45" i="8"/>
  <c r="C45" i="8"/>
  <c r="N44" i="8"/>
  <c r="L44" i="8"/>
  <c r="L43" i="8" s="1"/>
  <c r="J44" i="8"/>
  <c r="J43" i="8" s="1"/>
  <c r="I44" i="8"/>
  <c r="F44" i="8"/>
  <c r="D44" i="8"/>
  <c r="C44" i="8"/>
  <c r="P43" i="8"/>
  <c r="P75" i="8" s="1"/>
  <c r="H43" i="8"/>
  <c r="I67" i="8" s="1"/>
  <c r="O41" i="8"/>
  <c r="L41" i="8"/>
  <c r="K41" i="8"/>
  <c r="H41" i="8"/>
  <c r="G41" i="8"/>
  <c r="D41" i="8"/>
  <c r="Q40" i="8"/>
  <c r="P40" i="8"/>
  <c r="O40" i="8"/>
  <c r="L40" i="8"/>
  <c r="H40" i="8"/>
  <c r="D40" i="8"/>
  <c r="H38" i="8"/>
  <c r="H76" i="8" s="1"/>
  <c r="I76" i="8" s="1"/>
  <c r="F38" i="8"/>
  <c r="F76" i="8" s="1"/>
  <c r="D38" i="8"/>
  <c r="D76" i="8" s="1"/>
  <c r="L37" i="8"/>
  <c r="N37" i="8" s="1"/>
  <c r="J37" i="8"/>
  <c r="D37" i="8"/>
  <c r="F37" i="8" s="1"/>
  <c r="C37" i="8"/>
  <c r="Q36" i="8"/>
  <c r="P36" i="8"/>
  <c r="N36" i="8"/>
  <c r="L36" i="8"/>
  <c r="J36" i="8"/>
  <c r="F36" i="8"/>
  <c r="D36" i="8"/>
  <c r="C36" i="8"/>
  <c r="N35" i="8"/>
  <c r="Q35" i="8" s="1"/>
  <c r="L35" i="8"/>
  <c r="J35" i="8"/>
  <c r="I35" i="8"/>
  <c r="D35" i="8"/>
  <c r="F35" i="8" s="1"/>
  <c r="C35" i="8"/>
  <c r="L34" i="8"/>
  <c r="N34" i="8" s="1"/>
  <c r="J34" i="8"/>
  <c r="F34" i="8"/>
  <c r="D34" i="8"/>
  <c r="C34" i="8"/>
  <c r="N33" i="8"/>
  <c r="L33" i="8"/>
  <c r="J33" i="8"/>
  <c r="K33" i="8" s="1"/>
  <c r="D33" i="8"/>
  <c r="F33" i="8" s="1"/>
  <c r="C33" i="8"/>
  <c r="L32" i="8"/>
  <c r="N32" i="8" s="1"/>
  <c r="J32" i="8"/>
  <c r="I32" i="8"/>
  <c r="F32" i="8"/>
  <c r="D32" i="8"/>
  <c r="C32" i="8"/>
  <c r="L31" i="8"/>
  <c r="N31" i="8" s="1"/>
  <c r="J31" i="8"/>
  <c r="K31" i="8" s="1"/>
  <c r="I31" i="8"/>
  <c r="F31" i="8"/>
  <c r="P31" i="8" s="1"/>
  <c r="D31" i="8"/>
  <c r="C31" i="8"/>
  <c r="N30" i="8"/>
  <c r="L30" i="8"/>
  <c r="J30" i="8"/>
  <c r="D30" i="8"/>
  <c r="F30" i="8" s="1"/>
  <c r="C30" i="8"/>
  <c r="L29" i="8"/>
  <c r="N29" i="8" s="1"/>
  <c r="J29" i="8"/>
  <c r="D29" i="8"/>
  <c r="F29" i="8" s="1"/>
  <c r="C29" i="8"/>
  <c r="Q28" i="8"/>
  <c r="P28" i="8"/>
  <c r="N28" i="8"/>
  <c r="L28" i="8"/>
  <c r="J28" i="8"/>
  <c r="F28" i="8"/>
  <c r="D28" i="8"/>
  <c r="C28" i="8"/>
  <c r="N27" i="8"/>
  <c r="Q27" i="8" s="1"/>
  <c r="L27" i="8"/>
  <c r="J27" i="8"/>
  <c r="I27" i="8"/>
  <c r="D27" i="8"/>
  <c r="F27" i="8" s="1"/>
  <c r="C27" i="8"/>
  <c r="L26" i="8"/>
  <c r="N26" i="8" s="1"/>
  <c r="J26" i="8"/>
  <c r="F26" i="8"/>
  <c r="D26" i="8"/>
  <c r="C26" i="8"/>
  <c r="N25" i="8"/>
  <c r="L25" i="8"/>
  <c r="J25" i="8"/>
  <c r="D25" i="8"/>
  <c r="F25" i="8" s="1"/>
  <c r="C25" i="8"/>
  <c r="L24" i="8"/>
  <c r="N24" i="8" s="1"/>
  <c r="J24" i="8"/>
  <c r="I24" i="8"/>
  <c r="F24" i="8"/>
  <c r="P24" i="8" s="1"/>
  <c r="D24" i="8"/>
  <c r="C24" i="8"/>
  <c r="L23" i="8"/>
  <c r="N23" i="8" s="1"/>
  <c r="J23" i="8"/>
  <c r="I23" i="8"/>
  <c r="F23" i="8"/>
  <c r="D23" i="8"/>
  <c r="C23" i="8"/>
  <c r="N22" i="8"/>
  <c r="L22" i="8"/>
  <c r="J22" i="8"/>
  <c r="D22" i="8"/>
  <c r="F22" i="8" s="1"/>
  <c r="C22" i="8"/>
  <c r="L21" i="8"/>
  <c r="N21" i="8" s="1"/>
  <c r="J21" i="8"/>
  <c r="D21" i="8"/>
  <c r="F21" i="8" s="1"/>
  <c r="C21" i="8"/>
  <c r="Q20" i="8"/>
  <c r="P20" i="8"/>
  <c r="N20" i="8"/>
  <c r="L20" i="8"/>
  <c r="J20" i="8"/>
  <c r="F20" i="8"/>
  <c r="D20" i="8"/>
  <c r="C20" i="8"/>
  <c r="N19" i="8"/>
  <c r="L19" i="8"/>
  <c r="J19" i="8"/>
  <c r="I19" i="8"/>
  <c r="D19" i="8"/>
  <c r="F19" i="8" s="1"/>
  <c r="C19" i="8"/>
  <c r="L18" i="8"/>
  <c r="J18" i="8"/>
  <c r="F18" i="8"/>
  <c r="D18" i="8"/>
  <c r="C18" i="8"/>
  <c r="N17" i="8"/>
  <c r="L17" i="8"/>
  <c r="J17" i="8"/>
  <c r="K17" i="8" s="1"/>
  <c r="D17" i="8"/>
  <c r="F17" i="8" s="1"/>
  <c r="C17" i="8"/>
  <c r="L16" i="8"/>
  <c r="N16" i="8" s="1"/>
  <c r="J16" i="8"/>
  <c r="I16" i="8"/>
  <c r="F16" i="8"/>
  <c r="P16" i="8" s="1"/>
  <c r="D16" i="8"/>
  <c r="C16" i="8"/>
  <c r="L15" i="8"/>
  <c r="N15" i="8" s="1"/>
  <c r="J15" i="8"/>
  <c r="K15" i="8" s="1"/>
  <c r="I15" i="8"/>
  <c r="F15" i="8"/>
  <c r="D15" i="8"/>
  <c r="C15" i="8"/>
  <c r="N14" i="8"/>
  <c r="L14" i="8"/>
  <c r="J14" i="8"/>
  <c r="D14" i="8"/>
  <c r="F14" i="8" s="1"/>
  <c r="C14" i="8"/>
  <c r="L13" i="8"/>
  <c r="N13" i="8" s="1"/>
  <c r="J13" i="8"/>
  <c r="D13" i="8"/>
  <c r="F13" i="8" s="1"/>
  <c r="C13" i="8"/>
  <c r="Q12" i="8"/>
  <c r="P12" i="8"/>
  <c r="N12" i="8"/>
  <c r="L12" i="8"/>
  <c r="J12" i="8"/>
  <c r="F12" i="8"/>
  <c r="D12" i="8"/>
  <c r="C12" i="8"/>
  <c r="N11" i="8"/>
  <c r="L11" i="8"/>
  <c r="J11" i="8"/>
  <c r="K11" i="8" s="1"/>
  <c r="I11" i="8"/>
  <c r="D11" i="8"/>
  <c r="F11" i="8" s="1"/>
  <c r="C11" i="8"/>
  <c r="L10" i="8"/>
  <c r="J10" i="8"/>
  <c r="F10" i="8"/>
  <c r="D10" i="8"/>
  <c r="C10" i="8"/>
  <c r="N9" i="8"/>
  <c r="L9" i="8"/>
  <c r="J9" i="8"/>
  <c r="D9" i="8"/>
  <c r="F9" i="8" s="1"/>
  <c r="C9" i="8"/>
  <c r="L8" i="8"/>
  <c r="J8" i="8"/>
  <c r="J7" i="8" s="1"/>
  <c r="I8" i="8"/>
  <c r="F8" i="8"/>
  <c r="D8" i="8"/>
  <c r="D7" i="8" s="1"/>
  <c r="C8" i="8"/>
  <c r="H7" i="8"/>
  <c r="I34" i="8" s="1"/>
  <c r="H6" i="8"/>
  <c r="F6" i="8"/>
  <c r="O3" i="8"/>
  <c r="L3" i="8"/>
  <c r="K3" i="8"/>
  <c r="H3" i="8"/>
  <c r="G3" i="8"/>
  <c r="D3" i="8"/>
  <c r="Q2" i="8"/>
  <c r="P2" i="8"/>
  <c r="O2" i="8"/>
  <c r="L2" i="8"/>
  <c r="K2" i="8"/>
  <c r="H2" i="8"/>
  <c r="G2" i="8"/>
  <c r="D2" i="8"/>
  <c r="P157" i="7"/>
  <c r="J157" i="7"/>
  <c r="J158" i="7" s="1"/>
  <c r="H157" i="7"/>
  <c r="D157" i="7"/>
  <c r="F157" i="7" s="1"/>
  <c r="C156" i="7"/>
  <c r="C155" i="7"/>
  <c r="C154" i="7"/>
  <c r="N153" i="7"/>
  <c r="L153" i="7"/>
  <c r="M153" i="7" s="1"/>
  <c r="K153" i="7"/>
  <c r="F153" i="7"/>
  <c r="D153" i="7"/>
  <c r="C153" i="7"/>
  <c r="N152" i="7"/>
  <c r="L152" i="7"/>
  <c r="M152" i="7" s="1"/>
  <c r="I152" i="7"/>
  <c r="D152" i="7"/>
  <c r="C152" i="7"/>
  <c r="L151" i="7"/>
  <c r="N151" i="7" s="1"/>
  <c r="I151" i="7"/>
  <c r="D151" i="7"/>
  <c r="F151" i="7" s="1"/>
  <c r="C151" i="7"/>
  <c r="M150" i="7"/>
  <c r="L150" i="7"/>
  <c r="N150" i="7" s="1"/>
  <c r="K150" i="7"/>
  <c r="D150" i="7"/>
  <c r="F150" i="7" s="1"/>
  <c r="C150" i="7"/>
  <c r="N149" i="7"/>
  <c r="L149" i="7"/>
  <c r="M149" i="7" s="1"/>
  <c r="K149" i="7"/>
  <c r="F149" i="7"/>
  <c r="D149" i="7"/>
  <c r="C149" i="7"/>
  <c r="N148" i="7"/>
  <c r="L148" i="7"/>
  <c r="M148" i="7" s="1"/>
  <c r="I148" i="7"/>
  <c r="D148" i="7"/>
  <c r="C148" i="7"/>
  <c r="L147" i="7"/>
  <c r="N147" i="7" s="1"/>
  <c r="I147" i="7"/>
  <c r="D147" i="7"/>
  <c r="F147" i="7" s="1"/>
  <c r="C147" i="7"/>
  <c r="M146" i="7"/>
  <c r="L146" i="7"/>
  <c r="N146" i="7" s="1"/>
  <c r="K146" i="7"/>
  <c r="D146" i="7"/>
  <c r="F146" i="7" s="1"/>
  <c r="C146" i="7"/>
  <c r="N145" i="7"/>
  <c r="L145" i="7"/>
  <c r="M145" i="7" s="1"/>
  <c r="K145" i="7"/>
  <c r="F145" i="7"/>
  <c r="D145" i="7"/>
  <c r="C145" i="7"/>
  <c r="N144" i="7"/>
  <c r="L144" i="7"/>
  <c r="M144" i="7" s="1"/>
  <c r="I144" i="7"/>
  <c r="D144" i="7"/>
  <c r="C144" i="7"/>
  <c r="L143" i="7"/>
  <c r="N143" i="7" s="1"/>
  <c r="I143" i="7"/>
  <c r="D143" i="7"/>
  <c r="F143" i="7" s="1"/>
  <c r="C143" i="7"/>
  <c r="M142" i="7"/>
  <c r="L142" i="7"/>
  <c r="N142" i="7" s="1"/>
  <c r="K142" i="7"/>
  <c r="D142" i="7"/>
  <c r="F142" i="7" s="1"/>
  <c r="C142" i="7"/>
  <c r="N141" i="7"/>
  <c r="L141" i="7"/>
  <c r="K141" i="7"/>
  <c r="F141" i="7"/>
  <c r="D141" i="7"/>
  <c r="C141" i="7"/>
  <c r="N140" i="7"/>
  <c r="L140" i="7"/>
  <c r="I140" i="7"/>
  <c r="D140" i="7"/>
  <c r="C140" i="7"/>
  <c r="L139" i="7"/>
  <c r="N139" i="7" s="1"/>
  <c r="I139" i="7"/>
  <c r="D139" i="7"/>
  <c r="F139" i="7" s="1"/>
  <c r="C139" i="7"/>
  <c r="M138" i="7"/>
  <c r="L138" i="7"/>
  <c r="N138" i="7" s="1"/>
  <c r="K138" i="7"/>
  <c r="D138" i="7"/>
  <c r="F138" i="7" s="1"/>
  <c r="C138" i="7"/>
  <c r="N137" i="7"/>
  <c r="L137" i="7"/>
  <c r="K137" i="7"/>
  <c r="F137" i="7"/>
  <c r="D137" i="7"/>
  <c r="C137" i="7"/>
  <c r="N136" i="7"/>
  <c r="L136" i="7"/>
  <c r="I136" i="7"/>
  <c r="D136" i="7"/>
  <c r="C136" i="7"/>
  <c r="L135" i="7"/>
  <c r="N135" i="7" s="1"/>
  <c r="I135" i="7"/>
  <c r="D135" i="7"/>
  <c r="F135" i="7" s="1"/>
  <c r="C135" i="7"/>
  <c r="M134" i="7"/>
  <c r="L134" i="7"/>
  <c r="N134" i="7" s="1"/>
  <c r="K134" i="7"/>
  <c r="D134" i="7"/>
  <c r="F134" i="7" s="1"/>
  <c r="C134" i="7"/>
  <c r="N133" i="7"/>
  <c r="L133" i="7"/>
  <c r="K133" i="7"/>
  <c r="F133" i="7"/>
  <c r="D133" i="7"/>
  <c r="C133" i="7"/>
  <c r="N132" i="7"/>
  <c r="L132" i="7"/>
  <c r="I132" i="7"/>
  <c r="D132" i="7"/>
  <c r="C132" i="7"/>
  <c r="L131" i="7"/>
  <c r="N131" i="7" s="1"/>
  <c r="I131" i="7"/>
  <c r="D131" i="7"/>
  <c r="F131" i="7" s="1"/>
  <c r="C131" i="7"/>
  <c r="M130" i="7"/>
  <c r="L130" i="7"/>
  <c r="N130" i="7" s="1"/>
  <c r="K130" i="7"/>
  <c r="D130" i="7"/>
  <c r="F130" i="7" s="1"/>
  <c r="C130" i="7"/>
  <c r="N129" i="7"/>
  <c r="L129" i="7"/>
  <c r="K129" i="7"/>
  <c r="F129" i="7"/>
  <c r="D129" i="7"/>
  <c r="C129" i="7"/>
  <c r="N128" i="7"/>
  <c r="L128" i="7"/>
  <c r="I128" i="7"/>
  <c r="D128" i="7"/>
  <c r="C128" i="7"/>
  <c r="L127" i="7"/>
  <c r="N127" i="7" s="1"/>
  <c r="I127" i="7"/>
  <c r="D127" i="7"/>
  <c r="F127" i="7" s="1"/>
  <c r="C127" i="7"/>
  <c r="M126" i="7"/>
  <c r="L126" i="7"/>
  <c r="N126" i="7" s="1"/>
  <c r="K126" i="7"/>
  <c r="D126" i="7"/>
  <c r="F126" i="7" s="1"/>
  <c r="C126" i="7"/>
  <c r="N125" i="7"/>
  <c r="L125" i="7"/>
  <c r="K125" i="7"/>
  <c r="F125" i="7"/>
  <c r="D125" i="7"/>
  <c r="C125" i="7"/>
  <c r="N124" i="7"/>
  <c r="L124" i="7"/>
  <c r="I124" i="7"/>
  <c r="D124" i="7"/>
  <c r="C124" i="7"/>
  <c r="L123" i="7"/>
  <c r="N123" i="7" s="1"/>
  <c r="I123" i="7"/>
  <c r="D123" i="7"/>
  <c r="F123" i="7" s="1"/>
  <c r="C123" i="7"/>
  <c r="M122" i="7"/>
  <c r="L122" i="7"/>
  <c r="N122" i="7" s="1"/>
  <c r="K122" i="7"/>
  <c r="D122" i="7"/>
  <c r="F122" i="7" s="1"/>
  <c r="C122" i="7"/>
  <c r="N121" i="7"/>
  <c r="L121" i="7"/>
  <c r="K121" i="7"/>
  <c r="F121" i="7"/>
  <c r="D121" i="7"/>
  <c r="C121" i="7"/>
  <c r="N120" i="7"/>
  <c r="L120" i="7"/>
  <c r="I120" i="7"/>
  <c r="D120" i="7"/>
  <c r="C120" i="7"/>
  <c r="L119" i="7"/>
  <c r="N119" i="7" s="1"/>
  <c r="I119" i="7"/>
  <c r="D119" i="7"/>
  <c r="F119" i="7" s="1"/>
  <c r="C119" i="7"/>
  <c r="M118" i="7"/>
  <c r="L118" i="7"/>
  <c r="N118" i="7" s="1"/>
  <c r="K118" i="7"/>
  <c r="D118" i="7"/>
  <c r="F118" i="7" s="1"/>
  <c r="C118" i="7"/>
  <c r="N117" i="7"/>
  <c r="L117" i="7"/>
  <c r="L157" i="7" s="1"/>
  <c r="K117" i="7"/>
  <c r="I117" i="7"/>
  <c r="F117" i="7"/>
  <c r="D117" i="7"/>
  <c r="C117" i="7"/>
  <c r="P116" i="7"/>
  <c r="P158" i="7" s="1"/>
  <c r="L116" i="7"/>
  <c r="M135" i="7" s="1"/>
  <c r="J116" i="7"/>
  <c r="K151" i="7" s="1"/>
  <c r="H116" i="7"/>
  <c r="I150" i="7" s="1"/>
  <c r="O114" i="7"/>
  <c r="L114" i="7"/>
  <c r="K114" i="7"/>
  <c r="H114" i="7"/>
  <c r="G114" i="7"/>
  <c r="D114" i="7"/>
  <c r="Q113" i="7"/>
  <c r="P113" i="7"/>
  <c r="O113" i="7"/>
  <c r="L113" i="7"/>
  <c r="H113" i="7"/>
  <c r="D113" i="7"/>
  <c r="J112" i="7"/>
  <c r="P111" i="7"/>
  <c r="J111" i="7"/>
  <c r="H111" i="7"/>
  <c r="F111" i="7"/>
  <c r="D111" i="7"/>
  <c r="C110" i="7"/>
  <c r="C109" i="7"/>
  <c r="C108" i="7"/>
  <c r="C107" i="7"/>
  <c r="C106" i="7"/>
  <c r="L105" i="7"/>
  <c r="N105" i="7" s="1"/>
  <c r="K105" i="7"/>
  <c r="F105" i="7"/>
  <c r="D105" i="7"/>
  <c r="C105" i="7"/>
  <c r="L104" i="7"/>
  <c r="N104" i="7" s="1"/>
  <c r="F104" i="7"/>
  <c r="D104" i="7"/>
  <c r="C104" i="7"/>
  <c r="L103" i="7"/>
  <c r="N103" i="7" s="1"/>
  <c r="F103" i="7"/>
  <c r="D103" i="7"/>
  <c r="C103" i="7"/>
  <c r="N102" i="7"/>
  <c r="L102" i="7"/>
  <c r="F102" i="7"/>
  <c r="G102" i="7" s="1"/>
  <c r="D102" i="7"/>
  <c r="C102" i="7"/>
  <c r="L101" i="7"/>
  <c r="N101" i="7" s="1"/>
  <c r="K101" i="7"/>
  <c r="F101" i="7"/>
  <c r="D101" i="7"/>
  <c r="C101" i="7"/>
  <c r="L100" i="7"/>
  <c r="N100" i="7" s="1"/>
  <c r="F100" i="7"/>
  <c r="D100" i="7"/>
  <c r="C100" i="7"/>
  <c r="L99" i="7"/>
  <c r="N99" i="7" s="1"/>
  <c r="F99" i="7"/>
  <c r="G99" i="7" s="1"/>
  <c r="D99" i="7"/>
  <c r="C99" i="7"/>
  <c r="N98" i="7"/>
  <c r="L98" i="7"/>
  <c r="F98" i="7"/>
  <c r="G98" i="7" s="1"/>
  <c r="D98" i="7"/>
  <c r="C98" i="7"/>
  <c r="L97" i="7"/>
  <c r="N97" i="7" s="1"/>
  <c r="K97" i="7"/>
  <c r="F97" i="7"/>
  <c r="D97" i="7"/>
  <c r="C97" i="7"/>
  <c r="L96" i="7"/>
  <c r="N96" i="7" s="1"/>
  <c r="F96" i="7"/>
  <c r="D96" i="7"/>
  <c r="C96" i="7"/>
  <c r="L95" i="7"/>
  <c r="N95" i="7" s="1"/>
  <c r="F95" i="7"/>
  <c r="D95" i="7"/>
  <c r="C95" i="7"/>
  <c r="N94" i="7"/>
  <c r="L94" i="7"/>
  <c r="F94" i="7"/>
  <c r="G94" i="7" s="1"/>
  <c r="D94" i="7"/>
  <c r="C94" i="7"/>
  <c r="L93" i="7"/>
  <c r="N93" i="7" s="1"/>
  <c r="K93" i="7"/>
  <c r="F93" i="7"/>
  <c r="D93" i="7"/>
  <c r="C93" i="7"/>
  <c r="L92" i="7"/>
  <c r="N92" i="7" s="1"/>
  <c r="F92" i="7"/>
  <c r="D92" i="7"/>
  <c r="C92" i="7"/>
  <c r="L91" i="7"/>
  <c r="N91" i="7" s="1"/>
  <c r="F91" i="7"/>
  <c r="G91" i="7" s="1"/>
  <c r="D91" i="7"/>
  <c r="C91" i="7"/>
  <c r="N90" i="7"/>
  <c r="L90" i="7"/>
  <c r="F90" i="7"/>
  <c r="D90" i="7"/>
  <c r="C90" i="7"/>
  <c r="L89" i="7"/>
  <c r="N89" i="7" s="1"/>
  <c r="K89" i="7"/>
  <c r="F89" i="7"/>
  <c r="D89" i="7"/>
  <c r="C89" i="7"/>
  <c r="L88" i="7"/>
  <c r="N88" i="7" s="1"/>
  <c r="F88" i="7"/>
  <c r="D88" i="7"/>
  <c r="C88" i="7"/>
  <c r="L87" i="7"/>
  <c r="N87" i="7" s="1"/>
  <c r="F87" i="7"/>
  <c r="G87" i="7" s="1"/>
  <c r="D87" i="7"/>
  <c r="C87" i="7"/>
  <c r="N86" i="7"/>
  <c r="L86" i="7"/>
  <c r="F86" i="7"/>
  <c r="D86" i="7"/>
  <c r="C86" i="7"/>
  <c r="L85" i="7"/>
  <c r="N85" i="7" s="1"/>
  <c r="K85" i="7"/>
  <c r="F85" i="7"/>
  <c r="D85" i="7"/>
  <c r="C85" i="7"/>
  <c r="L84" i="7"/>
  <c r="N84" i="7" s="1"/>
  <c r="F84" i="7"/>
  <c r="D84" i="7"/>
  <c r="D80" i="7" s="1"/>
  <c r="C84" i="7"/>
  <c r="L83" i="7"/>
  <c r="N83" i="7" s="1"/>
  <c r="F83" i="7"/>
  <c r="D83" i="7"/>
  <c r="C83" i="7"/>
  <c r="N82" i="7"/>
  <c r="L82" i="7"/>
  <c r="F82" i="7"/>
  <c r="D82" i="7"/>
  <c r="C82" i="7"/>
  <c r="L81" i="7"/>
  <c r="L80" i="7" s="1"/>
  <c r="K81" i="7"/>
  <c r="F81" i="7"/>
  <c r="F80" i="7" s="1"/>
  <c r="D81" i="7"/>
  <c r="C81" i="7"/>
  <c r="P80" i="7"/>
  <c r="P112" i="7" s="1"/>
  <c r="J80" i="7"/>
  <c r="K102" i="7" s="1"/>
  <c r="H80" i="7"/>
  <c r="I102" i="7" s="1"/>
  <c r="O78" i="7"/>
  <c r="L78" i="7"/>
  <c r="K78" i="7"/>
  <c r="H78" i="7"/>
  <c r="G78" i="7"/>
  <c r="D78" i="7"/>
  <c r="Q77" i="7"/>
  <c r="P77" i="7"/>
  <c r="O77" i="7"/>
  <c r="L77" i="7"/>
  <c r="H77" i="7"/>
  <c r="D77" i="7"/>
  <c r="F76" i="7"/>
  <c r="P75" i="7"/>
  <c r="P74" i="7"/>
  <c r="H74" i="7"/>
  <c r="F74" i="7"/>
  <c r="F6" i="7" s="1"/>
  <c r="D74" i="7"/>
  <c r="N73" i="7"/>
  <c r="L73" i="7"/>
  <c r="J73" i="7"/>
  <c r="K73" i="7" s="1"/>
  <c r="I73" i="7"/>
  <c r="D73" i="7"/>
  <c r="F73" i="7" s="1"/>
  <c r="C73" i="7"/>
  <c r="L72" i="7"/>
  <c r="N72" i="7" s="1"/>
  <c r="J72" i="7"/>
  <c r="F72" i="7"/>
  <c r="D72" i="7"/>
  <c r="C72" i="7"/>
  <c r="L71" i="7"/>
  <c r="N71" i="7" s="1"/>
  <c r="J71" i="7"/>
  <c r="K71" i="7" s="1"/>
  <c r="I71" i="7"/>
  <c r="F71" i="7"/>
  <c r="D71" i="7"/>
  <c r="C71" i="7"/>
  <c r="L70" i="7"/>
  <c r="N70" i="7" s="1"/>
  <c r="J70" i="7"/>
  <c r="I70" i="7"/>
  <c r="F70" i="7"/>
  <c r="C70" i="7"/>
  <c r="L69" i="7"/>
  <c r="N69" i="7" s="1"/>
  <c r="J69" i="7"/>
  <c r="D69" i="7"/>
  <c r="F69" i="7" s="1"/>
  <c r="C69" i="7"/>
  <c r="N68" i="7"/>
  <c r="L68" i="7"/>
  <c r="J68" i="7"/>
  <c r="K68" i="7" s="1"/>
  <c r="I68" i="7"/>
  <c r="D68" i="7"/>
  <c r="F68" i="7" s="1"/>
  <c r="C68" i="7"/>
  <c r="L67" i="7"/>
  <c r="N67" i="7" s="1"/>
  <c r="J67" i="7"/>
  <c r="F67" i="7"/>
  <c r="D67" i="7"/>
  <c r="C67" i="7"/>
  <c r="L66" i="7"/>
  <c r="N66" i="7" s="1"/>
  <c r="J66" i="7"/>
  <c r="K66" i="7" s="1"/>
  <c r="I66" i="7"/>
  <c r="F66" i="7"/>
  <c r="D66" i="7"/>
  <c r="C66" i="7"/>
  <c r="L65" i="7"/>
  <c r="N65" i="7" s="1"/>
  <c r="J65" i="7"/>
  <c r="I65" i="7"/>
  <c r="F65" i="7"/>
  <c r="D65" i="7"/>
  <c r="C65" i="7"/>
  <c r="N64" i="7"/>
  <c r="L64" i="7"/>
  <c r="J64" i="7"/>
  <c r="I64" i="7"/>
  <c r="D64" i="7"/>
  <c r="F64" i="7" s="1"/>
  <c r="C64" i="7"/>
  <c r="N63" i="7"/>
  <c r="L63" i="7"/>
  <c r="J63" i="7"/>
  <c r="K63" i="7" s="1"/>
  <c r="D63" i="7"/>
  <c r="F63" i="7" s="1"/>
  <c r="C63" i="7"/>
  <c r="N62" i="7"/>
  <c r="Q62" i="7" s="1"/>
  <c r="L62" i="7"/>
  <c r="M62" i="7" s="1"/>
  <c r="J62" i="7"/>
  <c r="F62" i="7"/>
  <c r="D62" i="7"/>
  <c r="C62" i="7"/>
  <c r="L61" i="7"/>
  <c r="N61" i="7" s="1"/>
  <c r="J61" i="7"/>
  <c r="I61" i="7"/>
  <c r="D61" i="7"/>
  <c r="F61" i="7" s="1"/>
  <c r="C61" i="7"/>
  <c r="L60" i="7"/>
  <c r="N60" i="7" s="1"/>
  <c r="J60" i="7"/>
  <c r="K60" i="7" s="1"/>
  <c r="I60" i="7"/>
  <c r="F60" i="7"/>
  <c r="D60" i="7"/>
  <c r="C60" i="7"/>
  <c r="N59" i="7"/>
  <c r="Q59" i="7" s="1"/>
  <c r="L59" i="7"/>
  <c r="J59" i="7"/>
  <c r="D59" i="7"/>
  <c r="F59" i="7" s="1"/>
  <c r="C59" i="7"/>
  <c r="L58" i="7"/>
  <c r="N58" i="7" s="1"/>
  <c r="J58" i="7"/>
  <c r="F58" i="7"/>
  <c r="D58" i="7"/>
  <c r="C58" i="7"/>
  <c r="N57" i="7"/>
  <c r="L57" i="7"/>
  <c r="J57" i="7"/>
  <c r="I57" i="7"/>
  <c r="D57" i="7"/>
  <c r="F57" i="7" s="1"/>
  <c r="C57" i="7"/>
  <c r="L56" i="7"/>
  <c r="N56" i="7" s="1"/>
  <c r="I56" i="7"/>
  <c r="D56" i="7"/>
  <c r="F56" i="7" s="1"/>
  <c r="C56" i="7"/>
  <c r="L55" i="7"/>
  <c r="N55" i="7" s="1"/>
  <c r="J55" i="7"/>
  <c r="K55" i="7" s="1"/>
  <c r="I55" i="7"/>
  <c r="F55" i="7"/>
  <c r="D55" i="7"/>
  <c r="C55" i="7"/>
  <c r="N54" i="7"/>
  <c r="L54" i="7"/>
  <c r="J54" i="7"/>
  <c r="K54" i="7" s="1"/>
  <c r="D54" i="7"/>
  <c r="F54" i="7" s="1"/>
  <c r="C54" i="7"/>
  <c r="L53" i="7"/>
  <c r="N53" i="7" s="1"/>
  <c r="J53" i="7"/>
  <c r="F53" i="7"/>
  <c r="D53" i="7"/>
  <c r="C53" i="7"/>
  <c r="N52" i="7"/>
  <c r="L52" i="7"/>
  <c r="J52" i="7"/>
  <c r="I52" i="7"/>
  <c r="D52" i="7"/>
  <c r="F52" i="7" s="1"/>
  <c r="C52" i="7"/>
  <c r="L51" i="7"/>
  <c r="N51" i="7" s="1"/>
  <c r="J51" i="7"/>
  <c r="K51" i="7" s="1"/>
  <c r="I51" i="7"/>
  <c r="D51" i="7"/>
  <c r="F51" i="7" s="1"/>
  <c r="C51" i="7"/>
  <c r="N50" i="7"/>
  <c r="Q50" i="7" s="1"/>
  <c r="L50" i="7"/>
  <c r="J50" i="7"/>
  <c r="I50" i="7"/>
  <c r="F50" i="7"/>
  <c r="D50" i="7"/>
  <c r="C50" i="7"/>
  <c r="L49" i="7"/>
  <c r="N49" i="7" s="1"/>
  <c r="J49" i="7"/>
  <c r="D49" i="7"/>
  <c r="F49" i="7" s="1"/>
  <c r="C49" i="7"/>
  <c r="L48" i="7"/>
  <c r="N48" i="7" s="1"/>
  <c r="J48" i="7"/>
  <c r="K48" i="7" s="1"/>
  <c r="D48" i="7"/>
  <c r="F48" i="7" s="1"/>
  <c r="C48" i="7"/>
  <c r="N47" i="7"/>
  <c r="L47" i="7"/>
  <c r="J47" i="7"/>
  <c r="K47" i="7" s="1"/>
  <c r="I47" i="7"/>
  <c r="D47" i="7"/>
  <c r="F47" i="7" s="1"/>
  <c r="C47" i="7"/>
  <c r="L46" i="7"/>
  <c r="N46" i="7" s="1"/>
  <c r="J46" i="7"/>
  <c r="F46" i="7"/>
  <c r="D46" i="7"/>
  <c r="C46" i="7"/>
  <c r="L45" i="7"/>
  <c r="N45" i="7" s="1"/>
  <c r="J45" i="7"/>
  <c r="J43" i="7" s="1"/>
  <c r="I45" i="7"/>
  <c r="F45" i="7"/>
  <c r="D45" i="7"/>
  <c r="C45" i="7"/>
  <c r="L44" i="7"/>
  <c r="L43" i="7" s="1"/>
  <c r="J44" i="7"/>
  <c r="J74" i="7" s="1"/>
  <c r="I44" i="7"/>
  <c r="F44" i="7"/>
  <c r="D44" i="7"/>
  <c r="D43" i="7" s="1"/>
  <c r="C44" i="7"/>
  <c r="P43" i="7"/>
  <c r="H43" i="7"/>
  <c r="I72" i="7" s="1"/>
  <c r="O41" i="7"/>
  <c r="L41" i="7"/>
  <c r="K41" i="7"/>
  <c r="H41" i="7"/>
  <c r="G41" i="7"/>
  <c r="D41" i="7"/>
  <c r="Q40" i="7"/>
  <c r="P40" i="7"/>
  <c r="O40" i="7"/>
  <c r="L40" i="7"/>
  <c r="H40" i="7"/>
  <c r="D40" i="7"/>
  <c r="H38" i="7"/>
  <c r="H6" i="7" s="1"/>
  <c r="F38" i="7"/>
  <c r="D38" i="7"/>
  <c r="D76" i="7" s="1"/>
  <c r="L37" i="7"/>
  <c r="N37" i="7" s="1"/>
  <c r="J37" i="7"/>
  <c r="D37" i="7"/>
  <c r="F37" i="7" s="1"/>
  <c r="C37" i="7"/>
  <c r="N36" i="7"/>
  <c r="L36" i="7"/>
  <c r="J36" i="7"/>
  <c r="I36" i="7"/>
  <c r="D36" i="7"/>
  <c r="F36" i="7" s="1"/>
  <c r="C36" i="7"/>
  <c r="L35" i="7"/>
  <c r="N35" i="7" s="1"/>
  <c r="J35" i="7"/>
  <c r="F35" i="7"/>
  <c r="D35" i="7"/>
  <c r="C35" i="7"/>
  <c r="N34" i="7"/>
  <c r="Q34" i="7" s="1"/>
  <c r="L34" i="7"/>
  <c r="J34" i="7"/>
  <c r="I34" i="7"/>
  <c r="D34" i="7"/>
  <c r="F34" i="7" s="1"/>
  <c r="C34" i="7"/>
  <c r="N33" i="7"/>
  <c r="Q33" i="7" s="1"/>
  <c r="L33" i="7"/>
  <c r="M33" i="7" s="1"/>
  <c r="J33" i="7"/>
  <c r="F33" i="7"/>
  <c r="D33" i="7"/>
  <c r="C33" i="7"/>
  <c r="L32" i="7"/>
  <c r="N32" i="7" s="1"/>
  <c r="J32" i="7"/>
  <c r="D32" i="7"/>
  <c r="F32" i="7" s="1"/>
  <c r="C32" i="7"/>
  <c r="L31" i="7"/>
  <c r="N31" i="7" s="1"/>
  <c r="J31" i="7"/>
  <c r="I31" i="7"/>
  <c r="F31" i="7"/>
  <c r="D31" i="7"/>
  <c r="C31" i="7"/>
  <c r="L30" i="7"/>
  <c r="N30" i="7" s="1"/>
  <c r="J30" i="7"/>
  <c r="K30" i="7" s="1"/>
  <c r="F30" i="7"/>
  <c r="P30" i="7" s="1"/>
  <c r="D30" i="7"/>
  <c r="C30" i="7"/>
  <c r="L29" i="7"/>
  <c r="N29" i="7" s="1"/>
  <c r="J29" i="7"/>
  <c r="D29" i="7"/>
  <c r="F29" i="7" s="1"/>
  <c r="C29" i="7"/>
  <c r="N28" i="7"/>
  <c r="L28" i="7"/>
  <c r="J28" i="7"/>
  <c r="I28" i="7"/>
  <c r="D28" i="7"/>
  <c r="F28" i="7" s="1"/>
  <c r="C28" i="7"/>
  <c r="L27" i="7"/>
  <c r="N27" i="7" s="1"/>
  <c r="J27" i="7"/>
  <c r="F27" i="7"/>
  <c r="P27" i="7" s="1"/>
  <c r="D27" i="7"/>
  <c r="C27" i="7"/>
  <c r="N26" i="7"/>
  <c r="Q26" i="7" s="1"/>
  <c r="L26" i="7"/>
  <c r="J26" i="7"/>
  <c r="I26" i="7"/>
  <c r="D26" i="7"/>
  <c r="F26" i="7" s="1"/>
  <c r="C26" i="7"/>
  <c r="N25" i="7"/>
  <c r="Q25" i="7" s="1"/>
  <c r="L25" i="7"/>
  <c r="J25" i="7"/>
  <c r="F25" i="7"/>
  <c r="D25" i="7"/>
  <c r="C25" i="7"/>
  <c r="L24" i="7"/>
  <c r="N24" i="7" s="1"/>
  <c r="J24" i="7"/>
  <c r="K24" i="7" s="1"/>
  <c r="D24" i="7"/>
  <c r="F24" i="7" s="1"/>
  <c r="C24" i="7"/>
  <c r="L23" i="7"/>
  <c r="N23" i="7" s="1"/>
  <c r="J23" i="7"/>
  <c r="I23" i="7"/>
  <c r="F23" i="7"/>
  <c r="D23" i="7"/>
  <c r="C23" i="7"/>
  <c r="L22" i="7"/>
  <c r="N22" i="7" s="1"/>
  <c r="J22" i="7"/>
  <c r="F22" i="7"/>
  <c r="D22" i="7"/>
  <c r="C22" i="7"/>
  <c r="L21" i="7"/>
  <c r="N21" i="7" s="1"/>
  <c r="J21" i="7"/>
  <c r="D21" i="7"/>
  <c r="F21" i="7" s="1"/>
  <c r="C21" i="7"/>
  <c r="N20" i="7"/>
  <c r="Q20" i="7" s="1"/>
  <c r="L20" i="7"/>
  <c r="J20" i="7"/>
  <c r="I20" i="7"/>
  <c r="D20" i="7"/>
  <c r="F20" i="7" s="1"/>
  <c r="C20" i="7"/>
  <c r="L19" i="7"/>
  <c r="N19" i="7" s="1"/>
  <c r="J19" i="7"/>
  <c r="F19" i="7"/>
  <c r="D19" i="7"/>
  <c r="C19" i="7"/>
  <c r="N18" i="7"/>
  <c r="Q18" i="7" s="1"/>
  <c r="L18" i="7"/>
  <c r="J18" i="7"/>
  <c r="I18" i="7"/>
  <c r="D18" i="7"/>
  <c r="F18" i="7" s="1"/>
  <c r="C18" i="7"/>
  <c r="N17" i="7"/>
  <c r="Q17" i="7" s="1"/>
  <c r="L17" i="7"/>
  <c r="M17" i="7" s="1"/>
  <c r="J17" i="7"/>
  <c r="F17" i="7"/>
  <c r="D17" i="7"/>
  <c r="C17" i="7"/>
  <c r="L16" i="7"/>
  <c r="N16" i="7" s="1"/>
  <c r="J16" i="7"/>
  <c r="I16" i="7"/>
  <c r="D16" i="7"/>
  <c r="F16" i="7" s="1"/>
  <c r="C16" i="7"/>
  <c r="L15" i="7"/>
  <c r="N15" i="7" s="1"/>
  <c r="J15" i="7"/>
  <c r="I15" i="7"/>
  <c r="F15" i="7"/>
  <c r="P15" i="7" s="1"/>
  <c r="D15" i="7"/>
  <c r="C15" i="7"/>
  <c r="Q14" i="7"/>
  <c r="N14" i="7"/>
  <c r="L14" i="7"/>
  <c r="J14" i="7"/>
  <c r="I14" i="7"/>
  <c r="F14" i="7"/>
  <c r="P14" i="7" s="1"/>
  <c r="D14" i="7"/>
  <c r="C14" i="7"/>
  <c r="L13" i="7"/>
  <c r="N13" i="7" s="1"/>
  <c r="J13" i="7"/>
  <c r="D13" i="7"/>
  <c r="F13" i="7" s="1"/>
  <c r="C13" i="7"/>
  <c r="N12" i="7"/>
  <c r="Q12" i="7" s="1"/>
  <c r="L12" i="7"/>
  <c r="J12" i="7"/>
  <c r="K12" i="7" s="1"/>
  <c r="I12" i="7"/>
  <c r="D12" i="7"/>
  <c r="F12" i="7" s="1"/>
  <c r="C12" i="7"/>
  <c r="L11" i="7"/>
  <c r="N11" i="7" s="1"/>
  <c r="J11" i="7"/>
  <c r="I11" i="7"/>
  <c r="F11" i="7"/>
  <c r="D11" i="7"/>
  <c r="C11" i="7"/>
  <c r="N10" i="7"/>
  <c r="L10" i="7"/>
  <c r="J10" i="7"/>
  <c r="I10" i="7"/>
  <c r="D10" i="7"/>
  <c r="F10" i="7" s="1"/>
  <c r="C10" i="7"/>
  <c r="N9" i="7"/>
  <c r="Q9" i="7" s="1"/>
  <c r="L9" i="7"/>
  <c r="M9" i="7" s="1"/>
  <c r="J9" i="7"/>
  <c r="F9" i="7"/>
  <c r="D9" i="7"/>
  <c r="C9" i="7"/>
  <c r="L8" i="7"/>
  <c r="L7" i="7" s="1"/>
  <c r="J8" i="7"/>
  <c r="J7" i="7" s="1"/>
  <c r="I8" i="7"/>
  <c r="D8" i="7"/>
  <c r="F8" i="7" s="1"/>
  <c r="C8" i="7"/>
  <c r="H7" i="7"/>
  <c r="I32" i="7" s="1"/>
  <c r="O3" i="7"/>
  <c r="L3" i="7"/>
  <c r="K3" i="7"/>
  <c r="H3" i="7"/>
  <c r="G3" i="7"/>
  <c r="D3" i="7"/>
  <c r="Q2" i="7"/>
  <c r="P2" i="7"/>
  <c r="O2" i="7"/>
  <c r="L2" i="7"/>
  <c r="K2" i="7"/>
  <c r="H2" i="7"/>
  <c r="G2" i="7"/>
  <c r="D2" i="7"/>
  <c r="P157" i="6"/>
  <c r="J157" i="6"/>
  <c r="H157" i="6"/>
  <c r="F157" i="6"/>
  <c r="D157" i="6"/>
  <c r="C156" i="6"/>
  <c r="C155" i="6"/>
  <c r="C154" i="6"/>
  <c r="L153" i="6"/>
  <c r="N153" i="6" s="1"/>
  <c r="K153" i="6"/>
  <c r="I153" i="6"/>
  <c r="F153" i="6"/>
  <c r="D153" i="6"/>
  <c r="E153" i="6" s="1"/>
  <c r="Q153" i="6" s="1"/>
  <c r="C153" i="6"/>
  <c r="N152" i="6"/>
  <c r="L152" i="6"/>
  <c r="M152" i="6" s="1"/>
  <c r="E152" i="6"/>
  <c r="D152" i="6"/>
  <c r="Q152" i="6" s="1"/>
  <c r="C152" i="6"/>
  <c r="L151" i="6"/>
  <c r="N151" i="6" s="1"/>
  <c r="K151" i="6"/>
  <c r="I151" i="6"/>
  <c r="F151" i="6"/>
  <c r="D151" i="6"/>
  <c r="E151" i="6" s="1"/>
  <c r="Q151" i="6" s="1"/>
  <c r="C151" i="6"/>
  <c r="N150" i="6"/>
  <c r="M150" i="6"/>
  <c r="L150" i="6"/>
  <c r="D150" i="6"/>
  <c r="F150" i="6" s="1"/>
  <c r="C150" i="6"/>
  <c r="L149" i="6"/>
  <c r="N149" i="6" s="1"/>
  <c r="K149" i="6"/>
  <c r="I149" i="6"/>
  <c r="F149" i="6"/>
  <c r="D149" i="6"/>
  <c r="E149" i="6" s="1"/>
  <c r="Q149" i="6" s="1"/>
  <c r="C149" i="6"/>
  <c r="N148" i="6"/>
  <c r="L148" i="6"/>
  <c r="M148" i="6" s="1"/>
  <c r="E148" i="6"/>
  <c r="D148" i="6"/>
  <c r="Q148" i="6" s="1"/>
  <c r="C148" i="6"/>
  <c r="L147" i="6"/>
  <c r="N147" i="6" s="1"/>
  <c r="K147" i="6"/>
  <c r="I147" i="6"/>
  <c r="F147" i="6"/>
  <c r="D147" i="6"/>
  <c r="E147" i="6" s="1"/>
  <c r="Q147" i="6" s="1"/>
  <c r="C147" i="6"/>
  <c r="N146" i="6"/>
  <c r="M146" i="6"/>
  <c r="L146" i="6"/>
  <c r="D146" i="6"/>
  <c r="F146" i="6" s="1"/>
  <c r="C146" i="6"/>
  <c r="L145" i="6"/>
  <c r="N145" i="6" s="1"/>
  <c r="K145" i="6"/>
  <c r="I145" i="6"/>
  <c r="F145" i="6"/>
  <c r="D145" i="6"/>
  <c r="E145" i="6" s="1"/>
  <c r="Q145" i="6" s="1"/>
  <c r="C145" i="6"/>
  <c r="N144" i="6"/>
  <c r="L144" i="6"/>
  <c r="M144" i="6" s="1"/>
  <c r="E144" i="6"/>
  <c r="D144" i="6"/>
  <c r="Q144" i="6" s="1"/>
  <c r="C144" i="6"/>
  <c r="L143" i="6"/>
  <c r="N143" i="6" s="1"/>
  <c r="K143" i="6"/>
  <c r="I143" i="6"/>
  <c r="F143" i="6"/>
  <c r="D143" i="6"/>
  <c r="E143" i="6" s="1"/>
  <c r="Q143" i="6" s="1"/>
  <c r="C143" i="6"/>
  <c r="N142" i="6"/>
  <c r="M142" i="6"/>
  <c r="L142" i="6"/>
  <c r="D142" i="6"/>
  <c r="F142" i="6" s="1"/>
  <c r="C142" i="6"/>
  <c r="L141" i="6"/>
  <c r="N141" i="6" s="1"/>
  <c r="K141" i="6"/>
  <c r="I141" i="6"/>
  <c r="F141" i="6"/>
  <c r="D141" i="6"/>
  <c r="E141" i="6" s="1"/>
  <c r="Q141" i="6" s="1"/>
  <c r="C141" i="6"/>
  <c r="N140" i="6"/>
  <c r="L140" i="6"/>
  <c r="M140" i="6" s="1"/>
  <c r="E140" i="6"/>
  <c r="D140" i="6"/>
  <c r="Q140" i="6" s="1"/>
  <c r="C140" i="6"/>
  <c r="L139" i="6"/>
  <c r="N139" i="6" s="1"/>
  <c r="K139" i="6"/>
  <c r="I139" i="6"/>
  <c r="F139" i="6"/>
  <c r="D139" i="6"/>
  <c r="E139" i="6" s="1"/>
  <c r="Q139" i="6" s="1"/>
  <c r="C139" i="6"/>
  <c r="N138" i="6"/>
  <c r="M138" i="6"/>
  <c r="L138" i="6"/>
  <c r="D138" i="6"/>
  <c r="F138" i="6" s="1"/>
  <c r="C138" i="6"/>
  <c r="L137" i="6"/>
  <c r="N137" i="6" s="1"/>
  <c r="K137" i="6"/>
  <c r="I137" i="6"/>
  <c r="F137" i="6"/>
  <c r="D137" i="6"/>
  <c r="E137" i="6" s="1"/>
  <c r="Q137" i="6" s="1"/>
  <c r="C137" i="6"/>
  <c r="N136" i="6"/>
  <c r="L136" i="6"/>
  <c r="M136" i="6" s="1"/>
  <c r="E136" i="6"/>
  <c r="D136" i="6"/>
  <c r="Q136" i="6" s="1"/>
  <c r="C136" i="6"/>
  <c r="L135" i="6"/>
  <c r="N135" i="6" s="1"/>
  <c r="K135" i="6"/>
  <c r="I135" i="6"/>
  <c r="F135" i="6"/>
  <c r="D135" i="6"/>
  <c r="E135" i="6" s="1"/>
  <c r="Q135" i="6" s="1"/>
  <c r="C135" i="6"/>
  <c r="N134" i="6"/>
  <c r="M134" i="6"/>
  <c r="L134" i="6"/>
  <c r="D134" i="6"/>
  <c r="F134" i="6" s="1"/>
  <c r="C134" i="6"/>
  <c r="L133" i="6"/>
  <c r="N133" i="6" s="1"/>
  <c r="K133" i="6"/>
  <c r="I133" i="6"/>
  <c r="F133" i="6"/>
  <c r="D133" i="6"/>
  <c r="E133" i="6" s="1"/>
  <c r="Q133" i="6" s="1"/>
  <c r="C133" i="6"/>
  <c r="N132" i="6"/>
  <c r="L132" i="6"/>
  <c r="M132" i="6" s="1"/>
  <c r="E132" i="6"/>
  <c r="D132" i="6"/>
  <c r="Q132" i="6" s="1"/>
  <c r="C132" i="6"/>
  <c r="L131" i="6"/>
  <c r="N131" i="6" s="1"/>
  <c r="K131" i="6"/>
  <c r="I131" i="6"/>
  <c r="F131" i="6"/>
  <c r="D131" i="6"/>
  <c r="E131" i="6" s="1"/>
  <c r="Q131" i="6" s="1"/>
  <c r="C131" i="6"/>
  <c r="N130" i="6"/>
  <c r="M130" i="6"/>
  <c r="L130" i="6"/>
  <c r="D130" i="6"/>
  <c r="F130" i="6" s="1"/>
  <c r="C130" i="6"/>
  <c r="L129" i="6"/>
  <c r="N129" i="6" s="1"/>
  <c r="K129" i="6"/>
  <c r="I129" i="6"/>
  <c r="F129" i="6"/>
  <c r="D129" i="6"/>
  <c r="E129" i="6" s="1"/>
  <c r="Q129" i="6" s="1"/>
  <c r="C129" i="6"/>
  <c r="N128" i="6"/>
  <c r="L128" i="6"/>
  <c r="M128" i="6" s="1"/>
  <c r="E128" i="6"/>
  <c r="D128" i="6"/>
  <c r="Q128" i="6" s="1"/>
  <c r="C128" i="6"/>
  <c r="L127" i="6"/>
  <c r="N127" i="6" s="1"/>
  <c r="K127" i="6"/>
  <c r="I127" i="6"/>
  <c r="F127" i="6"/>
  <c r="D127" i="6"/>
  <c r="E127" i="6" s="1"/>
  <c r="Q127" i="6" s="1"/>
  <c r="C127" i="6"/>
  <c r="N126" i="6"/>
  <c r="M126" i="6"/>
  <c r="L126" i="6"/>
  <c r="D126" i="6"/>
  <c r="F126" i="6" s="1"/>
  <c r="C126" i="6"/>
  <c r="L125" i="6"/>
  <c r="N125" i="6" s="1"/>
  <c r="K125" i="6"/>
  <c r="I125" i="6"/>
  <c r="F125" i="6"/>
  <c r="D125" i="6"/>
  <c r="E125" i="6" s="1"/>
  <c r="Q125" i="6" s="1"/>
  <c r="C125" i="6"/>
  <c r="N124" i="6"/>
  <c r="L124" i="6"/>
  <c r="M124" i="6" s="1"/>
  <c r="E124" i="6"/>
  <c r="D124" i="6"/>
  <c r="Q124" i="6" s="1"/>
  <c r="C124" i="6"/>
  <c r="L123" i="6"/>
  <c r="N123" i="6" s="1"/>
  <c r="K123" i="6"/>
  <c r="I123" i="6"/>
  <c r="F123" i="6"/>
  <c r="D123" i="6"/>
  <c r="E123" i="6" s="1"/>
  <c r="Q123" i="6" s="1"/>
  <c r="C123" i="6"/>
  <c r="N122" i="6"/>
  <c r="M122" i="6"/>
  <c r="L122" i="6"/>
  <c r="D122" i="6"/>
  <c r="F122" i="6" s="1"/>
  <c r="C122" i="6"/>
  <c r="L121" i="6"/>
  <c r="N121" i="6" s="1"/>
  <c r="K121" i="6"/>
  <c r="I121" i="6"/>
  <c r="F121" i="6"/>
  <c r="D121" i="6"/>
  <c r="E121" i="6" s="1"/>
  <c r="Q121" i="6" s="1"/>
  <c r="C121" i="6"/>
  <c r="N120" i="6"/>
  <c r="L120" i="6"/>
  <c r="M120" i="6" s="1"/>
  <c r="E120" i="6"/>
  <c r="D120" i="6"/>
  <c r="Q120" i="6" s="1"/>
  <c r="C120" i="6"/>
  <c r="L119" i="6"/>
  <c r="N119" i="6" s="1"/>
  <c r="K119" i="6"/>
  <c r="I119" i="6"/>
  <c r="F119" i="6"/>
  <c r="D119" i="6"/>
  <c r="E119" i="6" s="1"/>
  <c r="Q119" i="6" s="1"/>
  <c r="C119" i="6"/>
  <c r="N118" i="6"/>
  <c r="M118" i="6"/>
  <c r="L118" i="6"/>
  <c r="D118" i="6"/>
  <c r="F118" i="6" s="1"/>
  <c r="C118" i="6"/>
  <c r="L117" i="6"/>
  <c r="N117" i="6" s="1"/>
  <c r="K117" i="6"/>
  <c r="I117" i="6"/>
  <c r="F117" i="6"/>
  <c r="D117" i="6"/>
  <c r="E117" i="6" s="1"/>
  <c r="Q117" i="6" s="1"/>
  <c r="C117" i="6"/>
  <c r="P116" i="6"/>
  <c r="P158" i="6" s="1"/>
  <c r="L116" i="6"/>
  <c r="M143" i="6" s="1"/>
  <c r="J116" i="6"/>
  <c r="K150" i="6" s="1"/>
  <c r="H116" i="6"/>
  <c r="I150" i="6" s="1"/>
  <c r="O114" i="6"/>
  <c r="L114" i="6"/>
  <c r="K114" i="6"/>
  <c r="H114" i="6"/>
  <c r="G114" i="6"/>
  <c r="D114" i="6"/>
  <c r="Q113" i="6"/>
  <c r="P113" i="6"/>
  <c r="O113" i="6"/>
  <c r="L113" i="6"/>
  <c r="H113" i="6"/>
  <c r="D113" i="6"/>
  <c r="P111" i="6"/>
  <c r="J111" i="6"/>
  <c r="H111" i="6"/>
  <c r="F111" i="6"/>
  <c r="D111" i="6"/>
  <c r="C110" i="6"/>
  <c r="C109" i="6"/>
  <c r="C108" i="6"/>
  <c r="C107" i="6"/>
  <c r="C106" i="6"/>
  <c r="L105" i="6"/>
  <c r="N105" i="6" s="1"/>
  <c r="K105" i="6"/>
  <c r="F105" i="6"/>
  <c r="D105" i="6"/>
  <c r="C105" i="6"/>
  <c r="N104" i="6"/>
  <c r="L104" i="6"/>
  <c r="F104" i="6"/>
  <c r="D104" i="6"/>
  <c r="C104" i="6"/>
  <c r="L103" i="6"/>
  <c r="N103" i="6" s="1"/>
  <c r="F103" i="6"/>
  <c r="D103" i="6"/>
  <c r="C103" i="6"/>
  <c r="N102" i="6"/>
  <c r="L102" i="6"/>
  <c r="F102" i="6"/>
  <c r="D102" i="6"/>
  <c r="C102" i="6"/>
  <c r="L101" i="6"/>
  <c r="N101" i="6" s="1"/>
  <c r="K101" i="6"/>
  <c r="F101" i="6"/>
  <c r="D101" i="6"/>
  <c r="C101" i="6"/>
  <c r="N100" i="6"/>
  <c r="L100" i="6"/>
  <c r="F100" i="6"/>
  <c r="D100" i="6"/>
  <c r="C100" i="6"/>
  <c r="L99" i="6"/>
  <c r="N99" i="6" s="1"/>
  <c r="F99" i="6"/>
  <c r="D99" i="6"/>
  <c r="C99" i="6"/>
  <c r="N98" i="6"/>
  <c r="L98" i="6"/>
  <c r="F98" i="6"/>
  <c r="D98" i="6"/>
  <c r="C98" i="6"/>
  <c r="L97" i="6"/>
  <c r="N97" i="6" s="1"/>
  <c r="K97" i="6"/>
  <c r="F97" i="6"/>
  <c r="D97" i="6"/>
  <c r="C97" i="6"/>
  <c r="N96" i="6"/>
  <c r="L96" i="6"/>
  <c r="F96" i="6"/>
  <c r="D96" i="6"/>
  <c r="C96" i="6"/>
  <c r="L95" i="6"/>
  <c r="N95" i="6" s="1"/>
  <c r="F95" i="6"/>
  <c r="D95" i="6"/>
  <c r="C95" i="6"/>
  <c r="N94" i="6"/>
  <c r="L94" i="6"/>
  <c r="F94" i="6"/>
  <c r="D94" i="6"/>
  <c r="C94" i="6"/>
  <c r="L93" i="6"/>
  <c r="N93" i="6" s="1"/>
  <c r="K93" i="6"/>
  <c r="I93" i="6"/>
  <c r="F93" i="6"/>
  <c r="D93" i="6"/>
  <c r="C93" i="6"/>
  <c r="N92" i="6"/>
  <c r="L92" i="6"/>
  <c r="F92" i="6"/>
  <c r="D92" i="6"/>
  <c r="C92" i="6"/>
  <c r="L91" i="6"/>
  <c r="N91" i="6" s="1"/>
  <c r="F91" i="6"/>
  <c r="D91" i="6"/>
  <c r="C91" i="6"/>
  <c r="N90" i="6"/>
  <c r="L90" i="6"/>
  <c r="F90" i="6"/>
  <c r="D90" i="6"/>
  <c r="C90" i="6"/>
  <c r="L89" i="6"/>
  <c r="N89" i="6" s="1"/>
  <c r="K89" i="6"/>
  <c r="I89" i="6"/>
  <c r="F89" i="6"/>
  <c r="D89" i="6"/>
  <c r="C89" i="6"/>
  <c r="N88" i="6"/>
  <c r="L88" i="6"/>
  <c r="F88" i="6"/>
  <c r="D88" i="6"/>
  <c r="C88" i="6"/>
  <c r="L87" i="6"/>
  <c r="N87" i="6" s="1"/>
  <c r="I87" i="6"/>
  <c r="F87" i="6"/>
  <c r="D87" i="6"/>
  <c r="C87" i="6"/>
  <c r="N86" i="6"/>
  <c r="L86" i="6"/>
  <c r="F86" i="6"/>
  <c r="D86" i="6"/>
  <c r="C86" i="6"/>
  <c r="L85" i="6"/>
  <c r="N85" i="6" s="1"/>
  <c r="K85" i="6"/>
  <c r="I85" i="6"/>
  <c r="F85" i="6"/>
  <c r="D85" i="6"/>
  <c r="C85" i="6"/>
  <c r="N84" i="6"/>
  <c r="L84" i="6"/>
  <c r="F84" i="6"/>
  <c r="D84" i="6"/>
  <c r="C84" i="6"/>
  <c r="L83" i="6"/>
  <c r="N83" i="6" s="1"/>
  <c r="I83" i="6"/>
  <c r="F83" i="6"/>
  <c r="D83" i="6"/>
  <c r="C83" i="6"/>
  <c r="N82" i="6"/>
  <c r="L82" i="6"/>
  <c r="F82" i="6"/>
  <c r="D82" i="6"/>
  <c r="C82" i="6"/>
  <c r="L81" i="6"/>
  <c r="L80" i="6" s="1"/>
  <c r="K81" i="6"/>
  <c r="I81" i="6"/>
  <c r="F81" i="6"/>
  <c r="D81" i="6"/>
  <c r="C81" i="6"/>
  <c r="P80" i="6"/>
  <c r="P112" i="6" s="1"/>
  <c r="J80" i="6"/>
  <c r="K102" i="6" s="1"/>
  <c r="H80" i="6"/>
  <c r="I102" i="6" s="1"/>
  <c r="O78" i="6"/>
  <c r="L78" i="6"/>
  <c r="K78" i="6"/>
  <c r="H78" i="6"/>
  <c r="G78" i="6"/>
  <c r="D78" i="6"/>
  <c r="Q77" i="6"/>
  <c r="P77" i="6"/>
  <c r="O77" i="6"/>
  <c r="L77" i="6"/>
  <c r="H77" i="6"/>
  <c r="D77" i="6"/>
  <c r="P74" i="6"/>
  <c r="H74" i="6"/>
  <c r="D74" i="6"/>
  <c r="F74" i="6" s="1"/>
  <c r="F6" i="6" s="1"/>
  <c r="N73" i="6"/>
  <c r="L73" i="6"/>
  <c r="M73" i="6" s="1"/>
  <c r="J73" i="6"/>
  <c r="I73" i="6"/>
  <c r="D73" i="6"/>
  <c r="F73" i="6" s="1"/>
  <c r="C73" i="6"/>
  <c r="L72" i="6"/>
  <c r="N72" i="6" s="1"/>
  <c r="J72" i="6"/>
  <c r="I72" i="6"/>
  <c r="D72" i="6"/>
  <c r="F72" i="6" s="1"/>
  <c r="C72" i="6"/>
  <c r="Q71" i="6"/>
  <c r="N71" i="6"/>
  <c r="L71" i="6"/>
  <c r="J71" i="6"/>
  <c r="I71" i="6"/>
  <c r="F71" i="6"/>
  <c r="D71" i="6"/>
  <c r="C71" i="6"/>
  <c r="L70" i="6"/>
  <c r="N70" i="6" s="1"/>
  <c r="J70" i="6"/>
  <c r="I70" i="6"/>
  <c r="F70" i="6"/>
  <c r="D70" i="6"/>
  <c r="C70" i="6"/>
  <c r="L69" i="6"/>
  <c r="N69" i="6" s="1"/>
  <c r="J69" i="6"/>
  <c r="I69" i="6"/>
  <c r="D69" i="6"/>
  <c r="F69" i="6" s="1"/>
  <c r="C69" i="6"/>
  <c r="Q68" i="6"/>
  <c r="N68" i="6"/>
  <c r="L68" i="6"/>
  <c r="J68" i="6"/>
  <c r="K68" i="6" s="1"/>
  <c r="I68" i="6"/>
  <c r="F68" i="6"/>
  <c r="D68" i="6"/>
  <c r="C68" i="6"/>
  <c r="N67" i="6"/>
  <c r="Q67" i="6" s="1"/>
  <c r="L67" i="6"/>
  <c r="J67" i="6"/>
  <c r="I67" i="6"/>
  <c r="F67" i="6"/>
  <c r="D67" i="6"/>
  <c r="C67" i="6"/>
  <c r="L66" i="6"/>
  <c r="N66" i="6" s="1"/>
  <c r="J66" i="6"/>
  <c r="I66" i="6"/>
  <c r="F66" i="6"/>
  <c r="D66" i="6"/>
  <c r="C66" i="6"/>
  <c r="N65" i="6"/>
  <c r="L65" i="6"/>
  <c r="J65" i="6"/>
  <c r="I65" i="6"/>
  <c r="F65" i="6"/>
  <c r="Q65" i="6" s="1"/>
  <c r="D65" i="6"/>
  <c r="C65" i="6"/>
  <c r="N64" i="6"/>
  <c r="Q64" i="6" s="1"/>
  <c r="L64" i="6"/>
  <c r="J64" i="6"/>
  <c r="I64" i="6"/>
  <c r="D64" i="6"/>
  <c r="F64" i="6" s="1"/>
  <c r="C64" i="6"/>
  <c r="Q63" i="6"/>
  <c r="N63" i="6"/>
  <c r="L63" i="6"/>
  <c r="J63" i="6"/>
  <c r="I63" i="6"/>
  <c r="F63" i="6"/>
  <c r="D63" i="6"/>
  <c r="C63" i="6"/>
  <c r="N62" i="6"/>
  <c r="Q62" i="6" s="1"/>
  <c r="L62" i="6"/>
  <c r="J62" i="6"/>
  <c r="I62" i="6"/>
  <c r="F62" i="6"/>
  <c r="D62" i="6"/>
  <c r="C62" i="6"/>
  <c r="L61" i="6"/>
  <c r="N61" i="6" s="1"/>
  <c r="J61" i="6"/>
  <c r="I61" i="6"/>
  <c r="D61" i="6"/>
  <c r="F61" i="6" s="1"/>
  <c r="C61" i="6"/>
  <c r="N60" i="6"/>
  <c r="Q60" i="6" s="1"/>
  <c r="L60" i="6"/>
  <c r="J60" i="6"/>
  <c r="I60" i="6"/>
  <c r="F60" i="6"/>
  <c r="D60" i="6"/>
  <c r="C60" i="6"/>
  <c r="N59" i="6"/>
  <c r="L59" i="6"/>
  <c r="J59" i="6"/>
  <c r="I59" i="6"/>
  <c r="D59" i="6"/>
  <c r="F59" i="6" s="1"/>
  <c r="C59" i="6"/>
  <c r="L58" i="6"/>
  <c r="N58" i="6" s="1"/>
  <c r="J58" i="6"/>
  <c r="I58" i="6"/>
  <c r="F58" i="6"/>
  <c r="D58" i="6"/>
  <c r="C58" i="6"/>
  <c r="N57" i="6"/>
  <c r="L57" i="6"/>
  <c r="M57" i="6" s="1"/>
  <c r="J57" i="6"/>
  <c r="I57" i="6"/>
  <c r="D57" i="6"/>
  <c r="F57" i="6" s="1"/>
  <c r="C57" i="6"/>
  <c r="L56" i="6"/>
  <c r="N56" i="6" s="1"/>
  <c r="F56" i="6"/>
  <c r="D56" i="6"/>
  <c r="C56" i="6"/>
  <c r="L55" i="6"/>
  <c r="N55" i="6" s="1"/>
  <c r="J55" i="6"/>
  <c r="I55" i="6"/>
  <c r="F55" i="6"/>
  <c r="D55" i="6"/>
  <c r="C55" i="6"/>
  <c r="L54" i="6"/>
  <c r="N54" i="6" s="1"/>
  <c r="J54" i="6"/>
  <c r="K54" i="6" s="1"/>
  <c r="I54" i="6"/>
  <c r="D54" i="6"/>
  <c r="F54" i="6" s="1"/>
  <c r="C54" i="6"/>
  <c r="Q53" i="6"/>
  <c r="N53" i="6"/>
  <c r="L53" i="6"/>
  <c r="J53" i="6"/>
  <c r="K53" i="6" s="1"/>
  <c r="I53" i="6"/>
  <c r="F53" i="6"/>
  <c r="D53" i="6"/>
  <c r="C53" i="6"/>
  <c r="N52" i="6"/>
  <c r="Q52" i="6" s="1"/>
  <c r="L52" i="6"/>
  <c r="J52" i="6"/>
  <c r="I52" i="6"/>
  <c r="F52" i="6"/>
  <c r="D52" i="6"/>
  <c r="C52" i="6"/>
  <c r="L51" i="6"/>
  <c r="N51" i="6" s="1"/>
  <c r="J51" i="6"/>
  <c r="I51" i="6"/>
  <c r="F51" i="6"/>
  <c r="D51" i="6"/>
  <c r="C51" i="6"/>
  <c r="N50" i="6"/>
  <c r="L50" i="6"/>
  <c r="J50" i="6"/>
  <c r="I50" i="6"/>
  <c r="F50" i="6"/>
  <c r="Q50" i="6" s="1"/>
  <c r="D50" i="6"/>
  <c r="C50" i="6"/>
  <c r="N49" i="6"/>
  <c r="Q49" i="6" s="1"/>
  <c r="L49" i="6"/>
  <c r="J49" i="6"/>
  <c r="I49" i="6"/>
  <c r="D49" i="6"/>
  <c r="F49" i="6" s="1"/>
  <c r="C49" i="6"/>
  <c r="Q48" i="6"/>
  <c r="N48" i="6"/>
  <c r="L48" i="6"/>
  <c r="J48" i="6"/>
  <c r="K48" i="6" s="1"/>
  <c r="I48" i="6"/>
  <c r="F48" i="6"/>
  <c r="D48" i="6"/>
  <c r="C48" i="6"/>
  <c r="N47" i="6"/>
  <c r="Q47" i="6" s="1"/>
  <c r="L47" i="6"/>
  <c r="J47" i="6"/>
  <c r="I47" i="6"/>
  <c r="F47" i="6"/>
  <c r="D47" i="6"/>
  <c r="E47" i="6" s="1"/>
  <c r="C47" i="6"/>
  <c r="L46" i="6"/>
  <c r="L43" i="6" s="1"/>
  <c r="J46" i="6"/>
  <c r="I46" i="6"/>
  <c r="D46" i="6"/>
  <c r="F46" i="6" s="1"/>
  <c r="C46" i="6"/>
  <c r="N45" i="6"/>
  <c r="Q45" i="6" s="1"/>
  <c r="L45" i="6"/>
  <c r="J45" i="6"/>
  <c r="I45" i="6"/>
  <c r="F45" i="6"/>
  <c r="D45" i="6"/>
  <c r="C45" i="6"/>
  <c r="N44" i="6"/>
  <c r="L44" i="6"/>
  <c r="L74" i="6" s="1"/>
  <c r="J44" i="6"/>
  <c r="J43" i="6" s="1"/>
  <c r="D44" i="6"/>
  <c r="D43" i="6" s="1"/>
  <c r="C44" i="6"/>
  <c r="P43" i="6"/>
  <c r="P75" i="6" s="1"/>
  <c r="H43" i="6"/>
  <c r="H75" i="6" s="1"/>
  <c r="O41" i="6"/>
  <c r="L41" i="6"/>
  <c r="K41" i="6"/>
  <c r="H41" i="6"/>
  <c r="G41" i="6"/>
  <c r="D41" i="6"/>
  <c r="Q40" i="6"/>
  <c r="P40" i="6"/>
  <c r="O40" i="6"/>
  <c r="L40" i="6"/>
  <c r="H40" i="6"/>
  <c r="D40" i="6"/>
  <c r="H38" i="6"/>
  <c r="H39" i="6" s="1"/>
  <c r="F38" i="6"/>
  <c r="D38" i="6"/>
  <c r="D76" i="6" s="1"/>
  <c r="L37" i="6"/>
  <c r="N37" i="6" s="1"/>
  <c r="J37" i="6"/>
  <c r="F37" i="6"/>
  <c r="P37" i="6" s="1"/>
  <c r="D37" i="6"/>
  <c r="C37" i="6"/>
  <c r="L36" i="6"/>
  <c r="N36" i="6" s="1"/>
  <c r="J36" i="6"/>
  <c r="I36" i="6"/>
  <c r="F36" i="6"/>
  <c r="D36" i="6"/>
  <c r="C36" i="6"/>
  <c r="N35" i="6"/>
  <c r="Q35" i="6" s="1"/>
  <c r="L35" i="6"/>
  <c r="J35" i="6"/>
  <c r="F35" i="6"/>
  <c r="D35" i="6"/>
  <c r="C35" i="6"/>
  <c r="L34" i="6"/>
  <c r="N34" i="6" s="1"/>
  <c r="J34" i="6"/>
  <c r="D34" i="6"/>
  <c r="F34" i="6" s="1"/>
  <c r="C34" i="6"/>
  <c r="L33" i="6"/>
  <c r="N33" i="6" s="1"/>
  <c r="J33" i="6"/>
  <c r="F33" i="6"/>
  <c r="D33" i="6"/>
  <c r="C33" i="6"/>
  <c r="L32" i="6"/>
  <c r="N32" i="6" s="1"/>
  <c r="J32" i="6"/>
  <c r="I32" i="6"/>
  <c r="F32" i="6"/>
  <c r="P32" i="6" s="1"/>
  <c r="D32" i="6"/>
  <c r="C32" i="6"/>
  <c r="L31" i="6"/>
  <c r="N31" i="6" s="1"/>
  <c r="J31" i="6"/>
  <c r="F31" i="6"/>
  <c r="P31" i="6" s="1"/>
  <c r="D31" i="6"/>
  <c r="C31" i="6"/>
  <c r="N30" i="6"/>
  <c r="L30" i="6"/>
  <c r="J30" i="6"/>
  <c r="D30" i="6"/>
  <c r="F30" i="6" s="1"/>
  <c r="C30" i="6"/>
  <c r="L29" i="6"/>
  <c r="N29" i="6" s="1"/>
  <c r="J29" i="6"/>
  <c r="F29" i="6"/>
  <c r="P29" i="6" s="1"/>
  <c r="D29" i="6"/>
  <c r="C29" i="6"/>
  <c r="L28" i="6"/>
  <c r="N28" i="6" s="1"/>
  <c r="J28" i="6"/>
  <c r="I28" i="6"/>
  <c r="F28" i="6"/>
  <c r="D28" i="6"/>
  <c r="C28" i="6"/>
  <c r="N27" i="6"/>
  <c r="Q27" i="6" s="1"/>
  <c r="L27" i="6"/>
  <c r="J27" i="6"/>
  <c r="F27" i="6"/>
  <c r="D27" i="6"/>
  <c r="C27" i="6"/>
  <c r="L26" i="6"/>
  <c r="N26" i="6" s="1"/>
  <c r="J26" i="6"/>
  <c r="D26" i="6"/>
  <c r="F26" i="6" s="1"/>
  <c r="C26" i="6"/>
  <c r="L25" i="6"/>
  <c r="N25" i="6" s="1"/>
  <c r="J25" i="6"/>
  <c r="F25" i="6"/>
  <c r="D25" i="6"/>
  <c r="C25" i="6"/>
  <c r="L24" i="6"/>
  <c r="N24" i="6" s="1"/>
  <c r="J24" i="6"/>
  <c r="I24" i="6"/>
  <c r="F24" i="6"/>
  <c r="P24" i="6" s="1"/>
  <c r="D24" i="6"/>
  <c r="C24" i="6"/>
  <c r="L23" i="6"/>
  <c r="N23" i="6" s="1"/>
  <c r="J23" i="6"/>
  <c r="F23" i="6"/>
  <c r="P23" i="6" s="1"/>
  <c r="D23" i="6"/>
  <c r="C23" i="6"/>
  <c r="N22" i="6"/>
  <c r="L22" i="6"/>
  <c r="J22" i="6"/>
  <c r="D22" i="6"/>
  <c r="F22" i="6" s="1"/>
  <c r="C22" i="6"/>
  <c r="L21" i="6"/>
  <c r="N21" i="6" s="1"/>
  <c r="J21" i="6"/>
  <c r="F21" i="6"/>
  <c r="P21" i="6" s="1"/>
  <c r="D21" i="6"/>
  <c r="C21" i="6"/>
  <c r="L20" i="6"/>
  <c r="N20" i="6" s="1"/>
  <c r="J20" i="6"/>
  <c r="I20" i="6"/>
  <c r="F20" i="6"/>
  <c r="D20" i="6"/>
  <c r="C20" i="6"/>
  <c r="N19" i="6"/>
  <c r="Q19" i="6" s="1"/>
  <c r="L19" i="6"/>
  <c r="J19" i="6"/>
  <c r="F19" i="6"/>
  <c r="D19" i="6"/>
  <c r="C19" i="6"/>
  <c r="L18" i="6"/>
  <c r="N18" i="6" s="1"/>
  <c r="J18" i="6"/>
  <c r="D18" i="6"/>
  <c r="F18" i="6" s="1"/>
  <c r="C18" i="6"/>
  <c r="L17" i="6"/>
  <c r="N17" i="6" s="1"/>
  <c r="J17" i="6"/>
  <c r="F17" i="6"/>
  <c r="D17" i="6"/>
  <c r="C17" i="6"/>
  <c r="L16" i="6"/>
  <c r="N16" i="6" s="1"/>
  <c r="J16" i="6"/>
  <c r="I16" i="6"/>
  <c r="F16" i="6"/>
  <c r="P16" i="6" s="1"/>
  <c r="D16" i="6"/>
  <c r="C16" i="6"/>
  <c r="L15" i="6"/>
  <c r="N15" i="6" s="1"/>
  <c r="J15" i="6"/>
  <c r="F15" i="6"/>
  <c r="P15" i="6" s="1"/>
  <c r="D15" i="6"/>
  <c r="C15" i="6"/>
  <c r="N14" i="6"/>
  <c r="Q14" i="6" s="1"/>
  <c r="L14" i="6"/>
  <c r="J14" i="6"/>
  <c r="D14" i="6"/>
  <c r="F14" i="6" s="1"/>
  <c r="C14" i="6"/>
  <c r="L13" i="6"/>
  <c r="N13" i="6" s="1"/>
  <c r="J13" i="6"/>
  <c r="F13" i="6"/>
  <c r="D13" i="6"/>
  <c r="C13" i="6"/>
  <c r="L12" i="6"/>
  <c r="N12" i="6" s="1"/>
  <c r="J12" i="6"/>
  <c r="I12" i="6"/>
  <c r="F12" i="6"/>
  <c r="D12" i="6"/>
  <c r="C12" i="6"/>
  <c r="N11" i="6"/>
  <c r="Q11" i="6" s="1"/>
  <c r="L11" i="6"/>
  <c r="J11" i="6"/>
  <c r="F11" i="6"/>
  <c r="D11" i="6"/>
  <c r="C11" i="6"/>
  <c r="L10" i="6"/>
  <c r="N10" i="6" s="1"/>
  <c r="J10" i="6"/>
  <c r="D10" i="6"/>
  <c r="F10" i="6" s="1"/>
  <c r="C10" i="6"/>
  <c r="L9" i="6"/>
  <c r="L7" i="6" s="1"/>
  <c r="J9" i="6"/>
  <c r="F9" i="6"/>
  <c r="D9" i="6"/>
  <c r="C9" i="6"/>
  <c r="L8" i="6"/>
  <c r="N8" i="6" s="1"/>
  <c r="J8" i="6"/>
  <c r="J7" i="6" s="1"/>
  <c r="I8" i="6"/>
  <c r="F8" i="6"/>
  <c r="D8" i="6"/>
  <c r="C8" i="6"/>
  <c r="H7" i="6"/>
  <c r="I34" i="6" s="1"/>
  <c r="H6" i="6"/>
  <c r="O3" i="6"/>
  <c r="L3" i="6"/>
  <c r="K3" i="6"/>
  <c r="H3" i="6"/>
  <c r="G3" i="6"/>
  <c r="D3" i="6"/>
  <c r="Q2" i="6"/>
  <c r="P2" i="6"/>
  <c r="O2" i="6"/>
  <c r="L2" i="6"/>
  <c r="K2" i="6"/>
  <c r="H2" i="6"/>
  <c r="G2" i="6"/>
  <c r="D2" i="6"/>
  <c r="P157" i="5"/>
  <c r="J157" i="5"/>
  <c r="H157" i="5"/>
  <c r="F157" i="5"/>
  <c r="D157" i="5"/>
  <c r="C156" i="5"/>
  <c r="C155" i="5"/>
  <c r="C154" i="5"/>
  <c r="L153" i="5"/>
  <c r="N153" i="5" s="1"/>
  <c r="I153" i="5"/>
  <c r="D153" i="5"/>
  <c r="F153" i="5" s="1"/>
  <c r="C153" i="5"/>
  <c r="L152" i="5"/>
  <c r="N152" i="5" s="1"/>
  <c r="D152" i="5"/>
  <c r="C152" i="5"/>
  <c r="L151" i="5"/>
  <c r="N151" i="5" s="1"/>
  <c r="F151" i="5"/>
  <c r="D151" i="5"/>
  <c r="C151" i="5"/>
  <c r="N150" i="5"/>
  <c r="L150" i="5"/>
  <c r="F150" i="5"/>
  <c r="D150" i="5"/>
  <c r="C150" i="5"/>
  <c r="L149" i="5"/>
  <c r="N149" i="5" s="1"/>
  <c r="I149" i="5"/>
  <c r="F149" i="5"/>
  <c r="D149" i="5"/>
  <c r="C149" i="5"/>
  <c r="L148" i="5"/>
  <c r="N148" i="5" s="1"/>
  <c r="D148" i="5"/>
  <c r="C148" i="5"/>
  <c r="L147" i="5"/>
  <c r="N147" i="5" s="1"/>
  <c r="F147" i="5"/>
  <c r="D147" i="5"/>
  <c r="C147" i="5"/>
  <c r="N146" i="5"/>
  <c r="L146" i="5"/>
  <c r="F146" i="5"/>
  <c r="D146" i="5"/>
  <c r="C146" i="5"/>
  <c r="L145" i="5"/>
  <c r="N145" i="5" s="1"/>
  <c r="I145" i="5"/>
  <c r="F145" i="5"/>
  <c r="D145" i="5"/>
  <c r="C145" i="5"/>
  <c r="L144" i="5"/>
  <c r="N144" i="5" s="1"/>
  <c r="D144" i="5"/>
  <c r="C144" i="5"/>
  <c r="L143" i="5"/>
  <c r="N143" i="5" s="1"/>
  <c r="F143" i="5"/>
  <c r="D143" i="5"/>
  <c r="C143" i="5"/>
  <c r="N142" i="5"/>
  <c r="L142" i="5"/>
  <c r="F142" i="5"/>
  <c r="D142" i="5"/>
  <c r="C142" i="5"/>
  <c r="L141" i="5"/>
  <c r="N141" i="5" s="1"/>
  <c r="I141" i="5"/>
  <c r="F141" i="5"/>
  <c r="D141" i="5"/>
  <c r="C141" i="5"/>
  <c r="L140" i="5"/>
  <c r="N140" i="5" s="1"/>
  <c r="D140" i="5"/>
  <c r="C140" i="5"/>
  <c r="L139" i="5"/>
  <c r="N139" i="5" s="1"/>
  <c r="F139" i="5"/>
  <c r="D139" i="5"/>
  <c r="C139" i="5"/>
  <c r="N138" i="5"/>
  <c r="L138" i="5"/>
  <c r="F138" i="5"/>
  <c r="D138" i="5"/>
  <c r="C138" i="5"/>
  <c r="L137" i="5"/>
  <c r="N137" i="5" s="1"/>
  <c r="I137" i="5"/>
  <c r="F137" i="5"/>
  <c r="D137" i="5"/>
  <c r="C137" i="5"/>
  <c r="L136" i="5"/>
  <c r="N136" i="5" s="1"/>
  <c r="D136" i="5"/>
  <c r="C136" i="5"/>
  <c r="L135" i="5"/>
  <c r="N135" i="5" s="1"/>
  <c r="F135" i="5"/>
  <c r="D135" i="5"/>
  <c r="C135" i="5"/>
  <c r="N134" i="5"/>
  <c r="L134" i="5"/>
  <c r="F134" i="5"/>
  <c r="D134" i="5"/>
  <c r="C134" i="5"/>
  <c r="L133" i="5"/>
  <c r="N133" i="5" s="1"/>
  <c r="I133" i="5"/>
  <c r="F133" i="5"/>
  <c r="D133" i="5"/>
  <c r="C133" i="5"/>
  <c r="L132" i="5"/>
  <c r="N132" i="5" s="1"/>
  <c r="D132" i="5"/>
  <c r="C132" i="5"/>
  <c r="L131" i="5"/>
  <c r="N131" i="5" s="1"/>
  <c r="F131" i="5"/>
  <c r="D131" i="5"/>
  <c r="C131" i="5"/>
  <c r="N130" i="5"/>
  <c r="L130" i="5"/>
  <c r="F130" i="5"/>
  <c r="D130" i="5"/>
  <c r="C130" i="5"/>
  <c r="L129" i="5"/>
  <c r="N129" i="5" s="1"/>
  <c r="I129" i="5"/>
  <c r="F129" i="5"/>
  <c r="D129" i="5"/>
  <c r="C129" i="5"/>
  <c r="L128" i="5"/>
  <c r="N128" i="5" s="1"/>
  <c r="D128" i="5"/>
  <c r="C128" i="5"/>
  <c r="L127" i="5"/>
  <c r="N127" i="5" s="1"/>
  <c r="F127" i="5"/>
  <c r="D127" i="5"/>
  <c r="C127" i="5"/>
  <c r="N126" i="5"/>
  <c r="L126" i="5"/>
  <c r="F126" i="5"/>
  <c r="D126" i="5"/>
  <c r="C126" i="5"/>
  <c r="L125" i="5"/>
  <c r="N125" i="5" s="1"/>
  <c r="I125" i="5"/>
  <c r="F125" i="5"/>
  <c r="D125" i="5"/>
  <c r="C125" i="5"/>
  <c r="L124" i="5"/>
  <c r="N124" i="5" s="1"/>
  <c r="D124" i="5"/>
  <c r="C124" i="5"/>
  <c r="L123" i="5"/>
  <c r="N123" i="5" s="1"/>
  <c r="F123" i="5"/>
  <c r="D123" i="5"/>
  <c r="C123" i="5"/>
  <c r="N122" i="5"/>
  <c r="L122" i="5"/>
  <c r="F122" i="5"/>
  <c r="D122" i="5"/>
  <c r="C122" i="5"/>
  <c r="L121" i="5"/>
  <c r="N121" i="5" s="1"/>
  <c r="I121" i="5"/>
  <c r="F121" i="5"/>
  <c r="D121" i="5"/>
  <c r="C121" i="5"/>
  <c r="L120" i="5"/>
  <c r="N120" i="5" s="1"/>
  <c r="D120" i="5"/>
  <c r="C120" i="5"/>
  <c r="L119" i="5"/>
  <c r="N119" i="5" s="1"/>
  <c r="F119" i="5"/>
  <c r="D119" i="5"/>
  <c r="C119" i="5"/>
  <c r="N118" i="5"/>
  <c r="L118" i="5"/>
  <c r="F118" i="5"/>
  <c r="D118" i="5"/>
  <c r="C118" i="5"/>
  <c r="L117" i="5"/>
  <c r="L116" i="5" s="1"/>
  <c r="I117" i="5"/>
  <c r="F117" i="5"/>
  <c r="D117" i="5"/>
  <c r="C117" i="5"/>
  <c r="P116" i="5"/>
  <c r="P158" i="5" s="1"/>
  <c r="J116" i="5"/>
  <c r="K150" i="5" s="1"/>
  <c r="H116" i="5"/>
  <c r="I150" i="5" s="1"/>
  <c r="O114" i="5"/>
  <c r="L114" i="5"/>
  <c r="K114" i="5"/>
  <c r="H114" i="5"/>
  <c r="G114" i="5"/>
  <c r="D114" i="5"/>
  <c r="Q113" i="5"/>
  <c r="P113" i="5"/>
  <c r="O113" i="5"/>
  <c r="L113" i="5"/>
  <c r="H113" i="5"/>
  <c r="D113" i="5"/>
  <c r="P111" i="5"/>
  <c r="J111" i="5"/>
  <c r="H111" i="5"/>
  <c r="D111" i="5"/>
  <c r="F111" i="5" s="1"/>
  <c r="F6" i="5" s="1"/>
  <c r="C110" i="5"/>
  <c r="C109" i="5"/>
  <c r="C108" i="5"/>
  <c r="L107" i="5"/>
  <c r="C107" i="5"/>
  <c r="L106" i="5"/>
  <c r="N106" i="5" s="1"/>
  <c r="C106" i="5"/>
  <c r="N105" i="5"/>
  <c r="L105" i="5"/>
  <c r="D105" i="5"/>
  <c r="C105" i="5"/>
  <c r="N104" i="5"/>
  <c r="L104" i="5"/>
  <c r="D104" i="5"/>
  <c r="F104" i="5" s="1"/>
  <c r="C104" i="5"/>
  <c r="L103" i="5"/>
  <c r="N103" i="5" s="1"/>
  <c r="D103" i="5"/>
  <c r="F103" i="5" s="1"/>
  <c r="C103" i="5"/>
  <c r="N102" i="5"/>
  <c r="L102" i="5"/>
  <c r="F102" i="5"/>
  <c r="D102" i="5"/>
  <c r="C102" i="5"/>
  <c r="N101" i="5"/>
  <c r="L101" i="5"/>
  <c r="D101" i="5"/>
  <c r="C101" i="5"/>
  <c r="N100" i="5"/>
  <c r="L100" i="5"/>
  <c r="D100" i="5"/>
  <c r="F100" i="5" s="1"/>
  <c r="C100" i="5"/>
  <c r="L99" i="5"/>
  <c r="N99" i="5" s="1"/>
  <c r="D99" i="5"/>
  <c r="F99" i="5" s="1"/>
  <c r="C99" i="5"/>
  <c r="N98" i="5"/>
  <c r="L98" i="5"/>
  <c r="F98" i="5"/>
  <c r="D98" i="5"/>
  <c r="C98" i="5"/>
  <c r="N97" i="5"/>
  <c r="L97" i="5"/>
  <c r="D97" i="5"/>
  <c r="C97" i="5"/>
  <c r="N96" i="5"/>
  <c r="L96" i="5"/>
  <c r="D96" i="5"/>
  <c r="F96" i="5" s="1"/>
  <c r="C96" i="5"/>
  <c r="L95" i="5"/>
  <c r="N95" i="5" s="1"/>
  <c r="D95" i="5"/>
  <c r="F95" i="5" s="1"/>
  <c r="C95" i="5"/>
  <c r="N94" i="5"/>
  <c r="L94" i="5"/>
  <c r="F94" i="5"/>
  <c r="D94" i="5"/>
  <c r="C94" i="5"/>
  <c r="N93" i="5"/>
  <c r="L93" i="5"/>
  <c r="D93" i="5"/>
  <c r="C93" i="5"/>
  <c r="N92" i="5"/>
  <c r="L92" i="5"/>
  <c r="D92" i="5"/>
  <c r="F92" i="5" s="1"/>
  <c r="C92" i="5"/>
  <c r="L91" i="5"/>
  <c r="N91" i="5" s="1"/>
  <c r="K91" i="5"/>
  <c r="D91" i="5"/>
  <c r="F91" i="5" s="1"/>
  <c r="C91" i="5"/>
  <c r="N90" i="5"/>
  <c r="L90" i="5"/>
  <c r="F90" i="5"/>
  <c r="D90" i="5"/>
  <c r="C90" i="5"/>
  <c r="N89" i="5"/>
  <c r="L89" i="5"/>
  <c r="I89" i="5"/>
  <c r="D89" i="5"/>
  <c r="C89" i="5"/>
  <c r="N88" i="5"/>
  <c r="L88" i="5"/>
  <c r="I88" i="5"/>
  <c r="D88" i="5"/>
  <c r="F88" i="5" s="1"/>
  <c r="C88" i="5"/>
  <c r="L87" i="5"/>
  <c r="N87" i="5" s="1"/>
  <c r="K87" i="5"/>
  <c r="D87" i="5"/>
  <c r="F87" i="5" s="1"/>
  <c r="C87" i="5"/>
  <c r="N86" i="5"/>
  <c r="L86" i="5"/>
  <c r="I86" i="5"/>
  <c r="F86" i="5"/>
  <c r="D86" i="5"/>
  <c r="C86" i="5"/>
  <c r="N85" i="5"/>
  <c r="L85" i="5"/>
  <c r="I85" i="5"/>
  <c r="D85" i="5"/>
  <c r="C85" i="5"/>
  <c r="N84" i="5"/>
  <c r="L84" i="5"/>
  <c r="I84" i="5"/>
  <c r="D84" i="5"/>
  <c r="F84" i="5" s="1"/>
  <c r="C84" i="5"/>
  <c r="L83" i="5"/>
  <c r="N83" i="5" s="1"/>
  <c r="K83" i="5"/>
  <c r="I83" i="5"/>
  <c r="D83" i="5"/>
  <c r="F83" i="5" s="1"/>
  <c r="C83" i="5"/>
  <c r="N82" i="5"/>
  <c r="L82" i="5"/>
  <c r="K82" i="5"/>
  <c r="I82" i="5"/>
  <c r="F82" i="5"/>
  <c r="D82" i="5"/>
  <c r="C82" i="5"/>
  <c r="L81" i="5"/>
  <c r="L111" i="5" s="1"/>
  <c r="I81" i="5"/>
  <c r="D81" i="5"/>
  <c r="D80" i="5" s="1"/>
  <c r="C81" i="5"/>
  <c r="P80" i="5"/>
  <c r="P112" i="5" s="1"/>
  <c r="J80" i="5"/>
  <c r="K104" i="5" s="1"/>
  <c r="H80" i="5"/>
  <c r="I106" i="5" s="1"/>
  <c r="Q106" i="5" s="1"/>
  <c r="O78" i="5"/>
  <c r="L78" i="5"/>
  <c r="K78" i="5"/>
  <c r="H78" i="5"/>
  <c r="G78" i="5"/>
  <c r="D78" i="5"/>
  <c r="Q77" i="5"/>
  <c r="P77" i="5"/>
  <c r="O77" i="5"/>
  <c r="L77" i="5"/>
  <c r="H77" i="5"/>
  <c r="D77" i="5"/>
  <c r="P74" i="5"/>
  <c r="J74" i="5"/>
  <c r="H74" i="5"/>
  <c r="F74" i="5"/>
  <c r="D74" i="5"/>
  <c r="N73" i="5"/>
  <c r="Q73" i="5" s="1"/>
  <c r="L73" i="5"/>
  <c r="K73" i="5"/>
  <c r="F73" i="5"/>
  <c r="D73" i="5"/>
  <c r="C73" i="5"/>
  <c r="N72" i="5"/>
  <c r="L72" i="5"/>
  <c r="K72" i="5"/>
  <c r="D72" i="5"/>
  <c r="F72" i="5" s="1"/>
  <c r="C72" i="5"/>
  <c r="N71" i="5"/>
  <c r="L71" i="5"/>
  <c r="K71" i="5"/>
  <c r="D71" i="5"/>
  <c r="F71" i="5" s="1"/>
  <c r="C71" i="5"/>
  <c r="L70" i="5"/>
  <c r="N70" i="5" s="1"/>
  <c r="K70" i="5"/>
  <c r="F70" i="5"/>
  <c r="C70" i="5"/>
  <c r="N69" i="5"/>
  <c r="L69" i="5"/>
  <c r="K69" i="5"/>
  <c r="D69" i="5"/>
  <c r="F69" i="5" s="1"/>
  <c r="C69" i="5"/>
  <c r="L68" i="5"/>
  <c r="N68" i="5" s="1"/>
  <c r="K68" i="5"/>
  <c r="D68" i="5"/>
  <c r="F68" i="5" s="1"/>
  <c r="C68" i="5"/>
  <c r="N67" i="5"/>
  <c r="Q67" i="5" s="1"/>
  <c r="L67" i="5"/>
  <c r="K67" i="5"/>
  <c r="D67" i="5"/>
  <c r="F67" i="5" s="1"/>
  <c r="C67" i="5"/>
  <c r="L66" i="5"/>
  <c r="N66" i="5" s="1"/>
  <c r="K66" i="5"/>
  <c r="F66" i="5"/>
  <c r="D66" i="5"/>
  <c r="C66" i="5"/>
  <c r="N65" i="5"/>
  <c r="L65" i="5"/>
  <c r="K65" i="5"/>
  <c r="D65" i="5"/>
  <c r="F65" i="5" s="1"/>
  <c r="C65" i="5"/>
  <c r="L64" i="5"/>
  <c r="N64" i="5" s="1"/>
  <c r="K64" i="5"/>
  <c r="D64" i="5"/>
  <c r="F64" i="5" s="1"/>
  <c r="C64" i="5"/>
  <c r="N63" i="5"/>
  <c r="Q63" i="5" s="1"/>
  <c r="L63" i="5"/>
  <c r="K63" i="5"/>
  <c r="D63" i="5"/>
  <c r="F63" i="5" s="1"/>
  <c r="C63" i="5"/>
  <c r="L62" i="5"/>
  <c r="N62" i="5" s="1"/>
  <c r="K62" i="5"/>
  <c r="F62" i="5"/>
  <c r="D62" i="5"/>
  <c r="C62" i="5"/>
  <c r="N61" i="5"/>
  <c r="Q61" i="5" s="1"/>
  <c r="L61" i="5"/>
  <c r="K61" i="5"/>
  <c r="D61" i="5"/>
  <c r="F61" i="5" s="1"/>
  <c r="C61" i="5"/>
  <c r="L60" i="5"/>
  <c r="N60" i="5" s="1"/>
  <c r="K60" i="5"/>
  <c r="D60" i="5"/>
  <c r="F60" i="5" s="1"/>
  <c r="C60" i="5"/>
  <c r="N59" i="5"/>
  <c r="L59" i="5"/>
  <c r="K59" i="5"/>
  <c r="D59" i="5"/>
  <c r="F59" i="5" s="1"/>
  <c r="C59" i="5"/>
  <c r="L58" i="5"/>
  <c r="N58" i="5" s="1"/>
  <c r="K58" i="5"/>
  <c r="F58" i="5"/>
  <c r="D58" i="5"/>
  <c r="C58" i="5"/>
  <c r="N57" i="5"/>
  <c r="L57" i="5"/>
  <c r="K57" i="5"/>
  <c r="D57" i="5"/>
  <c r="F57" i="5" s="1"/>
  <c r="C57" i="5"/>
  <c r="L56" i="5"/>
  <c r="N56" i="5" s="1"/>
  <c r="K56" i="5"/>
  <c r="F56" i="5"/>
  <c r="D56" i="5"/>
  <c r="C56" i="5"/>
  <c r="N55" i="5"/>
  <c r="L55" i="5"/>
  <c r="K55" i="5"/>
  <c r="F55" i="5"/>
  <c r="D55" i="5"/>
  <c r="C55" i="5"/>
  <c r="L54" i="5"/>
  <c r="N54" i="5" s="1"/>
  <c r="K54" i="5"/>
  <c r="I54" i="5"/>
  <c r="F54" i="5"/>
  <c r="D54" i="5"/>
  <c r="C54" i="5"/>
  <c r="L53" i="5"/>
  <c r="N53" i="5" s="1"/>
  <c r="K53" i="5"/>
  <c r="D53" i="5"/>
  <c r="C53" i="5"/>
  <c r="L52" i="5"/>
  <c r="N52" i="5" s="1"/>
  <c r="K52" i="5"/>
  <c r="F52" i="5"/>
  <c r="D52" i="5"/>
  <c r="C52" i="5"/>
  <c r="N51" i="5"/>
  <c r="L51" i="5"/>
  <c r="K51" i="5"/>
  <c r="F51" i="5"/>
  <c r="D51" i="5"/>
  <c r="C51" i="5"/>
  <c r="L50" i="5"/>
  <c r="N50" i="5" s="1"/>
  <c r="K50" i="5"/>
  <c r="I50" i="5"/>
  <c r="F50" i="5"/>
  <c r="D50" i="5"/>
  <c r="C50" i="5"/>
  <c r="L49" i="5"/>
  <c r="N49" i="5" s="1"/>
  <c r="K49" i="5"/>
  <c r="D49" i="5"/>
  <c r="C49" i="5"/>
  <c r="L48" i="5"/>
  <c r="N48" i="5" s="1"/>
  <c r="K48" i="5"/>
  <c r="F48" i="5"/>
  <c r="D48" i="5"/>
  <c r="C48" i="5"/>
  <c r="N47" i="5"/>
  <c r="L47" i="5"/>
  <c r="K47" i="5"/>
  <c r="F47" i="5"/>
  <c r="D47" i="5"/>
  <c r="C47" i="5"/>
  <c r="L46" i="5"/>
  <c r="N46" i="5" s="1"/>
  <c r="K46" i="5"/>
  <c r="I46" i="5"/>
  <c r="F46" i="5"/>
  <c r="D46" i="5"/>
  <c r="C46" i="5"/>
  <c r="L45" i="5"/>
  <c r="N45" i="5" s="1"/>
  <c r="K45" i="5"/>
  <c r="D45" i="5"/>
  <c r="C45" i="5"/>
  <c r="L44" i="5"/>
  <c r="L74" i="5" s="1"/>
  <c r="K44" i="5"/>
  <c r="F44" i="5"/>
  <c r="D44" i="5"/>
  <c r="D43" i="5" s="1"/>
  <c r="C44" i="5"/>
  <c r="P43" i="5"/>
  <c r="P75" i="5" s="1"/>
  <c r="L43" i="5"/>
  <c r="J43" i="5"/>
  <c r="J75" i="5" s="1"/>
  <c r="H43" i="5"/>
  <c r="I70" i="5" s="1"/>
  <c r="O41" i="5"/>
  <c r="L41" i="5"/>
  <c r="K41" i="5"/>
  <c r="H41" i="5"/>
  <c r="G41" i="5"/>
  <c r="D41" i="5"/>
  <c r="Q40" i="5"/>
  <c r="P40" i="5"/>
  <c r="O40" i="5"/>
  <c r="L40" i="5"/>
  <c r="H40" i="5"/>
  <c r="D40" i="5"/>
  <c r="H38" i="5"/>
  <c r="H76" i="5" s="1"/>
  <c r="I76" i="5" s="1"/>
  <c r="F38" i="5"/>
  <c r="F76" i="5" s="1"/>
  <c r="D38" i="5"/>
  <c r="D76" i="5" s="1"/>
  <c r="P37" i="5"/>
  <c r="N37" i="5"/>
  <c r="L37" i="5"/>
  <c r="J37" i="5"/>
  <c r="F37" i="5"/>
  <c r="D37" i="5"/>
  <c r="C37" i="5"/>
  <c r="N36" i="5"/>
  <c r="L36" i="5"/>
  <c r="J36" i="5"/>
  <c r="D36" i="5"/>
  <c r="F36" i="5" s="1"/>
  <c r="C36" i="5"/>
  <c r="L35" i="5"/>
  <c r="J35" i="5"/>
  <c r="D35" i="5"/>
  <c r="F35" i="5" s="1"/>
  <c r="C35" i="5"/>
  <c r="L34" i="5"/>
  <c r="N34" i="5" s="1"/>
  <c r="J34" i="5"/>
  <c r="F34" i="5"/>
  <c r="D34" i="5"/>
  <c r="C34" i="5"/>
  <c r="N33" i="5"/>
  <c r="Q33" i="5" s="1"/>
  <c r="L33" i="5"/>
  <c r="J33" i="5"/>
  <c r="F33" i="5"/>
  <c r="P33" i="5" s="1"/>
  <c r="D33" i="5"/>
  <c r="C33" i="5"/>
  <c r="L32" i="5"/>
  <c r="N32" i="5" s="1"/>
  <c r="J32" i="5"/>
  <c r="D32" i="5"/>
  <c r="F32" i="5" s="1"/>
  <c r="C32" i="5"/>
  <c r="N31" i="5"/>
  <c r="L31" i="5"/>
  <c r="J31" i="5"/>
  <c r="D31" i="5"/>
  <c r="F31" i="5" s="1"/>
  <c r="C31" i="5"/>
  <c r="L30" i="5"/>
  <c r="N30" i="5" s="1"/>
  <c r="J30" i="5"/>
  <c r="D30" i="5"/>
  <c r="F30" i="5" s="1"/>
  <c r="C30" i="5"/>
  <c r="P29" i="5"/>
  <c r="N29" i="5"/>
  <c r="Q29" i="5" s="1"/>
  <c r="L29" i="5"/>
  <c r="J29" i="5"/>
  <c r="F29" i="5"/>
  <c r="D29" i="5"/>
  <c r="C29" i="5"/>
  <c r="N28" i="5"/>
  <c r="L28" i="5"/>
  <c r="J28" i="5"/>
  <c r="D28" i="5"/>
  <c r="F28" i="5" s="1"/>
  <c r="C28" i="5"/>
  <c r="L27" i="5"/>
  <c r="J27" i="5"/>
  <c r="D27" i="5"/>
  <c r="F27" i="5" s="1"/>
  <c r="C27" i="5"/>
  <c r="L26" i="5"/>
  <c r="N26" i="5" s="1"/>
  <c r="J26" i="5"/>
  <c r="D26" i="5"/>
  <c r="F26" i="5" s="1"/>
  <c r="C26" i="5"/>
  <c r="N25" i="5"/>
  <c r="Q25" i="5" s="1"/>
  <c r="L25" i="5"/>
  <c r="J25" i="5"/>
  <c r="F25" i="5"/>
  <c r="P25" i="5" s="1"/>
  <c r="D25" i="5"/>
  <c r="C25" i="5"/>
  <c r="L24" i="5"/>
  <c r="N24" i="5" s="1"/>
  <c r="J24" i="5"/>
  <c r="D24" i="5"/>
  <c r="F24" i="5" s="1"/>
  <c r="C24" i="5"/>
  <c r="N23" i="5"/>
  <c r="L23" i="5"/>
  <c r="J23" i="5"/>
  <c r="D23" i="5"/>
  <c r="F23" i="5" s="1"/>
  <c r="C23" i="5"/>
  <c r="L22" i="5"/>
  <c r="N22" i="5" s="1"/>
  <c r="J22" i="5"/>
  <c r="D22" i="5"/>
  <c r="F22" i="5" s="1"/>
  <c r="C22" i="5"/>
  <c r="P21" i="5"/>
  <c r="N21" i="5"/>
  <c r="Q21" i="5" s="1"/>
  <c r="L21" i="5"/>
  <c r="J21" i="5"/>
  <c r="F21" i="5"/>
  <c r="D21" i="5"/>
  <c r="C21" i="5"/>
  <c r="N20" i="5"/>
  <c r="L20" i="5"/>
  <c r="J20" i="5"/>
  <c r="D20" i="5"/>
  <c r="F20" i="5" s="1"/>
  <c r="C20" i="5"/>
  <c r="L19" i="5"/>
  <c r="J19" i="5"/>
  <c r="D19" i="5"/>
  <c r="F19" i="5" s="1"/>
  <c r="C19" i="5"/>
  <c r="L18" i="5"/>
  <c r="N18" i="5" s="1"/>
  <c r="J18" i="5"/>
  <c r="D18" i="5"/>
  <c r="F18" i="5" s="1"/>
  <c r="C18" i="5"/>
  <c r="N17" i="5"/>
  <c r="Q17" i="5" s="1"/>
  <c r="L17" i="5"/>
  <c r="J17" i="5"/>
  <c r="F17" i="5"/>
  <c r="P17" i="5" s="1"/>
  <c r="D17" i="5"/>
  <c r="C17" i="5"/>
  <c r="L16" i="5"/>
  <c r="N16" i="5" s="1"/>
  <c r="J16" i="5"/>
  <c r="D16" i="5"/>
  <c r="F16" i="5" s="1"/>
  <c r="C16" i="5"/>
  <c r="N15" i="5"/>
  <c r="L15" i="5"/>
  <c r="J15" i="5"/>
  <c r="D15" i="5"/>
  <c r="F15" i="5" s="1"/>
  <c r="C15" i="5"/>
  <c r="L14" i="5"/>
  <c r="N14" i="5" s="1"/>
  <c r="J14" i="5"/>
  <c r="D14" i="5"/>
  <c r="F14" i="5" s="1"/>
  <c r="C14" i="5"/>
  <c r="P13" i="5"/>
  <c r="N13" i="5"/>
  <c r="Q13" i="5" s="1"/>
  <c r="L13" i="5"/>
  <c r="J13" i="5"/>
  <c r="F13" i="5"/>
  <c r="D13" i="5"/>
  <c r="C13" i="5"/>
  <c r="N12" i="5"/>
  <c r="L12" i="5"/>
  <c r="J12" i="5"/>
  <c r="D12" i="5"/>
  <c r="F12" i="5" s="1"/>
  <c r="C12" i="5"/>
  <c r="L11" i="5"/>
  <c r="J11" i="5"/>
  <c r="D11" i="5"/>
  <c r="F11" i="5" s="1"/>
  <c r="C11" i="5"/>
  <c r="L10" i="5"/>
  <c r="N10" i="5" s="1"/>
  <c r="J10" i="5"/>
  <c r="I10" i="5"/>
  <c r="D10" i="5"/>
  <c r="F10" i="5" s="1"/>
  <c r="C10" i="5"/>
  <c r="N9" i="5"/>
  <c r="Q9" i="5" s="1"/>
  <c r="L9" i="5"/>
  <c r="J9" i="5"/>
  <c r="F9" i="5"/>
  <c r="P9" i="5" s="1"/>
  <c r="D9" i="5"/>
  <c r="C9" i="5"/>
  <c r="L8" i="5"/>
  <c r="J8" i="5"/>
  <c r="D8" i="5"/>
  <c r="D7" i="5" s="1"/>
  <c r="E32" i="5" s="1"/>
  <c r="C8" i="5"/>
  <c r="H7" i="5"/>
  <c r="I35" i="5" s="1"/>
  <c r="H6" i="5"/>
  <c r="O3" i="5"/>
  <c r="L3" i="5"/>
  <c r="K3" i="5"/>
  <c r="H3" i="5"/>
  <c r="G3" i="5"/>
  <c r="D3" i="5"/>
  <c r="Q2" i="5"/>
  <c r="P2" i="5"/>
  <c r="O2" i="5"/>
  <c r="L2" i="5"/>
  <c r="K2" i="5"/>
  <c r="H2" i="5"/>
  <c r="G2" i="5"/>
  <c r="D2" i="5"/>
  <c r="H158" i="4"/>
  <c r="P157" i="4"/>
  <c r="J157" i="4"/>
  <c r="H157" i="4"/>
  <c r="F157" i="4"/>
  <c r="D157" i="4"/>
  <c r="C156" i="4"/>
  <c r="C155" i="4"/>
  <c r="C154" i="4"/>
  <c r="L153" i="4"/>
  <c r="N153" i="4" s="1"/>
  <c r="K153" i="4"/>
  <c r="I153" i="4"/>
  <c r="F153" i="4"/>
  <c r="D153" i="4"/>
  <c r="C153" i="4"/>
  <c r="N152" i="4"/>
  <c r="L152" i="4"/>
  <c r="M152" i="4" s="1"/>
  <c r="D152" i="4"/>
  <c r="C152" i="4"/>
  <c r="L151" i="4"/>
  <c r="N151" i="4" s="1"/>
  <c r="K151" i="4"/>
  <c r="I151" i="4"/>
  <c r="F151" i="4"/>
  <c r="D151" i="4"/>
  <c r="C151" i="4"/>
  <c r="N150" i="4"/>
  <c r="M150" i="4"/>
  <c r="L150" i="4"/>
  <c r="D150" i="4"/>
  <c r="F150" i="4" s="1"/>
  <c r="C150" i="4"/>
  <c r="L149" i="4"/>
  <c r="N149" i="4" s="1"/>
  <c r="K149" i="4"/>
  <c r="I149" i="4"/>
  <c r="F149" i="4"/>
  <c r="D149" i="4"/>
  <c r="C149" i="4"/>
  <c r="N148" i="4"/>
  <c r="L148" i="4"/>
  <c r="M148" i="4" s="1"/>
  <c r="D148" i="4"/>
  <c r="C148" i="4"/>
  <c r="L147" i="4"/>
  <c r="N147" i="4" s="1"/>
  <c r="K147" i="4"/>
  <c r="I147" i="4"/>
  <c r="F147" i="4"/>
  <c r="D147" i="4"/>
  <c r="C147" i="4"/>
  <c r="N146" i="4"/>
  <c r="M146" i="4"/>
  <c r="L146" i="4"/>
  <c r="D146" i="4"/>
  <c r="F146" i="4" s="1"/>
  <c r="C146" i="4"/>
  <c r="L145" i="4"/>
  <c r="N145" i="4" s="1"/>
  <c r="K145" i="4"/>
  <c r="I145" i="4"/>
  <c r="F145" i="4"/>
  <c r="D145" i="4"/>
  <c r="C145" i="4"/>
  <c r="N144" i="4"/>
  <c r="L144" i="4"/>
  <c r="M144" i="4" s="1"/>
  <c r="D144" i="4"/>
  <c r="C144" i="4"/>
  <c r="L143" i="4"/>
  <c r="N143" i="4" s="1"/>
  <c r="K143" i="4"/>
  <c r="I143" i="4"/>
  <c r="F143" i="4"/>
  <c r="D143" i="4"/>
  <c r="C143" i="4"/>
  <c r="N142" i="4"/>
  <c r="M142" i="4"/>
  <c r="L142" i="4"/>
  <c r="D142" i="4"/>
  <c r="F142" i="4" s="1"/>
  <c r="C142" i="4"/>
  <c r="L141" i="4"/>
  <c r="N141" i="4" s="1"/>
  <c r="K141" i="4"/>
  <c r="I141" i="4"/>
  <c r="F141" i="4"/>
  <c r="D141" i="4"/>
  <c r="C141" i="4"/>
  <c r="N140" i="4"/>
  <c r="L140" i="4"/>
  <c r="M140" i="4" s="1"/>
  <c r="D140" i="4"/>
  <c r="C140" i="4"/>
  <c r="L139" i="4"/>
  <c r="N139" i="4" s="1"/>
  <c r="K139" i="4"/>
  <c r="I139" i="4"/>
  <c r="F139" i="4"/>
  <c r="D139" i="4"/>
  <c r="C139" i="4"/>
  <c r="N138" i="4"/>
  <c r="M138" i="4"/>
  <c r="L138" i="4"/>
  <c r="D138" i="4"/>
  <c r="F138" i="4" s="1"/>
  <c r="C138" i="4"/>
  <c r="L137" i="4"/>
  <c r="N137" i="4" s="1"/>
  <c r="K137" i="4"/>
  <c r="I137" i="4"/>
  <c r="F137" i="4"/>
  <c r="D137" i="4"/>
  <c r="C137" i="4"/>
  <c r="N136" i="4"/>
  <c r="L136" i="4"/>
  <c r="M136" i="4" s="1"/>
  <c r="D136" i="4"/>
  <c r="C136" i="4"/>
  <c r="L135" i="4"/>
  <c r="N135" i="4" s="1"/>
  <c r="K135" i="4"/>
  <c r="I135" i="4"/>
  <c r="F135" i="4"/>
  <c r="D135" i="4"/>
  <c r="C135" i="4"/>
  <c r="N134" i="4"/>
  <c r="M134" i="4"/>
  <c r="L134" i="4"/>
  <c r="D134" i="4"/>
  <c r="F134" i="4" s="1"/>
  <c r="C134" i="4"/>
  <c r="L133" i="4"/>
  <c r="N133" i="4" s="1"/>
  <c r="K133" i="4"/>
  <c r="I133" i="4"/>
  <c r="F133" i="4"/>
  <c r="D133" i="4"/>
  <c r="C133" i="4"/>
  <c r="N132" i="4"/>
  <c r="L132" i="4"/>
  <c r="M132" i="4" s="1"/>
  <c r="D132" i="4"/>
  <c r="C132" i="4"/>
  <c r="L131" i="4"/>
  <c r="N131" i="4" s="1"/>
  <c r="K131" i="4"/>
  <c r="I131" i="4"/>
  <c r="F131" i="4"/>
  <c r="D131" i="4"/>
  <c r="C131" i="4"/>
  <c r="N130" i="4"/>
  <c r="M130" i="4"/>
  <c r="L130" i="4"/>
  <c r="D130" i="4"/>
  <c r="F130" i="4" s="1"/>
  <c r="C130" i="4"/>
  <c r="L129" i="4"/>
  <c r="N129" i="4" s="1"/>
  <c r="K129" i="4"/>
  <c r="I129" i="4"/>
  <c r="F129" i="4"/>
  <c r="D129" i="4"/>
  <c r="C129" i="4"/>
  <c r="N128" i="4"/>
  <c r="L128" i="4"/>
  <c r="M128" i="4" s="1"/>
  <c r="D128" i="4"/>
  <c r="C128" i="4"/>
  <c r="L127" i="4"/>
  <c r="N127" i="4" s="1"/>
  <c r="K127" i="4"/>
  <c r="I127" i="4"/>
  <c r="F127" i="4"/>
  <c r="D127" i="4"/>
  <c r="C127" i="4"/>
  <c r="N126" i="4"/>
  <c r="M126" i="4"/>
  <c r="L126" i="4"/>
  <c r="D126" i="4"/>
  <c r="F126" i="4" s="1"/>
  <c r="C126" i="4"/>
  <c r="L125" i="4"/>
  <c r="N125" i="4" s="1"/>
  <c r="K125" i="4"/>
  <c r="I125" i="4"/>
  <c r="F125" i="4"/>
  <c r="D125" i="4"/>
  <c r="C125" i="4"/>
  <c r="N124" i="4"/>
  <c r="L124" i="4"/>
  <c r="M124" i="4" s="1"/>
  <c r="D124" i="4"/>
  <c r="C124" i="4"/>
  <c r="L123" i="4"/>
  <c r="N123" i="4" s="1"/>
  <c r="K123" i="4"/>
  <c r="I123" i="4"/>
  <c r="F123" i="4"/>
  <c r="D123" i="4"/>
  <c r="C123" i="4"/>
  <c r="N122" i="4"/>
  <c r="M122" i="4"/>
  <c r="L122" i="4"/>
  <c r="D122" i="4"/>
  <c r="F122" i="4" s="1"/>
  <c r="C122" i="4"/>
  <c r="L121" i="4"/>
  <c r="N121" i="4" s="1"/>
  <c r="K121" i="4"/>
  <c r="I121" i="4"/>
  <c r="F121" i="4"/>
  <c r="D121" i="4"/>
  <c r="C121" i="4"/>
  <c r="N120" i="4"/>
  <c r="L120" i="4"/>
  <c r="M120" i="4" s="1"/>
  <c r="D120" i="4"/>
  <c r="C120" i="4"/>
  <c r="L119" i="4"/>
  <c r="N119" i="4" s="1"/>
  <c r="K119" i="4"/>
  <c r="I119" i="4"/>
  <c r="F119" i="4"/>
  <c r="D119" i="4"/>
  <c r="C119" i="4"/>
  <c r="N118" i="4"/>
  <c r="M118" i="4"/>
  <c r="L118" i="4"/>
  <c r="D118" i="4"/>
  <c r="F118" i="4" s="1"/>
  <c r="C118" i="4"/>
  <c r="L117" i="4"/>
  <c r="N117" i="4" s="1"/>
  <c r="K117" i="4"/>
  <c r="I117" i="4"/>
  <c r="F117" i="4"/>
  <c r="D117" i="4"/>
  <c r="C117" i="4"/>
  <c r="P116" i="4"/>
  <c r="P158" i="4" s="1"/>
  <c r="L116" i="4"/>
  <c r="M151" i="4" s="1"/>
  <c r="J116" i="4"/>
  <c r="K150" i="4" s="1"/>
  <c r="H116" i="4"/>
  <c r="I150" i="4" s="1"/>
  <c r="O114" i="4"/>
  <c r="L114" i="4"/>
  <c r="K114" i="4"/>
  <c r="H114" i="4"/>
  <c r="G114" i="4"/>
  <c r="D114" i="4"/>
  <c r="Q113" i="4"/>
  <c r="P113" i="4"/>
  <c r="O113" i="4"/>
  <c r="L113" i="4"/>
  <c r="H113" i="4"/>
  <c r="D113" i="4"/>
  <c r="H112" i="4"/>
  <c r="P111" i="4"/>
  <c r="J111" i="4"/>
  <c r="H111" i="4"/>
  <c r="F111" i="4"/>
  <c r="D111" i="4"/>
  <c r="C110" i="4"/>
  <c r="C109" i="4"/>
  <c r="C108" i="4"/>
  <c r="C107" i="4"/>
  <c r="C106" i="4"/>
  <c r="N105" i="4"/>
  <c r="K105" i="4"/>
  <c r="I105" i="4"/>
  <c r="D105" i="4"/>
  <c r="F105" i="4" s="1"/>
  <c r="C105" i="4"/>
  <c r="N104" i="4"/>
  <c r="D104" i="4"/>
  <c r="C104" i="4"/>
  <c r="N103" i="4"/>
  <c r="I103" i="4"/>
  <c r="F103" i="4"/>
  <c r="E103" i="4"/>
  <c r="D103" i="4"/>
  <c r="C103" i="4"/>
  <c r="N102" i="4"/>
  <c r="K102" i="4"/>
  <c r="I102" i="4"/>
  <c r="E102" i="4"/>
  <c r="D102" i="4"/>
  <c r="F102" i="4" s="1"/>
  <c r="C102" i="4"/>
  <c r="N101" i="4"/>
  <c r="I101" i="4"/>
  <c r="D101" i="4"/>
  <c r="C101" i="4"/>
  <c r="N100" i="4"/>
  <c r="K100" i="4"/>
  <c r="I100" i="4"/>
  <c r="F100" i="4"/>
  <c r="D100" i="4"/>
  <c r="C100" i="4"/>
  <c r="N99" i="4"/>
  <c r="K99" i="4"/>
  <c r="D99" i="4"/>
  <c r="F99" i="4" s="1"/>
  <c r="C99" i="4"/>
  <c r="N98" i="4"/>
  <c r="K98" i="4"/>
  <c r="F98" i="4"/>
  <c r="E98" i="4"/>
  <c r="D98" i="4"/>
  <c r="C98" i="4"/>
  <c r="N97" i="4"/>
  <c r="K97" i="4"/>
  <c r="D97" i="4"/>
  <c r="C97" i="4"/>
  <c r="N96" i="4"/>
  <c r="D96" i="4"/>
  <c r="F96" i="4" s="1"/>
  <c r="C96" i="4"/>
  <c r="N95" i="4"/>
  <c r="I95" i="4"/>
  <c r="F95" i="4"/>
  <c r="E95" i="4"/>
  <c r="D95" i="4"/>
  <c r="C95" i="4"/>
  <c r="N94" i="4"/>
  <c r="I94" i="4"/>
  <c r="E94" i="4"/>
  <c r="D94" i="4"/>
  <c r="F94" i="4" s="1"/>
  <c r="C94" i="4"/>
  <c r="N93" i="4"/>
  <c r="I93" i="4"/>
  <c r="F93" i="4"/>
  <c r="E93" i="4"/>
  <c r="D93" i="4"/>
  <c r="C93" i="4"/>
  <c r="N92" i="4"/>
  <c r="K92" i="4"/>
  <c r="I92" i="4"/>
  <c r="F92" i="4"/>
  <c r="D92" i="4"/>
  <c r="E92" i="4" s="1"/>
  <c r="C92" i="4"/>
  <c r="N91" i="4"/>
  <c r="K91" i="4"/>
  <c r="D91" i="4"/>
  <c r="C91" i="4"/>
  <c r="N90" i="4"/>
  <c r="K90" i="4"/>
  <c r="F90" i="4"/>
  <c r="D90" i="4"/>
  <c r="E90" i="4" s="1"/>
  <c r="C90" i="4"/>
  <c r="N89" i="4"/>
  <c r="K89" i="4"/>
  <c r="I89" i="4"/>
  <c r="D89" i="4"/>
  <c r="F89" i="4" s="1"/>
  <c r="C89" i="4"/>
  <c r="N88" i="4"/>
  <c r="D88" i="4"/>
  <c r="C88" i="4"/>
  <c r="N87" i="4"/>
  <c r="K87" i="4"/>
  <c r="I87" i="4"/>
  <c r="F87" i="4"/>
  <c r="E87" i="4"/>
  <c r="D87" i="4"/>
  <c r="C87" i="4"/>
  <c r="N86" i="4"/>
  <c r="K86" i="4"/>
  <c r="I86" i="4"/>
  <c r="E86" i="4"/>
  <c r="D86" i="4"/>
  <c r="F86" i="4" s="1"/>
  <c r="C86" i="4"/>
  <c r="N85" i="4"/>
  <c r="I85" i="4"/>
  <c r="D85" i="4"/>
  <c r="C85" i="4"/>
  <c r="N84" i="4"/>
  <c r="K84" i="4"/>
  <c r="I84" i="4"/>
  <c r="F84" i="4"/>
  <c r="E84" i="4"/>
  <c r="D84" i="4"/>
  <c r="C84" i="4"/>
  <c r="N83" i="4"/>
  <c r="K83" i="4"/>
  <c r="D83" i="4"/>
  <c r="F83" i="4" s="1"/>
  <c r="C83" i="4"/>
  <c r="N82" i="4"/>
  <c r="K82" i="4"/>
  <c r="I82" i="4"/>
  <c r="F82" i="4"/>
  <c r="E82" i="4"/>
  <c r="D82" i="4"/>
  <c r="D80" i="4" s="1"/>
  <c r="D112" i="4" s="1"/>
  <c r="C82" i="4"/>
  <c r="L81" i="4"/>
  <c r="N81" i="4" s="1"/>
  <c r="K81" i="4"/>
  <c r="I81" i="4"/>
  <c r="E81" i="4"/>
  <c r="D81" i="4"/>
  <c r="C81" i="4"/>
  <c r="P80" i="4"/>
  <c r="P112" i="4" s="1"/>
  <c r="J80" i="4"/>
  <c r="K96" i="4" s="1"/>
  <c r="H80" i="4"/>
  <c r="I99" i="4" s="1"/>
  <c r="O78" i="4"/>
  <c r="L78" i="4"/>
  <c r="K78" i="4"/>
  <c r="H78" i="4"/>
  <c r="G78" i="4"/>
  <c r="D78" i="4"/>
  <c r="Q77" i="4"/>
  <c r="P77" i="4"/>
  <c r="O77" i="4"/>
  <c r="L77" i="4"/>
  <c r="H77" i="4"/>
  <c r="D77" i="4"/>
  <c r="H76" i="4"/>
  <c r="I76" i="4" s="1"/>
  <c r="P74" i="4"/>
  <c r="H74" i="4"/>
  <c r="D74" i="4"/>
  <c r="F74" i="4" s="1"/>
  <c r="F6" i="4" s="1"/>
  <c r="L73" i="4"/>
  <c r="N73" i="4" s="1"/>
  <c r="J73" i="4"/>
  <c r="F73" i="4"/>
  <c r="D73" i="4"/>
  <c r="E73" i="4" s="1"/>
  <c r="C73" i="4"/>
  <c r="N72" i="4"/>
  <c r="Q72" i="4" s="1"/>
  <c r="L72" i="4"/>
  <c r="J72" i="4"/>
  <c r="D72" i="4"/>
  <c r="F72" i="4" s="1"/>
  <c r="C72" i="4"/>
  <c r="L71" i="4"/>
  <c r="N71" i="4" s="1"/>
  <c r="J71" i="4"/>
  <c r="D71" i="4"/>
  <c r="F71" i="4" s="1"/>
  <c r="C71" i="4"/>
  <c r="Q70" i="4"/>
  <c r="N70" i="4"/>
  <c r="L70" i="4"/>
  <c r="J70" i="4"/>
  <c r="F70" i="4"/>
  <c r="C70" i="4"/>
  <c r="L69" i="4"/>
  <c r="N69" i="4" s="1"/>
  <c r="J69" i="4"/>
  <c r="D69" i="4"/>
  <c r="F69" i="4" s="1"/>
  <c r="C69" i="4"/>
  <c r="L68" i="4"/>
  <c r="N68" i="4" s="1"/>
  <c r="J68" i="4"/>
  <c r="F68" i="4"/>
  <c r="D68" i="4"/>
  <c r="E68" i="4" s="1"/>
  <c r="C68" i="4"/>
  <c r="N67" i="4"/>
  <c r="Q67" i="4" s="1"/>
  <c r="L67" i="4"/>
  <c r="J67" i="4"/>
  <c r="D67" i="4"/>
  <c r="F67" i="4" s="1"/>
  <c r="C67" i="4"/>
  <c r="L66" i="4"/>
  <c r="N66" i="4" s="1"/>
  <c r="J66" i="4"/>
  <c r="D66" i="4"/>
  <c r="F66" i="4" s="1"/>
  <c r="C66" i="4"/>
  <c r="N65" i="4"/>
  <c r="L65" i="4"/>
  <c r="J65" i="4"/>
  <c r="D65" i="4"/>
  <c r="F65" i="4" s="1"/>
  <c r="C65" i="4"/>
  <c r="L64" i="4"/>
  <c r="N64" i="4" s="1"/>
  <c r="J64" i="4"/>
  <c r="D64" i="4"/>
  <c r="F64" i="4" s="1"/>
  <c r="C64" i="4"/>
  <c r="L63" i="4"/>
  <c r="N63" i="4" s="1"/>
  <c r="J63" i="4"/>
  <c r="I63" i="4"/>
  <c r="D63" i="4"/>
  <c r="F63" i="4" s="1"/>
  <c r="C63" i="4"/>
  <c r="L62" i="4"/>
  <c r="N62" i="4" s="1"/>
  <c r="J62" i="4"/>
  <c r="F62" i="4"/>
  <c r="D62" i="4"/>
  <c r="C62" i="4"/>
  <c r="L61" i="4"/>
  <c r="N61" i="4" s="1"/>
  <c r="J61" i="4"/>
  <c r="D61" i="4"/>
  <c r="F61" i="4" s="1"/>
  <c r="C61" i="4"/>
  <c r="L60" i="4"/>
  <c r="N60" i="4" s="1"/>
  <c r="J60" i="4"/>
  <c r="I60" i="4"/>
  <c r="F60" i="4"/>
  <c r="D60" i="4"/>
  <c r="C60" i="4"/>
  <c r="N59" i="4"/>
  <c r="Q59" i="4" s="1"/>
  <c r="L59" i="4"/>
  <c r="J59" i="4"/>
  <c r="F59" i="4"/>
  <c r="D59" i="4"/>
  <c r="C59" i="4"/>
  <c r="L58" i="4"/>
  <c r="N58" i="4" s="1"/>
  <c r="J58" i="4"/>
  <c r="D58" i="4"/>
  <c r="F58" i="4" s="1"/>
  <c r="C58" i="4"/>
  <c r="N57" i="4"/>
  <c r="L57" i="4"/>
  <c r="J57" i="4"/>
  <c r="F57" i="4"/>
  <c r="Q57" i="4" s="1"/>
  <c r="D57" i="4"/>
  <c r="C57" i="4"/>
  <c r="L56" i="4"/>
  <c r="N56" i="4" s="1"/>
  <c r="D56" i="4"/>
  <c r="F56" i="4" s="1"/>
  <c r="C56" i="4"/>
  <c r="N55" i="4"/>
  <c r="L55" i="4"/>
  <c r="J55" i="4"/>
  <c r="D55" i="4"/>
  <c r="F55" i="4" s="1"/>
  <c r="C55" i="4"/>
  <c r="L54" i="4"/>
  <c r="N54" i="4" s="1"/>
  <c r="J54" i="4"/>
  <c r="D54" i="4"/>
  <c r="F54" i="4" s="1"/>
  <c r="C54" i="4"/>
  <c r="N53" i="4"/>
  <c r="L53" i="4"/>
  <c r="J53" i="4"/>
  <c r="I53" i="4"/>
  <c r="D53" i="4"/>
  <c r="F53" i="4" s="1"/>
  <c r="C53" i="4"/>
  <c r="L52" i="4"/>
  <c r="N52" i="4" s="1"/>
  <c r="J52" i="4"/>
  <c r="F52" i="4"/>
  <c r="E52" i="4"/>
  <c r="D52" i="4"/>
  <c r="C52" i="4"/>
  <c r="L51" i="4"/>
  <c r="N51" i="4" s="1"/>
  <c r="J51" i="4"/>
  <c r="D51" i="4"/>
  <c r="F51" i="4" s="1"/>
  <c r="C51" i="4"/>
  <c r="L50" i="4"/>
  <c r="N50" i="4" s="1"/>
  <c r="J50" i="4"/>
  <c r="I50" i="4"/>
  <c r="F50" i="4"/>
  <c r="D50" i="4"/>
  <c r="C50" i="4"/>
  <c r="N49" i="4"/>
  <c r="Q49" i="4" s="1"/>
  <c r="L49" i="4"/>
  <c r="J49" i="4"/>
  <c r="F49" i="4"/>
  <c r="D49" i="4"/>
  <c r="C49" i="4"/>
  <c r="L48" i="4"/>
  <c r="N48" i="4" s="1"/>
  <c r="J48" i="4"/>
  <c r="D48" i="4"/>
  <c r="F48" i="4" s="1"/>
  <c r="C48" i="4"/>
  <c r="N47" i="4"/>
  <c r="L47" i="4"/>
  <c r="J47" i="4"/>
  <c r="F47" i="4"/>
  <c r="Q47" i="4" s="1"/>
  <c r="D47" i="4"/>
  <c r="C47" i="4"/>
  <c r="N46" i="4"/>
  <c r="Q46" i="4" s="1"/>
  <c r="L46" i="4"/>
  <c r="J46" i="4"/>
  <c r="D46" i="4"/>
  <c r="F46" i="4" s="1"/>
  <c r="C46" i="4"/>
  <c r="L45" i="4"/>
  <c r="N45" i="4" s="1"/>
  <c r="J45" i="4"/>
  <c r="J74" i="4" s="1"/>
  <c r="D45" i="4"/>
  <c r="F45" i="4" s="1"/>
  <c r="C45" i="4"/>
  <c r="N44" i="4"/>
  <c r="L44" i="4"/>
  <c r="L74" i="4" s="1"/>
  <c r="J44" i="4"/>
  <c r="F44" i="4"/>
  <c r="D44" i="4"/>
  <c r="C44" i="4"/>
  <c r="P43" i="4"/>
  <c r="P75" i="4" s="1"/>
  <c r="H43" i="4"/>
  <c r="I69" i="4" s="1"/>
  <c r="D43" i="4"/>
  <c r="E58" i="4" s="1"/>
  <c r="O41" i="4"/>
  <c r="L41" i="4"/>
  <c r="K41" i="4"/>
  <c r="H41" i="4"/>
  <c r="G41" i="4"/>
  <c r="D41" i="4"/>
  <c r="Q40" i="4"/>
  <c r="P40" i="4"/>
  <c r="O40" i="4"/>
  <c r="L40" i="4"/>
  <c r="H40" i="4"/>
  <c r="D40" i="4"/>
  <c r="H39" i="4"/>
  <c r="H38" i="4"/>
  <c r="F38" i="4"/>
  <c r="D38" i="4"/>
  <c r="D76" i="4" s="1"/>
  <c r="L37" i="4"/>
  <c r="N37" i="4" s="1"/>
  <c r="J37" i="4"/>
  <c r="D37" i="4"/>
  <c r="F37" i="4" s="1"/>
  <c r="C37" i="4"/>
  <c r="L36" i="4"/>
  <c r="N36" i="4" s="1"/>
  <c r="J36" i="4"/>
  <c r="I36" i="4"/>
  <c r="D36" i="4"/>
  <c r="F36" i="4" s="1"/>
  <c r="C36" i="4"/>
  <c r="L35" i="4"/>
  <c r="N35" i="4" s="1"/>
  <c r="J35" i="4"/>
  <c r="K35" i="4" s="1"/>
  <c r="I35" i="4"/>
  <c r="F35" i="4"/>
  <c r="P35" i="4" s="1"/>
  <c r="D35" i="4"/>
  <c r="E35" i="4" s="1"/>
  <c r="C35" i="4"/>
  <c r="L34" i="4"/>
  <c r="N34" i="4" s="1"/>
  <c r="J34" i="4"/>
  <c r="K34" i="4" s="1"/>
  <c r="F34" i="4"/>
  <c r="D34" i="4"/>
  <c r="C34" i="4"/>
  <c r="N33" i="4"/>
  <c r="L33" i="4"/>
  <c r="J33" i="4"/>
  <c r="D33" i="4"/>
  <c r="F33" i="4" s="1"/>
  <c r="C33" i="4"/>
  <c r="L32" i="4"/>
  <c r="N32" i="4" s="1"/>
  <c r="J32" i="4"/>
  <c r="D32" i="4"/>
  <c r="F32" i="4" s="1"/>
  <c r="C32" i="4"/>
  <c r="L31" i="4"/>
  <c r="N31" i="4" s="1"/>
  <c r="J31" i="4"/>
  <c r="K31" i="4" s="1"/>
  <c r="I31" i="4"/>
  <c r="F31" i="4"/>
  <c r="D31" i="4"/>
  <c r="C31" i="4"/>
  <c r="N30" i="4"/>
  <c r="Q30" i="4" s="1"/>
  <c r="L30" i="4"/>
  <c r="J30" i="4"/>
  <c r="F30" i="4"/>
  <c r="D30" i="4"/>
  <c r="E30" i="4" s="1"/>
  <c r="C30" i="4"/>
  <c r="L29" i="4"/>
  <c r="N29" i="4" s="1"/>
  <c r="J29" i="4"/>
  <c r="D29" i="4"/>
  <c r="F29" i="4" s="1"/>
  <c r="C29" i="4"/>
  <c r="L28" i="4"/>
  <c r="N28" i="4" s="1"/>
  <c r="J28" i="4"/>
  <c r="K28" i="4" s="1"/>
  <c r="I28" i="4"/>
  <c r="D28" i="4"/>
  <c r="F28" i="4" s="1"/>
  <c r="C28" i="4"/>
  <c r="L27" i="4"/>
  <c r="N27" i="4" s="1"/>
  <c r="J27" i="4"/>
  <c r="K27" i="4" s="1"/>
  <c r="I27" i="4"/>
  <c r="F27" i="4"/>
  <c r="D27" i="4"/>
  <c r="E27" i="4" s="1"/>
  <c r="C27" i="4"/>
  <c r="L26" i="4"/>
  <c r="N26" i="4" s="1"/>
  <c r="J26" i="4"/>
  <c r="F26" i="4"/>
  <c r="D26" i="4"/>
  <c r="C26" i="4"/>
  <c r="N25" i="4"/>
  <c r="Q25" i="4" s="1"/>
  <c r="L25" i="4"/>
  <c r="J25" i="4"/>
  <c r="D25" i="4"/>
  <c r="F25" i="4" s="1"/>
  <c r="C25" i="4"/>
  <c r="L24" i="4"/>
  <c r="N24" i="4" s="1"/>
  <c r="J24" i="4"/>
  <c r="I24" i="4"/>
  <c r="D24" i="4"/>
  <c r="F24" i="4" s="1"/>
  <c r="C24" i="4"/>
  <c r="L23" i="4"/>
  <c r="N23" i="4" s="1"/>
  <c r="J23" i="4"/>
  <c r="K23" i="4" s="1"/>
  <c r="I23" i="4"/>
  <c r="F23" i="4"/>
  <c r="D23" i="4"/>
  <c r="C23" i="4"/>
  <c r="N22" i="4"/>
  <c r="Q22" i="4" s="1"/>
  <c r="L22" i="4"/>
  <c r="J22" i="4"/>
  <c r="F22" i="4"/>
  <c r="D22" i="4"/>
  <c r="C22" i="4"/>
  <c r="L21" i="4"/>
  <c r="N21" i="4" s="1"/>
  <c r="J21" i="4"/>
  <c r="D21" i="4"/>
  <c r="F21" i="4" s="1"/>
  <c r="C21" i="4"/>
  <c r="L20" i="4"/>
  <c r="N20" i="4" s="1"/>
  <c r="J20" i="4"/>
  <c r="K20" i="4" s="1"/>
  <c r="I20" i="4"/>
  <c r="D20" i="4"/>
  <c r="F20" i="4" s="1"/>
  <c r="C20" i="4"/>
  <c r="L19" i="4"/>
  <c r="N19" i="4" s="1"/>
  <c r="J19" i="4"/>
  <c r="K19" i="4" s="1"/>
  <c r="I19" i="4"/>
  <c r="F19" i="4"/>
  <c r="D19" i="4"/>
  <c r="C19" i="4"/>
  <c r="L18" i="4"/>
  <c r="N18" i="4" s="1"/>
  <c r="J18" i="4"/>
  <c r="K18" i="4" s="1"/>
  <c r="F18" i="4"/>
  <c r="D18" i="4"/>
  <c r="C18" i="4"/>
  <c r="N17" i="4"/>
  <c r="L17" i="4"/>
  <c r="J17" i="4"/>
  <c r="D17" i="4"/>
  <c r="F17" i="4" s="1"/>
  <c r="C17" i="4"/>
  <c r="L16" i="4"/>
  <c r="N16" i="4" s="1"/>
  <c r="J16" i="4"/>
  <c r="I16" i="4"/>
  <c r="D16" i="4"/>
  <c r="F16" i="4" s="1"/>
  <c r="C16" i="4"/>
  <c r="L15" i="4"/>
  <c r="N15" i="4" s="1"/>
  <c r="J15" i="4"/>
  <c r="K15" i="4" s="1"/>
  <c r="I15" i="4"/>
  <c r="F15" i="4"/>
  <c r="D15" i="4"/>
  <c r="C15" i="4"/>
  <c r="N14" i="4"/>
  <c r="Q14" i="4" s="1"/>
  <c r="L14" i="4"/>
  <c r="J14" i="4"/>
  <c r="F14" i="4"/>
  <c r="D14" i="4"/>
  <c r="E14" i="4" s="1"/>
  <c r="C14" i="4"/>
  <c r="L13" i="4"/>
  <c r="N13" i="4" s="1"/>
  <c r="J13" i="4"/>
  <c r="D13" i="4"/>
  <c r="F13" i="4" s="1"/>
  <c r="C13" i="4"/>
  <c r="L12" i="4"/>
  <c r="N12" i="4" s="1"/>
  <c r="J12" i="4"/>
  <c r="K12" i="4" s="1"/>
  <c r="I12" i="4"/>
  <c r="D12" i="4"/>
  <c r="F12" i="4" s="1"/>
  <c r="C12" i="4"/>
  <c r="L11" i="4"/>
  <c r="N11" i="4" s="1"/>
  <c r="J11" i="4"/>
  <c r="J38" i="4" s="1"/>
  <c r="I11" i="4"/>
  <c r="F11" i="4"/>
  <c r="D11" i="4"/>
  <c r="C11" i="4"/>
  <c r="L10" i="4"/>
  <c r="N10" i="4" s="1"/>
  <c r="J10" i="4"/>
  <c r="K10" i="4" s="1"/>
  <c r="F10" i="4"/>
  <c r="D10" i="4"/>
  <c r="C10" i="4"/>
  <c r="N9" i="4"/>
  <c r="L9" i="4"/>
  <c r="J9" i="4"/>
  <c r="D9" i="4"/>
  <c r="D7" i="4" s="1"/>
  <c r="C9" i="4"/>
  <c r="L8" i="4"/>
  <c r="N8" i="4" s="1"/>
  <c r="J8" i="4"/>
  <c r="J7" i="4" s="1"/>
  <c r="I8" i="4"/>
  <c r="D8" i="4"/>
  <c r="F8" i="4" s="1"/>
  <c r="C8" i="4"/>
  <c r="H7" i="4"/>
  <c r="I37" i="4" s="1"/>
  <c r="O3" i="4"/>
  <c r="L3" i="4"/>
  <c r="K3" i="4"/>
  <c r="H3" i="4"/>
  <c r="G3" i="4"/>
  <c r="D3" i="4"/>
  <c r="Q2" i="4"/>
  <c r="P2" i="4"/>
  <c r="O2" i="4"/>
  <c r="L2" i="4"/>
  <c r="K2" i="4"/>
  <c r="H2" i="4"/>
  <c r="G2" i="4"/>
  <c r="D2" i="4"/>
  <c r="P157" i="3"/>
  <c r="P158" i="3" s="1"/>
  <c r="J157" i="3"/>
  <c r="H157" i="3"/>
  <c r="F157" i="3"/>
  <c r="D157" i="3"/>
  <c r="C156" i="3"/>
  <c r="C155" i="3"/>
  <c r="C154" i="3"/>
  <c r="L153" i="3"/>
  <c r="N153" i="3" s="1"/>
  <c r="K153" i="3"/>
  <c r="I153" i="3"/>
  <c r="D153" i="3"/>
  <c r="C153" i="3"/>
  <c r="N152" i="3"/>
  <c r="O152" i="3" s="1"/>
  <c r="L152" i="3"/>
  <c r="D152" i="3"/>
  <c r="C152" i="3"/>
  <c r="N151" i="3"/>
  <c r="L151" i="3"/>
  <c r="K151" i="3"/>
  <c r="I151" i="3"/>
  <c r="D151" i="3"/>
  <c r="F151" i="3" s="1"/>
  <c r="C151" i="3"/>
  <c r="N150" i="3"/>
  <c r="M150" i="3"/>
  <c r="L150" i="3"/>
  <c r="I150" i="3"/>
  <c r="D150" i="3"/>
  <c r="F150" i="3" s="1"/>
  <c r="C150" i="3"/>
  <c r="N149" i="3"/>
  <c r="O149" i="3" s="1"/>
  <c r="L149" i="3"/>
  <c r="M149" i="3" s="1"/>
  <c r="K149" i="3"/>
  <c r="I149" i="3"/>
  <c r="D149" i="3"/>
  <c r="C149" i="3"/>
  <c r="N148" i="3"/>
  <c r="L148" i="3"/>
  <c r="D148" i="3"/>
  <c r="C148" i="3"/>
  <c r="N147" i="3"/>
  <c r="L147" i="3"/>
  <c r="K147" i="3"/>
  <c r="I147" i="3"/>
  <c r="D147" i="3"/>
  <c r="F147" i="3" s="1"/>
  <c r="C147" i="3"/>
  <c r="N146" i="3"/>
  <c r="O146" i="3" s="1"/>
  <c r="M146" i="3"/>
  <c r="L146" i="3"/>
  <c r="I146" i="3"/>
  <c r="D146" i="3"/>
  <c r="F146" i="3" s="1"/>
  <c r="C146" i="3"/>
  <c r="N145" i="3"/>
  <c r="L145" i="3"/>
  <c r="M145" i="3" s="1"/>
  <c r="K145" i="3"/>
  <c r="I145" i="3"/>
  <c r="D145" i="3"/>
  <c r="C145" i="3"/>
  <c r="N144" i="3"/>
  <c r="L144" i="3"/>
  <c r="D144" i="3"/>
  <c r="C144" i="3"/>
  <c r="N143" i="3"/>
  <c r="O143" i="3" s="1"/>
  <c r="L143" i="3"/>
  <c r="K143" i="3"/>
  <c r="I143" i="3"/>
  <c r="D143" i="3"/>
  <c r="F143" i="3" s="1"/>
  <c r="C143" i="3"/>
  <c r="N142" i="3"/>
  <c r="M142" i="3"/>
  <c r="L142" i="3"/>
  <c r="I142" i="3"/>
  <c r="D142" i="3"/>
  <c r="F142" i="3" s="1"/>
  <c r="C142" i="3"/>
  <c r="N141" i="3"/>
  <c r="L141" i="3"/>
  <c r="M141" i="3" s="1"/>
  <c r="K141" i="3"/>
  <c r="I141" i="3"/>
  <c r="D141" i="3"/>
  <c r="C141" i="3"/>
  <c r="N140" i="3"/>
  <c r="O140" i="3" s="1"/>
  <c r="L140" i="3"/>
  <c r="D140" i="3"/>
  <c r="C140" i="3"/>
  <c r="N139" i="3"/>
  <c r="L139" i="3"/>
  <c r="K139" i="3"/>
  <c r="I139" i="3"/>
  <c r="D139" i="3"/>
  <c r="F139" i="3" s="1"/>
  <c r="C139" i="3"/>
  <c r="N138" i="3"/>
  <c r="M138" i="3"/>
  <c r="L138" i="3"/>
  <c r="I138" i="3"/>
  <c r="D138" i="3"/>
  <c r="F138" i="3" s="1"/>
  <c r="C138" i="3"/>
  <c r="N137" i="3"/>
  <c r="O137" i="3" s="1"/>
  <c r="L137" i="3"/>
  <c r="K137" i="3"/>
  <c r="I137" i="3"/>
  <c r="D137" i="3"/>
  <c r="C137" i="3"/>
  <c r="N136" i="3"/>
  <c r="O136" i="3" s="1"/>
  <c r="L136" i="3"/>
  <c r="D136" i="3"/>
  <c r="C136" i="3"/>
  <c r="N135" i="3"/>
  <c r="L135" i="3"/>
  <c r="K135" i="3"/>
  <c r="I135" i="3"/>
  <c r="D135" i="3"/>
  <c r="F135" i="3" s="1"/>
  <c r="C135" i="3"/>
  <c r="N134" i="3"/>
  <c r="O134" i="3" s="1"/>
  <c r="M134" i="3"/>
  <c r="L134" i="3"/>
  <c r="I134" i="3"/>
  <c r="D134" i="3"/>
  <c r="F134" i="3" s="1"/>
  <c r="C134" i="3"/>
  <c r="N133" i="3"/>
  <c r="O133" i="3" s="1"/>
  <c r="L133" i="3"/>
  <c r="K133" i="3"/>
  <c r="I133" i="3"/>
  <c r="D133" i="3"/>
  <c r="C133" i="3"/>
  <c r="N132" i="3"/>
  <c r="O132" i="3" s="1"/>
  <c r="L132" i="3"/>
  <c r="D132" i="3"/>
  <c r="C132" i="3"/>
  <c r="N131" i="3"/>
  <c r="O131" i="3" s="1"/>
  <c r="L131" i="3"/>
  <c r="K131" i="3"/>
  <c r="I131" i="3"/>
  <c r="D131" i="3"/>
  <c r="F131" i="3" s="1"/>
  <c r="C131" i="3"/>
  <c r="N130" i="3"/>
  <c r="O130" i="3" s="1"/>
  <c r="M130" i="3"/>
  <c r="L130" i="3"/>
  <c r="I130" i="3"/>
  <c r="D130" i="3"/>
  <c r="F130" i="3" s="1"/>
  <c r="C130" i="3"/>
  <c r="N129" i="3"/>
  <c r="O129" i="3" s="1"/>
  <c r="L129" i="3"/>
  <c r="K129" i="3"/>
  <c r="I129" i="3"/>
  <c r="D129" i="3"/>
  <c r="C129" i="3"/>
  <c r="N128" i="3"/>
  <c r="L128" i="3"/>
  <c r="D128" i="3"/>
  <c r="C128" i="3"/>
  <c r="N127" i="3"/>
  <c r="O127" i="3" s="1"/>
  <c r="L127" i="3"/>
  <c r="K127" i="3"/>
  <c r="I127" i="3"/>
  <c r="D127" i="3"/>
  <c r="F127" i="3" s="1"/>
  <c r="C127" i="3"/>
  <c r="N126" i="3"/>
  <c r="O126" i="3" s="1"/>
  <c r="M126" i="3"/>
  <c r="L126" i="3"/>
  <c r="I126" i="3"/>
  <c r="D126" i="3"/>
  <c r="F126" i="3" s="1"/>
  <c r="C126" i="3"/>
  <c r="N125" i="3"/>
  <c r="L125" i="3"/>
  <c r="K125" i="3"/>
  <c r="I125" i="3"/>
  <c r="D125" i="3"/>
  <c r="C125" i="3"/>
  <c r="N124" i="3"/>
  <c r="O124" i="3" s="1"/>
  <c r="L124" i="3"/>
  <c r="I124" i="3"/>
  <c r="D124" i="3"/>
  <c r="C124" i="3"/>
  <c r="N123" i="3"/>
  <c r="O123" i="3" s="1"/>
  <c r="L123" i="3"/>
  <c r="K123" i="3"/>
  <c r="I123" i="3"/>
  <c r="D123" i="3"/>
  <c r="F123" i="3" s="1"/>
  <c r="C123" i="3"/>
  <c r="N122" i="3"/>
  <c r="M122" i="3"/>
  <c r="L122" i="3"/>
  <c r="I122" i="3"/>
  <c r="D122" i="3"/>
  <c r="F122" i="3" s="1"/>
  <c r="C122" i="3"/>
  <c r="N121" i="3"/>
  <c r="L121" i="3"/>
  <c r="K121" i="3"/>
  <c r="I121" i="3"/>
  <c r="D121" i="3"/>
  <c r="C121" i="3"/>
  <c r="N120" i="3"/>
  <c r="O120" i="3" s="1"/>
  <c r="L120" i="3"/>
  <c r="I120" i="3"/>
  <c r="D120" i="3"/>
  <c r="C120" i="3"/>
  <c r="N119" i="3"/>
  <c r="L119" i="3"/>
  <c r="K119" i="3"/>
  <c r="I119" i="3"/>
  <c r="D119" i="3"/>
  <c r="F119" i="3" s="1"/>
  <c r="C119" i="3"/>
  <c r="N118" i="3"/>
  <c r="N116" i="3" s="1"/>
  <c r="M118" i="3"/>
  <c r="L118" i="3"/>
  <c r="I118" i="3"/>
  <c r="D118" i="3"/>
  <c r="F118" i="3" s="1"/>
  <c r="C118" i="3"/>
  <c r="N117" i="3"/>
  <c r="O117" i="3" s="1"/>
  <c r="L117" i="3"/>
  <c r="L157" i="3" s="1"/>
  <c r="K117" i="3"/>
  <c r="I117" i="3"/>
  <c r="D117" i="3"/>
  <c r="C117" i="3"/>
  <c r="P116" i="3"/>
  <c r="L116" i="3"/>
  <c r="M151" i="3" s="1"/>
  <c r="J116" i="3"/>
  <c r="K150" i="3" s="1"/>
  <c r="H116" i="3"/>
  <c r="I152" i="3" s="1"/>
  <c r="O114" i="3"/>
  <c r="L114" i="3"/>
  <c r="K114" i="3"/>
  <c r="H114" i="3"/>
  <c r="G114" i="3"/>
  <c r="D114" i="3"/>
  <c r="Q113" i="3"/>
  <c r="P113" i="3"/>
  <c r="O113" i="3"/>
  <c r="L113" i="3"/>
  <c r="H113" i="3"/>
  <c r="D113" i="3"/>
  <c r="P111" i="3"/>
  <c r="J111" i="3"/>
  <c r="H111" i="3"/>
  <c r="F111" i="3"/>
  <c r="D111" i="3"/>
  <c r="C110" i="3"/>
  <c r="C109" i="3"/>
  <c r="C108" i="3"/>
  <c r="C107" i="3"/>
  <c r="C106" i="3"/>
  <c r="L105" i="3"/>
  <c r="N105" i="3" s="1"/>
  <c r="K105" i="3"/>
  <c r="F105" i="3"/>
  <c r="D105" i="3"/>
  <c r="C105" i="3"/>
  <c r="L104" i="3"/>
  <c r="N104" i="3" s="1"/>
  <c r="F104" i="3"/>
  <c r="D104" i="3"/>
  <c r="C104" i="3"/>
  <c r="L103" i="3"/>
  <c r="N103" i="3" s="1"/>
  <c r="K103" i="3"/>
  <c r="F103" i="3"/>
  <c r="D103" i="3"/>
  <c r="C103" i="3"/>
  <c r="L102" i="3"/>
  <c r="M102" i="3" s="1"/>
  <c r="F102" i="3"/>
  <c r="D102" i="3"/>
  <c r="C102" i="3"/>
  <c r="L101" i="3"/>
  <c r="N101" i="3" s="1"/>
  <c r="K101" i="3"/>
  <c r="F101" i="3"/>
  <c r="D101" i="3"/>
  <c r="E101" i="3" s="1"/>
  <c r="C101" i="3"/>
  <c r="L100" i="3"/>
  <c r="N100" i="3" s="1"/>
  <c r="F100" i="3"/>
  <c r="D100" i="3"/>
  <c r="C100" i="3"/>
  <c r="L99" i="3"/>
  <c r="N99" i="3" s="1"/>
  <c r="K99" i="3"/>
  <c r="F99" i="3"/>
  <c r="D99" i="3"/>
  <c r="E99" i="3" s="1"/>
  <c r="C99" i="3"/>
  <c r="L98" i="3"/>
  <c r="M98" i="3" s="1"/>
  <c r="F98" i="3"/>
  <c r="D98" i="3"/>
  <c r="C98" i="3"/>
  <c r="L97" i="3"/>
  <c r="N97" i="3" s="1"/>
  <c r="K97" i="3"/>
  <c r="F97" i="3"/>
  <c r="D97" i="3"/>
  <c r="C97" i="3"/>
  <c r="L96" i="3"/>
  <c r="N96" i="3" s="1"/>
  <c r="F96" i="3"/>
  <c r="D96" i="3"/>
  <c r="C96" i="3"/>
  <c r="L95" i="3"/>
  <c r="N95" i="3" s="1"/>
  <c r="K95" i="3"/>
  <c r="F95" i="3"/>
  <c r="D95" i="3"/>
  <c r="E95" i="3" s="1"/>
  <c r="C95" i="3"/>
  <c r="L94" i="3"/>
  <c r="F94" i="3"/>
  <c r="D94" i="3"/>
  <c r="C94" i="3"/>
  <c r="L93" i="3"/>
  <c r="N93" i="3" s="1"/>
  <c r="K93" i="3"/>
  <c r="F93" i="3"/>
  <c r="D93" i="3"/>
  <c r="C93" i="3"/>
  <c r="L92" i="3"/>
  <c r="N92" i="3" s="1"/>
  <c r="F92" i="3"/>
  <c r="D92" i="3"/>
  <c r="C92" i="3"/>
  <c r="L91" i="3"/>
  <c r="N91" i="3" s="1"/>
  <c r="K91" i="3"/>
  <c r="F91" i="3"/>
  <c r="D91" i="3"/>
  <c r="C91" i="3"/>
  <c r="L90" i="3"/>
  <c r="F90" i="3"/>
  <c r="D90" i="3"/>
  <c r="C90" i="3"/>
  <c r="L89" i="3"/>
  <c r="N89" i="3" s="1"/>
  <c r="K89" i="3"/>
  <c r="F89" i="3"/>
  <c r="D89" i="3"/>
  <c r="C89" i="3"/>
  <c r="L88" i="3"/>
  <c r="N88" i="3" s="1"/>
  <c r="F88" i="3"/>
  <c r="D88" i="3"/>
  <c r="C88" i="3"/>
  <c r="L87" i="3"/>
  <c r="N87" i="3" s="1"/>
  <c r="K87" i="3"/>
  <c r="F87" i="3"/>
  <c r="D87" i="3"/>
  <c r="C87" i="3"/>
  <c r="L86" i="3"/>
  <c r="M86" i="3" s="1"/>
  <c r="F86" i="3"/>
  <c r="D86" i="3"/>
  <c r="C86" i="3"/>
  <c r="L85" i="3"/>
  <c r="N85" i="3" s="1"/>
  <c r="K85" i="3"/>
  <c r="F85" i="3"/>
  <c r="D85" i="3"/>
  <c r="E85" i="3" s="1"/>
  <c r="C85" i="3"/>
  <c r="L84" i="3"/>
  <c r="N84" i="3" s="1"/>
  <c r="F84" i="3"/>
  <c r="D84" i="3"/>
  <c r="C84" i="3"/>
  <c r="L83" i="3"/>
  <c r="N83" i="3" s="1"/>
  <c r="K83" i="3"/>
  <c r="F83" i="3"/>
  <c r="D83" i="3"/>
  <c r="E83" i="3" s="1"/>
  <c r="C83" i="3"/>
  <c r="L82" i="3"/>
  <c r="M82" i="3" s="1"/>
  <c r="F82" i="3"/>
  <c r="D82" i="3"/>
  <c r="D80" i="3" s="1"/>
  <c r="C82" i="3"/>
  <c r="L81" i="3"/>
  <c r="L80" i="3" s="1"/>
  <c r="K81" i="3"/>
  <c r="F81" i="3"/>
  <c r="D81" i="3"/>
  <c r="E81" i="3" s="1"/>
  <c r="C81" i="3"/>
  <c r="P80" i="3"/>
  <c r="P112" i="3" s="1"/>
  <c r="J80" i="3"/>
  <c r="K102" i="3" s="1"/>
  <c r="H80" i="3"/>
  <c r="I102" i="3" s="1"/>
  <c r="O78" i="3"/>
  <c r="L78" i="3"/>
  <c r="K78" i="3"/>
  <c r="H78" i="3"/>
  <c r="G78" i="3"/>
  <c r="D78" i="3"/>
  <c r="Q77" i="3"/>
  <c r="P77" i="3"/>
  <c r="O77" i="3"/>
  <c r="L77" i="3"/>
  <c r="H77" i="3"/>
  <c r="D77" i="3"/>
  <c r="I76" i="3"/>
  <c r="F76" i="3"/>
  <c r="H74" i="3"/>
  <c r="F74" i="3"/>
  <c r="D74" i="3"/>
  <c r="Q73" i="3"/>
  <c r="N73" i="3"/>
  <c r="L73" i="3"/>
  <c r="J73" i="3"/>
  <c r="F73" i="3"/>
  <c r="D73" i="3"/>
  <c r="C73" i="3"/>
  <c r="N72" i="3"/>
  <c r="Q72" i="3" s="1"/>
  <c r="L72" i="3"/>
  <c r="J72" i="3"/>
  <c r="F72" i="3"/>
  <c r="G72" i="3" s="1"/>
  <c r="D72" i="3"/>
  <c r="C72" i="3"/>
  <c r="L71" i="3"/>
  <c r="N71" i="3" s="1"/>
  <c r="J71" i="3"/>
  <c r="F71" i="3"/>
  <c r="D71" i="3"/>
  <c r="E71" i="3" s="1"/>
  <c r="C71" i="3"/>
  <c r="L70" i="3"/>
  <c r="N70" i="3" s="1"/>
  <c r="J70" i="3"/>
  <c r="F70" i="3"/>
  <c r="G70" i="3" s="1"/>
  <c r="C70" i="3"/>
  <c r="L69" i="3"/>
  <c r="N69" i="3" s="1"/>
  <c r="J69" i="3"/>
  <c r="F69" i="3"/>
  <c r="D69" i="3"/>
  <c r="E69" i="3" s="1"/>
  <c r="C69" i="3"/>
  <c r="Q68" i="3"/>
  <c r="N68" i="3"/>
  <c r="L68" i="3"/>
  <c r="J68" i="3"/>
  <c r="F68" i="3"/>
  <c r="D68" i="3"/>
  <c r="E68" i="3" s="1"/>
  <c r="C68" i="3"/>
  <c r="N67" i="3"/>
  <c r="Q67" i="3" s="1"/>
  <c r="L67" i="3"/>
  <c r="J67" i="3"/>
  <c r="F67" i="3"/>
  <c r="G67" i="3" s="1"/>
  <c r="D67" i="3"/>
  <c r="C67" i="3"/>
  <c r="L66" i="3"/>
  <c r="N66" i="3" s="1"/>
  <c r="J66" i="3"/>
  <c r="F66" i="3"/>
  <c r="G66" i="3" s="1"/>
  <c r="D66" i="3"/>
  <c r="E66" i="3" s="1"/>
  <c r="C66" i="3"/>
  <c r="L65" i="3"/>
  <c r="N65" i="3" s="1"/>
  <c r="J65" i="3"/>
  <c r="F65" i="3"/>
  <c r="D65" i="3"/>
  <c r="C65" i="3"/>
  <c r="N64" i="3"/>
  <c r="Q64" i="3" s="1"/>
  <c r="L64" i="3"/>
  <c r="J64" i="3"/>
  <c r="F64" i="3"/>
  <c r="D64" i="3"/>
  <c r="C64" i="3"/>
  <c r="N63" i="3"/>
  <c r="L63" i="3"/>
  <c r="M63" i="3" s="1"/>
  <c r="J63" i="3"/>
  <c r="F63" i="3"/>
  <c r="D63" i="3"/>
  <c r="C63" i="3"/>
  <c r="N62" i="3"/>
  <c r="Q62" i="3" s="1"/>
  <c r="L62" i="3"/>
  <c r="J62" i="3"/>
  <c r="F62" i="3"/>
  <c r="G62" i="3" s="1"/>
  <c r="D62" i="3"/>
  <c r="C62" i="3"/>
  <c r="L61" i="3"/>
  <c r="N61" i="3" s="1"/>
  <c r="J61" i="3"/>
  <c r="F61" i="3"/>
  <c r="D61" i="3"/>
  <c r="E61" i="3" s="1"/>
  <c r="C61" i="3"/>
  <c r="Q60" i="3"/>
  <c r="N60" i="3"/>
  <c r="L60" i="3"/>
  <c r="J60" i="3"/>
  <c r="F60" i="3"/>
  <c r="D60" i="3"/>
  <c r="C60" i="3"/>
  <c r="N59" i="3"/>
  <c r="Q59" i="3" s="1"/>
  <c r="L59" i="3"/>
  <c r="J59" i="3"/>
  <c r="F59" i="3"/>
  <c r="G59" i="3" s="1"/>
  <c r="D59" i="3"/>
  <c r="E59" i="3" s="1"/>
  <c r="C59" i="3"/>
  <c r="L58" i="3"/>
  <c r="N58" i="3" s="1"/>
  <c r="J58" i="3"/>
  <c r="F58" i="3"/>
  <c r="G58" i="3" s="1"/>
  <c r="D58" i="3"/>
  <c r="C58" i="3"/>
  <c r="L57" i="3"/>
  <c r="J57" i="3"/>
  <c r="F57" i="3"/>
  <c r="D57" i="3"/>
  <c r="C57" i="3"/>
  <c r="L56" i="3"/>
  <c r="N56" i="3" s="1"/>
  <c r="J56" i="3"/>
  <c r="F56" i="3"/>
  <c r="D56" i="3"/>
  <c r="E56" i="3" s="1"/>
  <c r="C56" i="3"/>
  <c r="L55" i="3"/>
  <c r="N55" i="3" s="1"/>
  <c r="F55" i="3"/>
  <c r="G55" i="3" s="1"/>
  <c r="D55" i="3"/>
  <c r="E55" i="3" s="1"/>
  <c r="C55" i="3"/>
  <c r="L54" i="3"/>
  <c r="N54" i="3" s="1"/>
  <c r="J54" i="3"/>
  <c r="F54" i="3"/>
  <c r="G54" i="3" s="1"/>
  <c r="D54" i="3"/>
  <c r="C54" i="3"/>
  <c r="L53" i="3"/>
  <c r="J53" i="3"/>
  <c r="F53" i="3"/>
  <c r="D53" i="3"/>
  <c r="C53" i="3"/>
  <c r="L52" i="3"/>
  <c r="N52" i="3" s="1"/>
  <c r="J52" i="3"/>
  <c r="F52" i="3"/>
  <c r="G52" i="3" s="1"/>
  <c r="D52" i="3"/>
  <c r="C52" i="3"/>
  <c r="N51" i="3"/>
  <c r="Q51" i="3" s="1"/>
  <c r="L51" i="3"/>
  <c r="M51" i="3" s="1"/>
  <c r="J51" i="3"/>
  <c r="I51" i="3"/>
  <c r="F51" i="3"/>
  <c r="D51" i="3"/>
  <c r="C51" i="3"/>
  <c r="N50" i="3"/>
  <c r="L50" i="3"/>
  <c r="J50" i="3"/>
  <c r="F50" i="3"/>
  <c r="Q50" i="3" s="1"/>
  <c r="D50" i="3"/>
  <c r="C50" i="3"/>
  <c r="L49" i="3"/>
  <c r="N49" i="3" s="1"/>
  <c r="J49" i="3"/>
  <c r="F49" i="3"/>
  <c r="D49" i="3"/>
  <c r="E49" i="3" s="1"/>
  <c r="C49" i="3"/>
  <c r="Q48" i="3"/>
  <c r="N48" i="3"/>
  <c r="L48" i="3"/>
  <c r="J48" i="3"/>
  <c r="I48" i="3"/>
  <c r="F48" i="3"/>
  <c r="D48" i="3"/>
  <c r="E48" i="3" s="1"/>
  <c r="C48" i="3"/>
  <c r="N47" i="3"/>
  <c r="Q47" i="3" s="1"/>
  <c r="L47" i="3"/>
  <c r="J47" i="3"/>
  <c r="F47" i="3"/>
  <c r="G47" i="3" s="1"/>
  <c r="D47" i="3"/>
  <c r="C47" i="3"/>
  <c r="L46" i="3"/>
  <c r="N46" i="3" s="1"/>
  <c r="J46" i="3"/>
  <c r="F46" i="3"/>
  <c r="G46" i="3" s="1"/>
  <c r="D46" i="3"/>
  <c r="E46" i="3" s="1"/>
  <c r="C46" i="3"/>
  <c r="L45" i="3"/>
  <c r="N45" i="3" s="1"/>
  <c r="J45" i="3"/>
  <c r="F45" i="3"/>
  <c r="F43" i="3" s="1"/>
  <c r="D45" i="3"/>
  <c r="C45" i="3"/>
  <c r="N44" i="3"/>
  <c r="L44" i="3"/>
  <c r="L43" i="3" s="1"/>
  <c r="J44" i="3"/>
  <c r="J43" i="3" s="1"/>
  <c r="F44" i="3"/>
  <c r="P44" i="3" s="1"/>
  <c r="D44" i="3"/>
  <c r="D43" i="3" s="1"/>
  <c r="C44" i="3"/>
  <c r="H43" i="3"/>
  <c r="I61" i="3" s="1"/>
  <c r="O41" i="3"/>
  <c r="L41" i="3"/>
  <c r="K41" i="3"/>
  <c r="H41" i="3"/>
  <c r="G41" i="3"/>
  <c r="D41" i="3"/>
  <c r="Q40" i="3"/>
  <c r="P40" i="3"/>
  <c r="O40" i="3"/>
  <c r="L40" i="3"/>
  <c r="H40" i="3"/>
  <c r="D40" i="3"/>
  <c r="H38" i="3"/>
  <c r="H6" i="3" s="1"/>
  <c r="F38" i="3"/>
  <c r="D38" i="3"/>
  <c r="D76" i="3" s="1"/>
  <c r="N37" i="3"/>
  <c r="Q37" i="3" s="1"/>
  <c r="L37" i="3"/>
  <c r="J37" i="3"/>
  <c r="D37" i="3"/>
  <c r="F37" i="3" s="1"/>
  <c r="C37" i="3"/>
  <c r="L36" i="3"/>
  <c r="N36" i="3" s="1"/>
  <c r="J36" i="3"/>
  <c r="F36" i="3"/>
  <c r="D36" i="3"/>
  <c r="C36" i="3"/>
  <c r="N35" i="3"/>
  <c r="L35" i="3"/>
  <c r="J35" i="3"/>
  <c r="I35" i="3"/>
  <c r="D35" i="3"/>
  <c r="F35" i="3" s="1"/>
  <c r="C35" i="3"/>
  <c r="N34" i="3"/>
  <c r="Q34" i="3" s="1"/>
  <c r="L34" i="3"/>
  <c r="M34" i="3" s="1"/>
  <c r="J34" i="3"/>
  <c r="F34" i="3"/>
  <c r="D34" i="3"/>
  <c r="C34" i="3"/>
  <c r="L33" i="3"/>
  <c r="N33" i="3" s="1"/>
  <c r="J33" i="3"/>
  <c r="I33" i="3"/>
  <c r="D33" i="3"/>
  <c r="F33" i="3" s="1"/>
  <c r="C33" i="3"/>
  <c r="L32" i="3"/>
  <c r="N32" i="3" s="1"/>
  <c r="J32" i="3"/>
  <c r="K32" i="3" s="1"/>
  <c r="F32" i="3"/>
  <c r="D32" i="3"/>
  <c r="C32" i="3"/>
  <c r="L31" i="3"/>
  <c r="N31" i="3" s="1"/>
  <c r="J31" i="3"/>
  <c r="K31" i="3" s="1"/>
  <c r="I31" i="3"/>
  <c r="D31" i="3"/>
  <c r="C31" i="3"/>
  <c r="N30" i="3"/>
  <c r="Q30" i="3" s="1"/>
  <c r="L30" i="3"/>
  <c r="J30" i="3"/>
  <c r="F30" i="3"/>
  <c r="P30" i="3" s="1"/>
  <c r="D30" i="3"/>
  <c r="C30" i="3"/>
  <c r="N29" i="3"/>
  <c r="Q29" i="3" s="1"/>
  <c r="L29" i="3"/>
  <c r="J29" i="3"/>
  <c r="D29" i="3"/>
  <c r="F29" i="3" s="1"/>
  <c r="C29" i="3"/>
  <c r="L28" i="3"/>
  <c r="N28" i="3" s="1"/>
  <c r="J28" i="3"/>
  <c r="F28" i="3"/>
  <c r="P28" i="3" s="1"/>
  <c r="D28" i="3"/>
  <c r="C28" i="3"/>
  <c r="N27" i="3"/>
  <c r="L27" i="3"/>
  <c r="J27" i="3"/>
  <c r="I27" i="3"/>
  <c r="D27" i="3"/>
  <c r="F27" i="3" s="1"/>
  <c r="C27" i="3"/>
  <c r="N26" i="3"/>
  <c r="Q26" i="3" s="1"/>
  <c r="L26" i="3"/>
  <c r="J26" i="3"/>
  <c r="F26" i="3"/>
  <c r="D26" i="3"/>
  <c r="C26" i="3"/>
  <c r="L25" i="3"/>
  <c r="N25" i="3" s="1"/>
  <c r="J25" i="3"/>
  <c r="K25" i="3" s="1"/>
  <c r="I25" i="3"/>
  <c r="D25" i="3"/>
  <c r="F25" i="3" s="1"/>
  <c r="C25" i="3"/>
  <c r="L24" i="3"/>
  <c r="N24" i="3" s="1"/>
  <c r="J24" i="3"/>
  <c r="F24" i="3"/>
  <c r="D24" i="3"/>
  <c r="C24" i="3"/>
  <c r="L23" i="3"/>
  <c r="N23" i="3" s="1"/>
  <c r="J23" i="3"/>
  <c r="K23" i="3" s="1"/>
  <c r="I23" i="3"/>
  <c r="D23" i="3"/>
  <c r="C23" i="3"/>
  <c r="N22" i="3"/>
  <c r="Q22" i="3" s="1"/>
  <c r="L22" i="3"/>
  <c r="M22" i="3" s="1"/>
  <c r="J22" i="3"/>
  <c r="F22" i="3"/>
  <c r="P22" i="3" s="1"/>
  <c r="D22" i="3"/>
  <c r="C22" i="3"/>
  <c r="N21" i="3"/>
  <c r="L21" i="3"/>
  <c r="J21" i="3"/>
  <c r="K21" i="3" s="1"/>
  <c r="D21" i="3"/>
  <c r="F21" i="3" s="1"/>
  <c r="C21" i="3"/>
  <c r="L20" i="3"/>
  <c r="N20" i="3" s="1"/>
  <c r="J20" i="3"/>
  <c r="F20" i="3"/>
  <c r="D20" i="3"/>
  <c r="C20" i="3"/>
  <c r="N19" i="3"/>
  <c r="L19" i="3"/>
  <c r="J19" i="3"/>
  <c r="K19" i="3" s="1"/>
  <c r="I19" i="3"/>
  <c r="D19" i="3"/>
  <c r="F19" i="3" s="1"/>
  <c r="C19" i="3"/>
  <c r="N18" i="3"/>
  <c r="Q18" i="3" s="1"/>
  <c r="L18" i="3"/>
  <c r="J18" i="3"/>
  <c r="F18" i="3"/>
  <c r="D18" i="3"/>
  <c r="C18" i="3"/>
  <c r="L17" i="3"/>
  <c r="N17" i="3" s="1"/>
  <c r="J17" i="3"/>
  <c r="K17" i="3" s="1"/>
  <c r="I17" i="3"/>
  <c r="D17" i="3"/>
  <c r="F17" i="3" s="1"/>
  <c r="C17" i="3"/>
  <c r="L16" i="3"/>
  <c r="N16" i="3" s="1"/>
  <c r="J16" i="3"/>
  <c r="K16" i="3" s="1"/>
  <c r="F16" i="3"/>
  <c r="D16" i="3"/>
  <c r="C16" i="3"/>
  <c r="N15" i="3"/>
  <c r="L15" i="3"/>
  <c r="J15" i="3"/>
  <c r="K15" i="3" s="1"/>
  <c r="I15" i="3"/>
  <c r="D15" i="3"/>
  <c r="C15" i="3"/>
  <c r="N14" i="3"/>
  <c r="Q14" i="3" s="1"/>
  <c r="L14" i="3"/>
  <c r="J14" i="3"/>
  <c r="F14" i="3"/>
  <c r="P14" i="3" s="1"/>
  <c r="D14" i="3"/>
  <c r="C14" i="3"/>
  <c r="N13" i="3"/>
  <c r="Q13" i="3" s="1"/>
  <c r="L13" i="3"/>
  <c r="J13" i="3"/>
  <c r="D13" i="3"/>
  <c r="F13" i="3" s="1"/>
  <c r="C13" i="3"/>
  <c r="L12" i="3"/>
  <c r="N12" i="3" s="1"/>
  <c r="J12" i="3"/>
  <c r="F12" i="3"/>
  <c r="P12" i="3" s="1"/>
  <c r="D12" i="3"/>
  <c r="C12" i="3"/>
  <c r="N11" i="3"/>
  <c r="L11" i="3"/>
  <c r="J11" i="3"/>
  <c r="I11" i="3"/>
  <c r="D11" i="3"/>
  <c r="F11" i="3" s="1"/>
  <c r="C11" i="3"/>
  <c r="N10" i="3"/>
  <c r="Q10" i="3" s="1"/>
  <c r="L10" i="3"/>
  <c r="M10" i="3" s="1"/>
  <c r="J10" i="3"/>
  <c r="F10" i="3"/>
  <c r="D10" i="3"/>
  <c r="C10" i="3"/>
  <c r="L9" i="3"/>
  <c r="N9" i="3" s="1"/>
  <c r="J9" i="3"/>
  <c r="K9" i="3" s="1"/>
  <c r="I9" i="3"/>
  <c r="D9" i="3"/>
  <c r="F9" i="3" s="1"/>
  <c r="C9" i="3"/>
  <c r="L8" i="3"/>
  <c r="L7" i="3" s="1"/>
  <c r="J8" i="3"/>
  <c r="J7" i="3" s="1"/>
  <c r="F8" i="3"/>
  <c r="D8" i="3"/>
  <c r="D7" i="3" s="1"/>
  <c r="C8" i="3"/>
  <c r="H7" i="3"/>
  <c r="H159" i="3" s="1"/>
  <c r="H5" i="3" s="1"/>
  <c r="F6" i="3"/>
  <c r="O3" i="3"/>
  <c r="L3" i="3"/>
  <c r="K3" i="3"/>
  <c r="H3" i="3"/>
  <c r="G3" i="3"/>
  <c r="D3" i="3"/>
  <c r="Q2" i="3"/>
  <c r="P2" i="3"/>
  <c r="O2" i="3"/>
  <c r="L2" i="3"/>
  <c r="K2" i="3"/>
  <c r="H2" i="3"/>
  <c r="G2" i="3"/>
  <c r="D2" i="3"/>
  <c r="D353" i="13" l="1"/>
  <c r="F353" i="13" s="1"/>
  <c r="H353" i="13" s="1"/>
  <c r="J353" i="13" s="1"/>
  <c r="L353" i="13" s="1"/>
  <c r="N353" i="13" s="1"/>
  <c r="P353" i="13" s="1"/>
  <c r="R353" i="13" s="1"/>
  <c r="T353" i="13" s="1"/>
  <c r="V353" i="13" s="1"/>
  <c r="X353" i="13" s="1"/>
  <c r="Z353" i="13" s="1"/>
  <c r="AA353" i="13"/>
  <c r="AA137" i="13"/>
  <c r="AA121" i="13"/>
  <c r="AA133" i="13"/>
  <c r="AA138" i="13"/>
  <c r="AA122" i="13"/>
  <c r="I148" i="13"/>
  <c r="AA120" i="13"/>
  <c r="AA135" i="13"/>
  <c r="AA119" i="13"/>
  <c r="W148" i="13"/>
  <c r="AA134" i="13"/>
  <c r="E148" i="13"/>
  <c r="U148" i="13"/>
  <c r="S148" i="13"/>
  <c r="AA146" i="13"/>
  <c r="C148" i="13"/>
  <c r="D148" i="13" s="1"/>
  <c r="F148" i="13" s="1"/>
  <c r="AA145" i="13"/>
  <c r="AA129" i="13"/>
  <c r="Q148" i="13"/>
  <c r="AA132" i="13"/>
  <c r="AA144" i="13"/>
  <c r="AA128" i="13"/>
  <c r="AA131" i="13"/>
  <c r="AA136" i="13"/>
  <c r="AA143" i="13"/>
  <c r="AA127" i="13"/>
  <c r="AA147" i="13"/>
  <c r="AA142" i="13"/>
  <c r="AA126" i="13"/>
  <c r="M148" i="13"/>
  <c r="AA141" i="13"/>
  <c r="AA125" i="13"/>
  <c r="AA140" i="13"/>
  <c r="AA124" i="13"/>
  <c r="K148" i="13"/>
  <c r="Y148" i="13"/>
  <c r="AA139" i="13"/>
  <c r="AA123" i="13"/>
  <c r="AA130" i="13"/>
  <c r="P9" i="12"/>
  <c r="Q19" i="12"/>
  <c r="P28" i="12"/>
  <c r="M62" i="12"/>
  <c r="L6" i="12"/>
  <c r="M73" i="12"/>
  <c r="L75" i="12"/>
  <c r="M58" i="12"/>
  <c r="M53" i="12"/>
  <c r="M72" i="12"/>
  <c r="M56" i="12"/>
  <c r="M59" i="12"/>
  <c r="M54" i="12"/>
  <c r="M70" i="12"/>
  <c r="M49" i="12"/>
  <c r="M51" i="12"/>
  <c r="M50" i="12"/>
  <c r="M67" i="12"/>
  <c r="M46" i="12"/>
  <c r="E127" i="12"/>
  <c r="Q11" i="12"/>
  <c r="Q22" i="12"/>
  <c r="G31" i="12"/>
  <c r="Q31" i="12"/>
  <c r="P31" i="12"/>
  <c r="G54" i="12"/>
  <c r="G57" i="12"/>
  <c r="F80" i="12"/>
  <c r="F112" i="12" s="1"/>
  <c r="Q14" i="12"/>
  <c r="P20" i="12"/>
  <c r="G46" i="12"/>
  <c r="G49" i="12"/>
  <c r="G63" i="12"/>
  <c r="G66" i="12"/>
  <c r="G94" i="12"/>
  <c r="P12" i="12"/>
  <c r="Q23" i="12"/>
  <c r="P23" i="12"/>
  <c r="Q28" i="12"/>
  <c r="P37" i="12"/>
  <c r="Q54" i="12"/>
  <c r="M57" i="12"/>
  <c r="Q9" i="12"/>
  <c r="Q15" i="12"/>
  <c r="P15" i="12"/>
  <c r="G26" i="12"/>
  <c r="G52" i="12"/>
  <c r="Q66" i="12"/>
  <c r="M98" i="12"/>
  <c r="M94" i="12"/>
  <c r="M90" i="12"/>
  <c r="M86" i="12"/>
  <c r="M82" i="12"/>
  <c r="M103" i="12"/>
  <c r="M99" i="12"/>
  <c r="M95" i="12"/>
  <c r="M91" i="12"/>
  <c r="M87" i="12"/>
  <c r="M83" i="12"/>
  <c r="L112" i="12"/>
  <c r="M96" i="12"/>
  <c r="M92" i="12"/>
  <c r="M88" i="12"/>
  <c r="M84" i="12"/>
  <c r="E135" i="12"/>
  <c r="Q20" i="12"/>
  <c r="Q37" i="12"/>
  <c r="E55" i="12"/>
  <c r="Q60" i="12"/>
  <c r="Q63" i="12"/>
  <c r="G70" i="12"/>
  <c r="G73" i="12"/>
  <c r="G98" i="12"/>
  <c r="M138" i="12"/>
  <c r="M130" i="12"/>
  <c r="M118" i="12"/>
  <c r="M146" i="12"/>
  <c r="M142" i="12"/>
  <c r="M134" i="12"/>
  <c r="M126" i="12"/>
  <c r="M137" i="12"/>
  <c r="M133" i="12"/>
  <c r="M129" i="12"/>
  <c r="M125" i="12"/>
  <c r="M121" i="12"/>
  <c r="M117" i="12"/>
  <c r="M150" i="12"/>
  <c r="M122" i="12"/>
  <c r="Q12" i="12"/>
  <c r="K15" i="12"/>
  <c r="G18" i="12"/>
  <c r="M23" i="12"/>
  <c r="M26" i="12"/>
  <c r="Q46" i="12"/>
  <c r="M52" i="12"/>
  <c r="G67" i="12"/>
  <c r="K70" i="12"/>
  <c r="K73" i="12"/>
  <c r="G82" i="12"/>
  <c r="G10" i="12"/>
  <c r="K18" i="12"/>
  <c r="P29" i="12"/>
  <c r="G50" i="12"/>
  <c r="G58" i="12"/>
  <c r="G64" i="12"/>
  <c r="P35" i="12"/>
  <c r="E65" i="12"/>
  <c r="E59" i="12"/>
  <c r="E54" i="12"/>
  <c r="E61" i="12"/>
  <c r="E56" i="12"/>
  <c r="D6" i="12"/>
  <c r="D5" i="12" s="1"/>
  <c r="D75" i="12"/>
  <c r="E62" i="12"/>
  <c r="E73" i="12"/>
  <c r="E57" i="12"/>
  <c r="E52" i="12"/>
  <c r="E58" i="12"/>
  <c r="E53" i="12"/>
  <c r="E70" i="12"/>
  <c r="E49" i="12"/>
  <c r="E44" i="12"/>
  <c r="G47" i="12"/>
  <c r="G61" i="12"/>
  <c r="M102" i="12"/>
  <c r="Q29" i="12"/>
  <c r="Q32" i="12"/>
  <c r="G65" i="12"/>
  <c r="F75" i="12"/>
  <c r="G60" i="12"/>
  <c r="G55" i="12"/>
  <c r="Q55" i="12"/>
  <c r="Q64" i="12"/>
  <c r="K21" i="12"/>
  <c r="Q35" i="12"/>
  <c r="Q47" i="12"/>
  <c r="Q58" i="12"/>
  <c r="Q61" i="12"/>
  <c r="G71" i="12"/>
  <c r="K13" i="12"/>
  <c r="Q21" i="12"/>
  <c r="P21" i="12"/>
  <c r="P27" i="12"/>
  <c r="P33" i="12"/>
  <c r="Q50" i="12"/>
  <c r="G53" i="12"/>
  <c r="G68" i="12"/>
  <c r="K71" i="12"/>
  <c r="Q13" i="12"/>
  <c r="P13" i="12"/>
  <c r="Q24" i="12"/>
  <c r="K33" i="12"/>
  <c r="P36" i="12"/>
  <c r="G48" i="12"/>
  <c r="K53" i="12"/>
  <c r="G56" i="12"/>
  <c r="G62" i="12"/>
  <c r="Q62" i="12"/>
  <c r="Q71" i="12"/>
  <c r="K36" i="12"/>
  <c r="K28" i="12"/>
  <c r="K20" i="12"/>
  <c r="K12" i="12"/>
  <c r="J39" i="12"/>
  <c r="K30" i="12"/>
  <c r="K32" i="12"/>
  <c r="K24" i="12"/>
  <c r="K16" i="12"/>
  <c r="K8" i="12"/>
  <c r="Q16" i="12"/>
  <c r="P19" i="12"/>
  <c r="G19" i="12"/>
  <c r="K27" i="12"/>
  <c r="G45" i="12"/>
  <c r="E51" i="12"/>
  <c r="G59" i="12"/>
  <c r="Q68" i="12"/>
  <c r="G93" i="12"/>
  <c r="M37" i="12"/>
  <c r="M29" i="12"/>
  <c r="M21" i="12"/>
  <c r="M13" i="12"/>
  <c r="L5" i="12"/>
  <c r="M31" i="12"/>
  <c r="M33" i="12"/>
  <c r="M25" i="12"/>
  <c r="M17" i="12"/>
  <c r="M9" i="12"/>
  <c r="P11" i="12"/>
  <c r="P22" i="12"/>
  <c r="G25" i="12"/>
  <c r="P25" i="12"/>
  <c r="Q27" i="12"/>
  <c r="Q33" i="12"/>
  <c r="M36" i="12"/>
  <c r="M48" i="12"/>
  <c r="G51" i="12"/>
  <c r="K62" i="12"/>
  <c r="E72" i="12"/>
  <c r="P14" i="12"/>
  <c r="G17" i="12"/>
  <c r="P17" i="12"/>
  <c r="K19" i="12"/>
  <c r="K25" i="12"/>
  <c r="Q30" i="12"/>
  <c r="Q36" i="12"/>
  <c r="K72" i="12"/>
  <c r="K56" i="12"/>
  <c r="K51" i="12"/>
  <c r="K67" i="12"/>
  <c r="K46" i="12"/>
  <c r="J75" i="12"/>
  <c r="K68" i="12"/>
  <c r="K47" i="12"/>
  <c r="K45" i="12"/>
  <c r="K63" i="12"/>
  <c r="K69" i="12"/>
  <c r="K48" i="12"/>
  <c r="K64" i="12"/>
  <c r="K59" i="12"/>
  <c r="K66" i="12"/>
  <c r="K49" i="12"/>
  <c r="K65" i="12"/>
  <c r="K44" i="12"/>
  <c r="K61" i="12"/>
  <c r="Q48" i="12"/>
  <c r="Q59" i="12"/>
  <c r="M65" i="12"/>
  <c r="G69" i="12"/>
  <c r="G72" i="12"/>
  <c r="Q87" i="12"/>
  <c r="M100" i="12"/>
  <c r="I31" i="12"/>
  <c r="J38" i="12"/>
  <c r="I71" i="12"/>
  <c r="L111" i="12"/>
  <c r="L157" i="12"/>
  <c r="L159" i="12" s="1"/>
  <c r="L38" i="12"/>
  <c r="L76" i="12" s="1"/>
  <c r="M8" i="12"/>
  <c r="M16" i="12"/>
  <c r="M24" i="12"/>
  <c r="M32" i="12"/>
  <c r="G44" i="12"/>
  <c r="M61" i="12"/>
  <c r="E64" i="12"/>
  <c r="F7" i="12"/>
  <c r="G35" i="12" s="1"/>
  <c r="N8" i="12"/>
  <c r="E12" i="12"/>
  <c r="E20" i="12"/>
  <c r="E28" i="12"/>
  <c r="G29" i="12"/>
  <c r="E36" i="12"/>
  <c r="I44" i="12"/>
  <c r="M45" i="12"/>
  <c r="E48" i="12"/>
  <c r="I49" i="12"/>
  <c r="M66" i="12"/>
  <c r="E69" i="12"/>
  <c r="I70" i="12"/>
  <c r="M81" i="12"/>
  <c r="M85" i="12"/>
  <c r="M89" i="12"/>
  <c r="M93" i="12"/>
  <c r="M97" i="12"/>
  <c r="M101" i="12"/>
  <c r="M105" i="12"/>
  <c r="K117" i="12"/>
  <c r="E120" i="12"/>
  <c r="K121" i="12"/>
  <c r="K125" i="12"/>
  <c r="K129" i="12"/>
  <c r="K133" i="12"/>
  <c r="K137" i="12"/>
  <c r="K141" i="12"/>
  <c r="K145" i="12"/>
  <c r="K149" i="12"/>
  <c r="E152" i="12"/>
  <c r="K153" i="12"/>
  <c r="I13" i="12"/>
  <c r="I21" i="12"/>
  <c r="I29" i="12"/>
  <c r="I37" i="12"/>
  <c r="D39" i="12"/>
  <c r="N45" i="12"/>
  <c r="N74" i="12" s="1"/>
  <c r="I54" i="12"/>
  <c r="I59" i="12"/>
  <c r="M71" i="12"/>
  <c r="D80" i="12"/>
  <c r="N81" i="12"/>
  <c r="I84" i="12"/>
  <c r="I88" i="12"/>
  <c r="I92" i="12"/>
  <c r="I96" i="12"/>
  <c r="I100" i="12"/>
  <c r="I104" i="12"/>
  <c r="F120" i="12"/>
  <c r="F124" i="12"/>
  <c r="F128" i="12"/>
  <c r="F132" i="12"/>
  <c r="F136" i="12"/>
  <c r="F140" i="12"/>
  <c r="F144" i="12"/>
  <c r="F148" i="12"/>
  <c r="F152" i="12"/>
  <c r="E11" i="12"/>
  <c r="P16" i="12"/>
  <c r="E19" i="12"/>
  <c r="P24" i="12"/>
  <c r="E27" i="12"/>
  <c r="P32" i="12"/>
  <c r="E35" i="12"/>
  <c r="M55" i="12"/>
  <c r="M60" i="12"/>
  <c r="E63" i="12"/>
  <c r="I64" i="12"/>
  <c r="J74" i="12"/>
  <c r="J159" i="12" s="1"/>
  <c r="E83" i="12"/>
  <c r="Q83" i="12" s="1"/>
  <c r="K84" i="12"/>
  <c r="E87" i="12"/>
  <c r="K88" i="12"/>
  <c r="E91" i="12"/>
  <c r="Q91" i="12" s="1"/>
  <c r="K92" i="12"/>
  <c r="E95" i="12"/>
  <c r="Q95" i="12" s="1"/>
  <c r="K96" i="12"/>
  <c r="E99" i="12"/>
  <c r="Q99" i="12" s="1"/>
  <c r="K100" i="12"/>
  <c r="E103" i="12"/>
  <c r="Q103" i="12" s="1"/>
  <c r="K104" i="12"/>
  <c r="H112" i="12"/>
  <c r="M141" i="12"/>
  <c r="M145" i="12"/>
  <c r="M149" i="12"/>
  <c r="M153" i="12"/>
  <c r="H158" i="12"/>
  <c r="I12" i="12"/>
  <c r="M14" i="12"/>
  <c r="I20" i="12"/>
  <c r="M22" i="12"/>
  <c r="I28" i="12"/>
  <c r="M30" i="12"/>
  <c r="I36" i="12"/>
  <c r="H39" i="12"/>
  <c r="M44" i="12"/>
  <c r="E47" i="12"/>
  <c r="I48" i="12"/>
  <c r="E68" i="12"/>
  <c r="I69" i="12"/>
  <c r="F83" i="12"/>
  <c r="F87" i="12"/>
  <c r="F91" i="12"/>
  <c r="Q93" i="12"/>
  <c r="F95" i="12"/>
  <c r="F99" i="12"/>
  <c r="F103" i="12"/>
  <c r="J112" i="12"/>
  <c r="D116" i="12"/>
  <c r="E133" i="12" s="1"/>
  <c r="N117" i="12"/>
  <c r="I120" i="12"/>
  <c r="I124" i="12"/>
  <c r="I128" i="12"/>
  <c r="I132" i="12"/>
  <c r="I136" i="12"/>
  <c r="I140" i="12"/>
  <c r="I144" i="12"/>
  <c r="I148" i="12"/>
  <c r="I152" i="12"/>
  <c r="J158" i="12"/>
  <c r="E10" i="12"/>
  <c r="E18" i="12"/>
  <c r="E26" i="12"/>
  <c r="E34" i="12"/>
  <c r="I53" i="12"/>
  <c r="I58" i="12"/>
  <c r="K120" i="12"/>
  <c r="K124" i="12"/>
  <c r="K128" i="12"/>
  <c r="K132" i="12"/>
  <c r="K136" i="12"/>
  <c r="K140" i="12"/>
  <c r="K144" i="12"/>
  <c r="K148" i="12"/>
  <c r="K152" i="12"/>
  <c r="I35" i="12"/>
  <c r="I99" i="12"/>
  <c r="I103" i="12"/>
  <c r="E9" i="12"/>
  <c r="E17" i="12"/>
  <c r="E25" i="12"/>
  <c r="E33" i="12"/>
  <c r="E46" i="12"/>
  <c r="I47" i="12"/>
  <c r="M64" i="12"/>
  <c r="E67" i="12"/>
  <c r="I68" i="12"/>
  <c r="E82" i="12"/>
  <c r="Q82" i="12" s="1"/>
  <c r="K83" i="12"/>
  <c r="E86" i="12"/>
  <c r="Q86" i="12" s="1"/>
  <c r="K87" i="12"/>
  <c r="E90" i="12"/>
  <c r="Q90" i="12" s="1"/>
  <c r="K91" i="12"/>
  <c r="E94" i="12"/>
  <c r="Q94" i="12" s="1"/>
  <c r="K95" i="12"/>
  <c r="E98" i="12"/>
  <c r="Q98" i="12" s="1"/>
  <c r="K99" i="12"/>
  <c r="E102" i="12"/>
  <c r="Q102" i="12" s="1"/>
  <c r="K103" i="12"/>
  <c r="M120" i="12"/>
  <c r="M124" i="12"/>
  <c r="M128" i="12"/>
  <c r="M132" i="12"/>
  <c r="M136" i="12"/>
  <c r="M140" i="12"/>
  <c r="M144" i="12"/>
  <c r="M148" i="12"/>
  <c r="M152" i="12"/>
  <c r="I10" i="12"/>
  <c r="I18" i="12"/>
  <c r="I26" i="12"/>
  <c r="I34" i="12"/>
  <c r="I52" i="12"/>
  <c r="I57" i="12"/>
  <c r="I73" i="12"/>
  <c r="I119" i="12"/>
  <c r="I123" i="12"/>
  <c r="I127" i="12"/>
  <c r="I131" i="12"/>
  <c r="I135" i="12"/>
  <c r="I139" i="12"/>
  <c r="I143" i="12"/>
  <c r="I147" i="12"/>
  <c r="I151" i="12"/>
  <c r="D159" i="12"/>
  <c r="E16" i="12"/>
  <c r="E24" i="12"/>
  <c r="E32" i="12"/>
  <c r="M11" i="12"/>
  <c r="M19" i="12"/>
  <c r="I25" i="12"/>
  <c r="M27" i="12"/>
  <c r="I33" i="12"/>
  <c r="M35" i="12"/>
  <c r="E45" i="12"/>
  <c r="M63" i="12"/>
  <c r="E66" i="12"/>
  <c r="I67" i="12"/>
  <c r="I94" i="12"/>
  <c r="I98" i="12"/>
  <c r="H159" i="12"/>
  <c r="H5" i="12" s="1"/>
  <c r="E15" i="12"/>
  <c r="E23" i="12"/>
  <c r="E31" i="12"/>
  <c r="M47" i="12"/>
  <c r="E50" i="12"/>
  <c r="I51" i="12"/>
  <c r="M68" i="12"/>
  <c r="E71" i="12"/>
  <c r="I72" i="12"/>
  <c r="E81" i="12"/>
  <c r="Q81" i="12" s="1"/>
  <c r="K82" i="12"/>
  <c r="E85" i="12"/>
  <c r="Q85" i="12" s="1"/>
  <c r="K86" i="12"/>
  <c r="E89" i="12"/>
  <c r="Q89" i="12" s="1"/>
  <c r="K90" i="12"/>
  <c r="E93" i="12"/>
  <c r="K94" i="12"/>
  <c r="E97" i="12"/>
  <c r="Q97" i="12" s="1"/>
  <c r="K98" i="12"/>
  <c r="E101" i="12"/>
  <c r="Q101" i="12" s="1"/>
  <c r="E105" i="12"/>
  <c r="Q105" i="12" s="1"/>
  <c r="M119" i="12"/>
  <c r="M123" i="12"/>
  <c r="M127" i="12"/>
  <c r="M131" i="12"/>
  <c r="M135" i="12"/>
  <c r="M139" i="12"/>
  <c r="M143" i="12"/>
  <c r="M147" i="12"/>
  <c r="M151" i="12"/>
  <c r="I8" i="12"/>
  <c r="I16" i="12"/>
  <c r="I24" i="12"/>
  <c r="I56" i="12"/>
  <c r="I61" i="12"/>
  <c r="I118" i="12"/>
  <c r="I122" i="12"/>
  <c r="I126" i="12"/>
  <c r="I130" i="12"/>
  <c r="I134" i="12"/>
  <c r="I138" i="12"/>
  <c r="I142" i="12"/>
  <c r="I146" i="12"/>
  <c r="E14" i="12"/>
  <c r="E22" i="12"/>
  <c r="K118" i="12"/>
  <c r="K122" i="12"/>
  <c r="K126" i="12"/>
  <c r="K130" i="12"/>
  <c r="K134" i="12"/>
  <c r="K138" i="12"/>
  <c r="K142" i="12"/>
  <c r="K146" i="12"/>
  <c r="K9" i="11"/>
  <c r="Q9" i="11"/>
  <c r="M69" i="11"/>
  <c r="M70" i="11"/>
  <c r="M65" i="11"/>
  <c r="M55" i="11"/>
  <c r="M50" i="11"/>
  <c r="M71" i="11"/>
  <c r="M66" i="11"/>
  <c r="M57" i="11"/>
  <c r="M47" i="11"/>
  <c r="M53" i="11"/>
  <c r="M62" i="11"/>
  <c r="M44" i="11"/>
  <c r="M46" i="11"/>
  <c r="M59" i="11"/>
  <c r="M49" i="11"/>
  <c r="M63" i="11"/>
  <c r="M52" i="11"/>
  <c r="M10" i="11"/>
  <c r="M22" i="11"/>
  <c r="Q14" i="11"/>
  <c r="P9" i="11"/>
  <c r="F118" i="11"/>
  <c r="N10" i="11"/>
  <c r="P35" i="11"/>
  <c r="F45" i="11"/>
  <c r="Q49" i="11"/>
  <c r="M60" i="11"/>
  <c r="M94" i="11"/>
  <c r="M126" i="11"/>
  <c r="J7" i="11"/>
  <c r="K13" i="11" s="1"/>
  <c r="K12" i="11"/>
  <c r="K14" i="11"/>
  <c r="Q17" i="11"/>
  <c r="M19" i="11"/>
  <c r="Q24" i="11"/>
  <c r="F29" i="11"/>
  <c r="K35" i="11"/>
  <c r="M138" i="11"/>
  <c r="E153" i="11"/>
  <c r="F150" i="11"/>
  <c r="E150" i="11"/>
  <c r="L7" i="11"/>
  <c r="M12" i="11"/>
  <c r="M35" i="11"/>
  <c r="N35" i="11"/>
  <c r="K45" i="11"/>
  <c r="F54" i="11"/>
  <c r="M58" i="11"/>
  <c r="E127" i="11"/>
  <c r="F130" i="11"/>
  <c r="E147" i="11"/>
  <c r="N12" i="11"/>
  <c r="M14" i="11"/>
  <c r="N21" i="11"/>
  <c r="M21" i="11"/>
  <c r="K23" i="11"/>
  <c r="P25" i="11"/>
  <c r="Q31" i="11"/>
  <c r="Q33" i="11"/>
  <c r="Q58" i="11"/>
  <c r="M67" i="11"/>
  <c r="M118" i="11"/>
  <c r="O144" i="11"/>
  <c r="M150" i="11"/>
  <c r="F21" i="11"/>
  <c r="E21" i="11"/>
  <c r="P18" i="11"/>
  <c r="M23" i="11"/>
  <c r="N29" i="11"/>
  <c r="M29" i="11"/>
  <c r="D43" i="11"/>
  <c r="E45" i="11" s="1"/>
  <c r="Q47" i="11"/>
  <c r="N56" i="11"/>
  <c r="M56" i="11"/>
  <c r="E61" i="11"/>
  <c r="N67" i="11"/>
  <c r="F72" i="11"/>
  <c r="L80" i="11"/>
  <c r="L6" i="11" s="1"/>
  <c r="N82" i="11"/>
  <c r="N87" i="11"/>
  <c r="M87" i="11"/>
  <c r="N95" i="11"/>
  <c r="M95" i="11"/>
  <c r="E139" i="11"/>
  <c r="F142" i="11"/>
  <c r="E142" i="11"/>
  <c r="Q23" i="11"/>
  <c r="J38" i="11"/>
  <c r="Q52" i="11"/>
  <c r="N54" i="11"/>
  <c r="M54" i="11"/>
  <c r="Q65" i="11"/>
  <c r="M98" i="11"/>
  <c r="M104" i="11"/>
  <c r="M130" i="11"/>
  <c r="M9" i="11"/>
  <c r="M27" i="11"/>
  <c r="N27" i="11"/>
  <c r="P27" i="11" s="1"/>
  <c r="P34" i="11"/>
  <c r="P36" i="11"/>
  <c r="K61" i="11"/>
  <c r="F122" i="11"/>
  <c r="E122" i="11"/>
  <c r="K11" i="11"/>
  <c r="F13" i="11"/>
  <c r="E13" i="11"/>
  <c r="Q25" i="11"/>
  <c r="P32" i="11"/>
  <c r="N61" i="11"/>
  <c r="M61" i="11"/>
  <c r="M72" i="11"/>
  <c r="M90" i="11"/>
  <c r="N90" i="11"/>
  <c r="E125" i="11"/>
  <c r="O136" i="11"/>
  <c r="M11" i="11"/>
  <c r="P22" i="11"/>
  <c r="P30" i="11"/>
  <c r="K34" i="11"/>
  <c r="K36" i="11"/>
  <c r="K48" i="11"/>
  <c r="Q59" i="11"/>
  <c r="Q66" i="11"/>
  <c r="Q72" i="11"/>
  <c r="M151" i="11"/>
  <c r="M147" i="11"/>
  <c r="M143" i="11"/>
  <c r="M139" i="11"/>
  <c r="M135" i="11"/>
  <c r="M131" i="11"/>
  <c r="M127" i="11"/>
  <c r="M123" i="11"/>
  <c r="M119" i="11"/>
  <c r="M152" i="11"/>
  <c r="M148" i="11"/>
  <c r="M144" i="11"/>
  <c r="M140" i="11"/>
  <c r="M136" i="11"/>
  <c r="M132" i="11"/>
  <c r="M128" i="11"/>
  <c r="M124" i="11"/>
  <c r="M120" i="11"/>
  <c r="M141" i="11"/>
  <c r="M137" i="11"/>
  <c r="M133" i="11"/>
  <c r="M129" i="11"/>
  <c r="M125" i="11"/>
  <c r="M121" i="11"/>
  <c r="M117" i="11"/>
  <c r="E131" i="11"/>
  <c r="F134" i="11"/>
  <c r="E134" i="11"/>
  <c r="F10" i="11"/>
  <c r="F7" i="11" s="1"/>
  <c r="D7" i="11"/>
  <c r="E14" i="11" s="1"/>
  <c r="N11" i="11"/>
  <c r="P11" i="11" s="1"/>
  <c r="P16" i="11"/>
  <c r="K22" i="11"/>
  <c r="M36" i="11"/>
  <c r="M48" i="11"/>
  <c r="K68" i="11"/>
  <c r="E81" i="11"/>
  <c r="M122" i="11"/>
  <c r="F67" i="11"/>
  <c r="E67" i="11"/>
  <c r="E10" i="11"/>
  <c r="M13" i="11"/>
  <c r="Q16" i="11"/>
  <c r="K20" i="11"/>
  <c r="P26" i="11"/>
  <c r="P28" i="11"/>
  <c r="Q46" i="11"/>
  <c r="Q48" i="11"/>
  <c r="E62" i="11"/>
  <c r="F64" i="11"/>
  <c r="E64" i="11"/>
  <c r="M68" i="11"/>
  <c r="N68" i="11"/>
  <c r="F80" i="11"/>
  <c r="G94" i="11" s="1"/>
  <c r="N83" i="11"/>
  <c r="M83" i="11"/>
  <c r="N99" i="11"/>
  <c r="M99" i="11"/>
  <c r="O125" i="11"/>
  <c r="E143" i="11"/>
  <c r="F146" i="11"/>
  <c r="E146" i="11"/>
  <c r="O151" i="11"/>
  <c r="E63" i="11"/>
  <c r="N103" i="11"/>
  <c r="M103" i="11"/>
  <c r="M8" i="11"/>
  <c r="L38" i="11"/>
  <c r="N13" i="11"/>
  <c r="M20" i="11"/>
  <c r="E26" i="11"/>
  <c r="Q34" i="11"/>
  <c r="Q36" i="11"/>
  <c r="J43" i="11"/>
  <c r="E51" i="11"/>
  <c r="K55" i="11"/>
  <c r="K62" i="11"/>
  <c r="M102" i="11"/>
  <c r="E117" i="11"/>
  <c r="O128" i="11"/>
  <c r="M134" i="11"/>
  <c r="N37" i="11"/>
  <c r="M37" i="11"/>
  <c r="N38" i="11"/>
  <c r="K10" i="11"/>
  <c r="K15" i="11"/>
  <c r="P17" i="11"/>
  <c r="Q22" i="11"/>
  <c r="K26" i="11"/>
  <c r="K28" i="11"/>
  <c r="Q30" i="11"/>
  <c r="N44" i="11"/>
  <c r="L74" i="11"/>
  <c r="L75" i="11" s="1"/>
  <c r="Q62" i="11"/>
  <c r="Q71" i="11"/>
  <c r="E123" i="11"/>
  <c r="F126" i="11"/>
  <c r="E126" i="11"/>
  <c r="M15" i="11"/>
  <c r="M28" i="11"/>
  <c r="F37" i="11"/>
  <c r="E37" i="11"/>
  <c r="K51" i="11"/>
  <c r="Q55" i="11"/>
  <c r="Q57" i="11"/>
  <c r="N64" i="11"/>
  <c r="M64" i="11"/>
  <c r="K73" i="11"/>
  <c r="N91" i="11"/>
  <c r="M91" i="11"/>
  <c r="E129" i="11"/>
  <c r="O140" i="11"/>
  <c r="M146" i="11"/>
  <c r="O123" i="11"/>
  <c r="Q15" i="11"/>
  <c r="N51" i="11"/>
  <c r="M51" i="11"/>
  <c r="M73" i="11"/>
  <c r="N73" i="11"/>
  <c r="M86" i="11"/>
  <c r="N86" i="11"/>
  <c r="N116" i="11"/>
  <c r="O124" i="11" s="1"/>
  <c r="O117" i="11"/>
  <c r="E135" i="11"/>
  <c r="F138" i="11"/>
  <c r="E138" i="11"/>
  <c r="I51" i="11"/>
  <c r="I61" i="11"/>
  <c r="I93" i="11"/>
  <c r="N94" i="11"/>
  <c r="I97" i="11"/>
  <c r="N98" i="11"/>
  <c r="I101" i="11"/>
  <c r="N102" i="11"/>
  <c r="I105" i="11"/>
  <c r="L111" i="11"/>
  <c r="F117" i="11"/>
  <c r="F121" i="11"/>
  <c r="F125" i="11"/>
  <c r="F129" i="11"/>
  <c r="F133" i="11"/>
  <c r="F137" i="11"/>
  <c r="F141" i="11"/>
  <c r="F145" i="11"/>
  <c r="F149" i="11"/>
  <c r="F153" i="11"/>
  <c r="L157" i="11"/>
  <c r="L158" i="11" s="1"/>
  <c r="I117" i="11"/>
  <c r="I121" i="11"/>
  <c r="I125" i="11"/>
  <c r="I129" i="11"/>
  <c r="I133" i="11"/>
  <c r="I137" i="11"/>
  <c r="I141" i="11"/>
  <c r="I145" i="11"/>
  <c r="I149" i="11"/>
  <c r="I153" i="11"/>
  <c r="I55" i="11"/>
  <c r="I65" i="11"/>
  <c r="I70" i="11"/>
  <c r="D80" i="11"/>
  <c r="I84" i="11"/>
  <c r="I88" i="11"/>
  <c r="I92" i="11"/>
  <c r="I96" i="11"/>
  <c r="I100" i="11"/>
  <c r="I104" i="11"/>
  <c r="F120" i="11"/>
  <c r="F124" i="11"/>
  <c r="F128" i="11"/>
  <c r="F132" i="11"/>
  <c r="F136" i="11"/>
  <c r="F140" i="11"/>
  <c r="F144" i="11"/>
  <c r="F148" i="11"/>
  <c r="F152" i="11"/>
  <c r="I14" i="11"/>
  <c r="M16" i="11"/>
  <c r="I22" i="11"/>
  <c r="M24" i="11"/>
  <c r="I30" i="11"/>
  <c r="K84" i="11"/>
  <c r="K88" i="11"/>
  <c r="K92" i="11"/>
  <c r="K96" i="11"/>
  <c r="K100" i="11"/>
  <c r="K104" i="11"/>
  <c r="H112" i="11"/>
  <c r="M145" i="11"/>
  <c r="M149" i="11"/>
  <c r="M153" i="11"/>
  <c r="H158" i="11"/>
  <c r="E20" i="11"/>
  <c r="E28" i="11"/>
  <c r="E36" i="11"/>
  <c r="I44" i="11"/>
  <c r="M45" i="11"/>
  <c r="E48" i="11"/>
  <c r="I49" i="11"/>
  <c r="E58" i="11"/>
  <c r="I59" i="11"/>
  <c r="J74" i="11"/>
  <c r="J112" i="11"/>
  <c r="D116" i="11"/>
  <c r="E145" i="11" s="1"/>
  <c r="I120" i="11"/>
  <c r="I124" i="11"/>
  <c r="I128" i="11"/>
  <c r="I132" i="11"/>
  <c r="I136" i="11"/>
  <c r="I140" i="11"/>
  <c r="I144" i="11"/>
  <c r="I148" i="11"/>
  <c r="J158" i="11"/>
  <c r="I13" i="11"/>
  <c r="I21" i="11"/>
  <c r="I29" i="11"/>
  <c r="I37" i="11"/>
  <c r="I54" i="11"/>
  <c r="I64" i="11"/>
  <c r="K120" i="11"/>
  <c r="K124" i="11"/>
  <c r="K128" i="11"/>
  <c r="K132" i="11"/>
  <c r="K136" i="11"/>
  <c r="K140" i="11"/>
  <c r="K144" i="11"/>
  <c r="K148" i="11"/>
  <c r="K152" i="11"/>
  <c r="I69" i="11"/>
  <c r="I95" i="11"/>
  <c r="I99" i="11"/>
  <c r="I103" i="11"/>
  <c r="I11" i="11"/>
  <c r="I19" i="11"/>
  <c r="I27" i="11"/>
  <c r="I35" i="11"/>
  <c r="I68" i="11"/>
  <c r="I73" i="11"/>
  <c r="K119" i="11"/>
  <c r="K123" i="11"/>
  <c r="K127" i="11"/>
  <c r="K131" i="11"/>
  <c r="K135" i="11"/>
  <c r="K139" i="11"/>
  <c r="K143" i="11"/>
  <c r="K147" i="11"/>
  <c r="K151" i="11"/>
  <c r="I47" i="11"/>
  <c r="I57" i="11"/>
  <c r="H75" i="11"/>
  <c r="I86" i="11"/>
  <c r="I90" i="11"/>
  <c r="I94" i="11"/>
  <c r="I98" i="11"/>
  <c r="H159" i="11"/>
  <c r="H5" i="11" s="1"/>
  <c r="I10" i="11"/>
  <c r="I18" i="11"/>
  <c r="I26" i="11"/>
  <c r="I34" i="11"/>
  <c r="I52" i="11"/>
  <c r="I62" i="11"/>
  <c r="K82" i="11"/>
  <c r="K86" i="11"/>
  <c r="K90" i="11"/>
  <c r="K94" i="11"/>
  <c r="K98" i="11"/>
  <c r="I9" i="11"/>
  <c r="I17" i="11"/>
  <c r="I25" i="11"/>
  <c r="K118" i="11"/>
  <c r="K122" i="11"/>
  <c r="K126" i="11"/>
  <c r="K130" i="11"/>
  <c r="K134" i="11"/>
  <c r="K138" i="11"/>
  <c r="K142" i="11"/>
  <c r="K146" i="11"/>
  <c r="Q48" i="10"/>
  <c r="Q69" i="10"/>
  <c r="P12" i="10"/>
  <c r="Q36" i="10"/>
  <c r="P9" i="10"/>
  <c r="Q33" i="10"/>
  <c r="M67" i="10"/>
  <c r="M58" i="10"/>
  <c r="M48" i="10"/>
  <c r="M69" i="10"/>
  <c r="M64" i="10"/>
  <c r="M54" i="10"/>
  <c r="M72" i="10"/>
  <c r="M60" i="10"/>
  <c r="M50" i="10"/>
  <c r="M71" i="10"/>
  <c r="M66" i="10"/>
  <c r="M61" i="10"/>
  <c r="M56" i="10"/>
  <c r="M51" i="10"/>
  <c r="L6" i="10"/>
  <c r="M138" i="10"/>
  <c r="M123" i="10"/>
  <c r="M119" i="10"/>
  <c r="M134" i="10"/>
  <c r="M126" i="10"/>
  <c r="M146" i="10"/>
  <c r="M144" i="10"/>
  <c r="M140" i="10"/>
  <c r="M136" i="10"/>
  <c r="M132" i="10"/>
  <c r="M128" i="10"/>
  <c r="M124" i="10"/>
  <c r="M120" i="10"/>
  <c r="M142" i="10"/>
  <c r="M118" i="10"/>
  <c r="M150" i="10"/>
  <c r="M130" i="10"/>
  <c r="M122" i="10"/>
  <c r="Q9" i="10"/>
  <c r="Q12" i="10"/>
  <c r="Q18" i="10"/>
  <c r="P37" i="10"/>
  <c r="K49" i="10"/>
  <c r="K52" i="10"/>
  <c r="Q58" i="10"/>
  <c r="K67" i="10"/>
  <c r="K70" i="10"/>
  <c r="Q103" i="10"/>
  <c r="P13" i="10"/>
  <c r="Q15" i="10"/>
  <c r="P15" i="10"/>
  <c r="P19" i="10"/>
  <c r="P25" i="10"/>
  <c r="P28" i="10"/>
  <c r="Q49" i="10"/>
  <c r="M52" i="10"/>
  <c r="Q70" i="10"/>
  <c r="Q73" i="10"/>
  <c r="Q52" i="10"/>
  <c r="K56" i="10"/>
  <c r="K73" i="10"/>
  <c r="K68" i="10"/>
  <c r="K63" i="10"/>
  <c r="K53" i="10"/>
  <c r="K58" i="10"/>
  <c r="K48" i="10"/>
  <c r="K64" i="10"/>
  <c r="K54" i="10"/>
  <c r="K61" i="10"/>
  <c r="K60" i="10"/>
  <c r="K50" i="10"/>
  <c r="K45" i="10"/>
  <c r="K51" i="10"/>
  <c r="Q25" i="10"/>
  <c r="Q28" i="10"/>
  <c r="Q34" i="10"/>
  <c r="Q46" i="10"/>
  <c r="E50" i="10"/>
  <c r="Q55" i="10"/>
  <c r="E65" i="10"/>
  <c r="Q83" i="10"/>
  <c r="M94" i="10"/>
  <c r="K59" i="10"/>
  <c r="K62" i="10"/>
  <c r="K71" i="10"/>
  <c r="Q10" i="10"/>
  <c r="Q16" i="10"/>
  <c r="Q19" i="10"/>
  <c r="P29" i="10"/>
  <c r="Q31" i="10"/>
  <c r="P31" i="10"/>
  <c r="P35" i="10"/>
  <c r="D6" i="10"/>
  <c r="E61" i="10"/>
  <c r="E51" i="10"/>
  <c r="E46" i="10"/>
  <c r="E72" i="10"/>
  <c r="E67" i="10"/>
  <c r="D75" i="10"/>
  <c r="E57" i="10"/>
  <c r="E47" i="10"/>
  <c r="E63" i="10"/>
  <c r="E53" i="10"/>
  <c r="E69" i="10"/>
  <c r="E64" i="10"/>
  <c r="E54" i="10"/>
  <c r="E70" i="10"/>
  <c r="Q59" i="10"/>
  <c r="M62" i="10"/>
  <c r="Q71" i="10"/>
  <c r="Q53" i="10"/>
  <c r="P11" i="10"/>
  <c r="P17" i="10"/>
  <c r="P20" i="10"/>
  <c r="M47" i="10"/>
  <c r="Q65" i="10"/>
  <c r="Q68" i="10"/>
  <c r="K17" i="10"/>
  <c r="K26" i="10"/>
  <c r="Q17" i="10"/>
  <c r="Q20" i="10"/>
  <c r="Q26" i="10"/>
  <c r="Q60" i="10"/>
  <c r="J159" i="10"/>
  <c r="K36" i="10"/>
  <c r="K28" i="10"/>
  <c r="K20" i="10"/>
  <c r="K12" i="10"/>
  <c r="J39" i="10"/>
  <c r="K31" i="10"/>
  <c r="K23" i="10"/>
  <c r="K15" i="10"/>
  <c r="K32" i="10"/>
  <c r="K24" i="10"/>
  <c r="K16" i="10"/>
  <c r="K8" i="10"/>
  <c r="K57" i="10"/>
  <c r="Q63" i="10"/>
  <c r="K66" i="10"/>
  <c r="K69" i="10"/>
  <c r="K72" i="10"/>
  <c r="M105" i="10"/>
  <c r="M101" i="10"/>
  <c r="M97" i="10"/>
  <c r="M93" i="10"/>
  <c r="M89" i="10"/>
  <c r="M85" i="10"/>
  <c r="M81" i="10"/>
  <c r="M87" i="10"/>
  <c r="M37" i="10"/>
  <c r="M29" i="10"/>
  <c r="M21" i="10"/>
  <c r="M13" i="10"/>
  <c r="L5" i="10"/>
  <c r="L39" i="10"/>
  <c r="M31" i="10"/>
  <c r="M32" i="10"/>
  <c r="M24" i="10"/>
  <c r="M16" i="10"/>
  <c r="M8" i="10"/>
  <c r="M33" i="10"/>
  <c r="M25" i="10"/>
  <c r="M17" i="10"/>
  <c r="M9" i="10"/>
  <c r="Q11" i="10"/>
  <c r="P21" i="10"/>
  <c r="Q23" i="10"/>
  <c r="P23" i="10"/>
  <c r="P27" i="10"/>
  <c r="P33" i="10"/>
  <c r="P36" i="10"/>
  <c r="M57" i="10"/>
  <c r="Q66" i="10"/>
  <c r="Q99" i="10"/>
  <c r="F8" i="10"/>
  <c r="I9" i="10"/>
  <c r="Q13" i="10"/>
  <c r="F16" i="10"/>
  <c r="I17" i="10"/>
  <c r="Q21" i="10"/>
  <c r="F24" i="10"/>
  <c r="I25" i="10"/>
  <c r="Q29" i="10"/>
  <c r="F32" i="10"/>
  <c r="I33" i="10"/>
  <c r="Q37" i="10"/>
  <c r="N47" i="10"/>
  <c r="F50" i="10"/>
  <c r="Q50" i="10" s="1"/>
  <c r="I56" i="10"/>
  <c r="N57" i="10"/>
  <c r="F60" i="10"/>
  <c r="I66" i="10"/>
  <c r="I71" i="10"/>
  <c r="I81" i="10"/>
  <c r="N82" i="10"/>
  <c r="I85" i="10"/>
  <c r="N86" i="10"/>
  <c r="I89" i="10"/>
  <c r="N90" i="10"/>
  <c r="I93" i="10"/>
  <c r="N94" i="10"/>
  <c r="I97" i="10"/>
  <c r="N98" i="10"/>
  <c r="I101" i="10"/>
  <c r="N102" i="10"/>
  <c r="I105" i="10"/>
  <c r="L111" i="10"/>
  <c r="L112" i="10" s="1"/>
  <c r="F117" i="10"/>
  <c r="F121" i="10"/>
  <c r="F125" i="10"/>
  <c r="F129" i="10"/>
  <c r="F133" i="10"/>
  <c r="F137" i="10"/>
  <c r="F141" i="10"/>
  <c r="F145" i="10"/>
  <c r="F149" i="10"/>
  <c r="F153" i="10"/>
  <c r="L157" i="10"/>
  <c r="L158" i="10" s="1"/>
  <c r="M10" i="10"/>
  <c r="I16" i="10"/>
  <c r="M18" i="10"/>
  <c r="I24" i="10"/>
  <c r="M26" i="10"/>
  <c r="I32" i="10"/>
  <c r="M34" i="10"/>
  <c r="E44" i="10"/>
  <c r="M46" i="10"/>
  <c r="E49" i="10"/>
  <c r="I50" i="10"/>
  <c r="E59" i="10"/>
  <c r="I60" i="10"/>
  <c r="I125" i="10"/>
  <c r="I129" i="10"/>
  <c r="I133" i="10"/>
  <c r="I137" i="10"/>
  <c r="I141" i="10"/>
  <c r="I145" i="10"/>
  <c r="I149" i="10"/>
  <c r="I153" i="10"/>
  <c r="F44" i="10"/>
  <c r="D112" i="10"/>
  <c r="E120" i="10"/>
  <c r="E124" i="10"/>
  <c r="E128" i="10"/>
  <c r="E132" i="10"/>
  <c r="E136" i="10"/>
  <c r="E140" i="10"/>
  <c r="E144" i="10"/>
  <c r="E148" i="10"/>
  <c r="E152" i="10"/>
  <c r="J38" i="10"/>
  <c r="I104" i="10"/>
  <c r="P10" i="10"/>
  <c r="P18" i="10"/>
  <c r="P26" i="10"/>
  <c r="P34" i="10"/>
  <c r="L38" i="10"/>
  <c r="M45" i="10"/>
  <c r="E48" i="10"/>
  <c r="K55" i="10"/>
  <c r="E58" i="10"/>
  <c r="J74" i="10"/>
  <c r="J75" i="10" s="1"/>
  <c r="E83" i="10"/>
  <c r="E87" i="10"/>
  <c r="Q87" i="10" s="1"/>
  <c r="E91" i="10"/>
  <c r="Q91" i="10" s="1"/>
  <c r="E95" i="10"/>
  <c r="Q95" i="10" s="1"/>
  <c r="E99" i="10"/>
  <c r="E103" i="10"/>
  <c r="H112" i="10"/>
  <c r="M117" i="10"/>
  <c r="M121" i="10"/>
  <c r="M125" i="10"/>
  <c r="M129" i="10"/>
  <c r="M133" i="10"/>
  <c r="M137" i="10"/>
  <c r="M141" i="10"/>
  <c r="M145" i="10"/>
  <c r="M149" i="10"/>
  <c r="M153" i="10"/>
  <c r="D7" i="10"/>
  <c r="E32" i="10" s="1"/>
  <c r="N45" i="10"/>
  <c r="N74" i="10" s="1"/>
  <c r="L74" i="10"/>
  <c r="L159" i="10" s="1"/>
  <c r="F83" i="10"/>
  <c r="F87" i="10"/>
  <c r="F91" i="10"/>
  <c r="F95" i="10"/>
  <c r="F99" i="10"/>
  <c r="F103" i="10"/>
  <c r="Q105" i="10"/>
  <c r="N117" i="10"/>
  <c r="N8" i="10"/>
  <c r="E20" i="10"/>
  <c r="M55" i="10"/>
  <c r="M65" i="10"/>
  <c r="E68" i="10"/>
  <c r="I69" i="10"/>
  <c r="M70" i="10"/>
  <c r="E73" i="10"/>
  <c r="M84" i="10"/>
  <c r="M88" i="10"/>
  <c r="M92" i="10"/>
  <c r="M96" i="10"/>
  <c r="M100" i="10"/>
  <c r="M104" i="10"/>
  <c r="E119" i="10"/>
  <c r="K120" i="10"/>
  <c r="E123" i="10"/>
  <c r="K124" i="10"/>
  <c r="E127" i="10"/>
  <c r="K128" i="10"/>
  <c r="E131" i="10"/>
  <c r="K132" i="10"/>
  <c r="E135" i="10"/>
  <c r="K136" i="10"/>
  <c r="E139" i="10"/>
  <c r="K140" i="10"/>
  <c r="E143" i="10"/>
  <c r="K144" i="10"/>
  <c r="E147" i="10"/>
  <c r="K148" i="10"/>
  <c r="E151" i="10"/>
  <c r="K152" i="10"/>
  <c r="I13" i="10"/>
  <c r="M15" i="10"/>
  <c r="I21" i="10"/>
  <c r="M23" i="10"/>
  <c r="I29" i="10"/>
  <c r="I37" i="10"/>
  <c r="I48" i="10"/>
  <c r="I58" i="10"/>
  <c r="I83" i="10"/>
  <c r="I87" i="10"/>
  <c r="I91" i="10"/>
  <c r="I95" i="10"/>
  <c r="I99" i="10"/>
  <c r="I103" i="10"/>
  <c r="H39" i="10"/>
  <c r="M44" i="10"/>
  <c r="M49" i="10"/>
  <c r="E52" i="10"/>
  <c r="I53" i="10"/>
  <c r="M59" i="10"/>
  <c r="E62" i="10"/>
  <c r="I63" i="10"/>
  <c r="E82" i="10"/>
  <c r="Q82" i="10" s="1"/>
  <c r="Q81" i="10" s="1"/>
  <c r="K83" i="10"/>
  <c r="E86" i="10"/>
  <c r="Q86" i="10" s="1"/>
  <c r="K87" i="10"/>
  <c r="E90" i="10"/>
  <c r="Q90" i="10" s="1"/>
  <c r="K91" i="10"/>
  <c r="E94" i="10"/>
  <c r="Q94" i="10" s="1"/>
  <c r="K95" i="10"/>
  <c r="E98" i="10"/>
  <c r="Q98" i="10" s="1"/>
  <c r="K99" i="10"/>
  <c r="M148" i="10"/>
  <c r="M152" i="10"/>
  <c r="I12" i="10"/>
  <c r="I20" i="10"/>
  <c r="I28" i="10"/>
  <c r="I68" i="10"/>
  <c r="I73" i="10"/>
  <c r="I119" i="10"/>
  <c r="I123" i="10"/>
  <c r="I127" i="10"/>
  <c r="I131" i="10"/>
  <c r="I135" i="10"/>
  <c r="I139" i="10"/>
  <c r="I143" i="10"/>
  <c r="I147" i="10"/>
  <c r="I47" i="10"/>
  <c r="I57" i="10"/>
  <c r="K119" i="10"/>
  <c r="K123" i="10"/>
  <c r="K127" i="10"/>
  <c r="K131" i="10"/>
  <c r="K135" i="10"/>
  <c r="K139" i="10"/>
  <c r="K143" i="10"/>
  <c r="K147" i="10"/>
  <c r="E9" i="10"/>
  <c r="P14" i="10"/>
  <c r="P22" i="10"/>
  <c r="P30" i="10"/>
  <c r="M53" i="10"/>
  <c r="E56" i="10"/>
  <c r="M63" i="10"/>
  <c r="E66" i="10"/>
  <c r="E71" i="10"/>
  <c r="E81" i="10"/>
  <c r="E85" i="10"/>
  <c r="Q85" i="10" s="1"/>
  <c r="E89" i="10"/>
  <c r="Q89" i="10" s="1"/>
  <c r="E93" i="10"/>
  <c r="Q93" i="10" s="1"/>
  <c r="E97" i="10"/>
  <c r="Q97" i="10" s="1"/>
  <c r="E101" i="10"/>
  <c r="Q101" i="10" s="1"/>
  <c r="E105" i="10"/>
  <c r="M127" i="10"/>
  <c r="M131" i="10"/>
  <c r="M135" i="10"/>
  <c r="M139" i="10"/>
  <c r="M143" i="10"/>
  <c r="M147" i="10"/>
  <c r="M151" i="10"/>
  <c r="M12" i="10"/>
  <c r="M20" i="10"/>
  <c r="M28" i="10"/>
  <c r="M36" i="10"/>
  <c r="E45" i="10"/>
  <c r="M68" i="10"/>
  <c r="M73" i="10"/>
  <c r="F16" i="9"/>
  <c r="L75" i="9"/>
  <c r="M69" i="9"/>
  <c r="M44" i="9"/>
  <c r="M60" i="9"/>
  <c r="M50" i="9"/>
  <c r="M45" i="9"/>
  <c r="M61" i="9"/>
  <c r="M56" i="9"/>
  <c r="M51" i="9"/>
  <c r="Q59" i="9"/>
  <c r="Q23" i="9"/>
  <c r="K26" i="9"/>
  <c r="Q34" i="9"/>
  <c r="O34" i="9"/>
  <c r="M64" i="9"/>
  <c r="N105" i="9"/>
  <c r="E150" i="9"/>
  <c r="E153" i="9"/>
  <c r="Q15" i="9"/>
  <c r="Q26" i="9"/>
  <c r="F32" i="9"/>
  <c r="P37" i="9"/>
  <c r="Q37" i="9"/>
  <c r="K70" i="9"/>
  <c r="L80" i="9"/>
  <c r="L112" i="9" s="1"/>
  <c r="N81" i="9"/>
  <c r="L111" i="9"/>
  <c r="M81" i="9"/>
  <c r="N93" i="9"/>
  <c r="F120" i="9"/>
  <c r="E128" i="9"/>
  <c r="F128" i="9"/>
  <c r="O136" i="9"/>
  <c r="I36" i="9"/>
  <c r="I28" i="9"/>
  <c r="I20" i="9"/>
  <c r="I12" i="9"/>
  <c r="I37" i="9"/>
  <c r="I29" i="9"/>
  <c r="I21" i="9"/>
  <c r="I13" i="9"/>
  <c r="I30" i="9"/>
  <c r="I22" i="9"/>
  <c r="I14" i="9"/>
  <c r="I31" i="9"/>
  <c r="I23" i="9"/>
  <c r="I15" i="9"/>
  <c r="I32" i="9"/>
  <c r="I24" i="9"/>
  <c r="I16" i="9"/>
  <c r="I8" i="9"/>
  <c r="I33" i="9"/>
  <c r="I25" i="9"/>
  <c r="I17" i="9"/>
  <c r="I9" i="9"/>
  <c r="I35" i="9"/>
  <c r="I27" i="9"/>
  <c r="I19" i="9"/>
  <c r="I11" i="9"/>
  <c r="O18" i="9"/>
  <c r="E24" i="9"/>
  <c r="F24" i="9"/>
  <c r="Q24" i="9" s="1"/>
  <c r="Q29" i="9"/>
  <c r="P29" i="9"/>
  <c r="O37" i="9"/>
  <c r="M48" i="9"/>
  <c r="Q67" i="9"/>
  <c r="Q70" i="9"/>
  <c r="O130" i="9"/>
  <c r="O133" i="9"/>
  <c r="Q10" i="9"/>
  <c r="J38" i="9"/>
  <c r="Q16" i="9"/>
  <c r="J74" i="9"/>
  <c r="J43" i="9"/>
  <c r="K46" i="9"/>
  <c r="Q51" i="9"/>
  <c r="O120" i="9"/>
  <c r="O125" i="9"/>
  <c r="O8" i="9"/>
  <c r="Q35" i="9"/>
  <c r="M46" i="9"/>
  <c r="M54" i="9"/>
  <c r="Q57" i="9"/>
  <c r="E60" i="9"/>
  <c r="N97" i="9"/>
  <c r="F140" i="9"/>
  <c r="E27" i="9"/>
  <c r="E65" i="9"/>
  <c r="F65" i="9"/>
  <c r="P13" i="9"/>
  <c r="Q13" i="9"/>
  <c r="E148" i="9"/>
  <c r="F148" i="9"/>
  <c r="Q27" i="9"/>
  <c r="P33" i="9"/>
  <c r="D43" i="9"/>
  <c r="M57" i="9"/>
  <c r="M68" i="9"/>
  <c r="N85" i="9"/>
  <c r="O122" i="9"/>
  <c r="E134" i="9"/>
  <c r="K14" i="9"/>
  <c r="Q19" i="9"/>
  <c r="P25" i="9"/>
  <c r="P36" i="9"/>
  <c r="Q68" i="9"/>
  <c r="E132" i="9"/>
  <c r="F132" i="9"/>
  <c r="O140" i="9"/>
  <c r="L39" i="9"/>
  <c r="N7" i="9"/>
  <c r="M30" i="9"/>
  <c r="M22" i="9"/>
  <c r="M14" i="9"/>
  <c r="M33" i="9"/>
  <c r="M34" i="9"/>
  <c r="M26" i="9"/>
  <c r="M18" i="9"/>
  <c r="M10" i="9"/>
  <c r="P17" i="9"/>
  <c r="O22" i="9"/>
  <c r="P28" i="9"/>
  <c r="P30" i="9"/>
  <c r="N74" i="9"/>
  <c r="Q49" i="9"/>
  <c r="F55" i="9"/>
  <c r="Q60" i="9"/>
  <c r="M63" i="9"/>
  <c r="Q71" i="9"/>
  <c r="G98" i="9"/>
  <c r="G101" i="9"/>
  <c r="O134" i="9"/>
  <c r="E149" i="9"/>
  <c r="M62" i="9"/>
  <c r="N62" i="9"/>
  <c r="P9" i="9"/>
  <c r="P20" i="9"/>
  <c r="P22" i="9"/>
  <c r="M25" i="9"/>
  <c r="K28" i="9"/>
  <c r="Q30" i="9"/>
  <c r="Q33" i="9"/>
  <c r="Q36" i="9"/>
  <c r="M52" i="9"/>
  <c r="N52" i="9"/>
  <c r="M98" i="9"/>
  <c r="G104" i="9"/>
  <c r="O118" i="9"/>
  <c r="F124" i="9"/>
  <c r="O132" i="9"/>
  <c r="J7" i="9"/>
  <c r="K19" i="9" s="1"/>
  <c r="P12" i="9"/>
  <c r="P14" i="9"/>
  <c r="M17" i="9"/>
  <c r="K20" i="9"/>
  <c r="Q22" i="9"/>
  <c r="Q25" i="9"/>
  <c r="Q28" i="9"/>
  <c r="O28" i="9"/>
  <c r="M36" i="9"/>
  <c r="E61" i="9"/>
  <c r="E72" i="9"/>
  <c r="M86" i="9"/>
  <c r="M101" i="9"/>
  <c r="N101" i="9"/>
  <c r="O126" i="9"/>
  <c r="O129" i="9"/>
  <c r="O143" i="9"/>
  <c r="F152" i="9"/>
  <c r="P21" i="9"/>
  <c r="Q21" i="9"/>
  <c r="Q32" i="9"/>
  <c r="E71" i="9"/>
  <c r="G97" i="9"/>
  <c r="M9" i="9"/>
  <c r="K12" i="9"/>
  <c r="Q14" i="9"/>
  <c r="Q17" i="9"/>
  <c r="Q20" i="9"/>
  <c r="O20" i="9"/>
  <c r="M28" i="9"/>
  <c r="Q47" i="9"/>
  <c r="E50" i="9"/>
  <c r="M58" i="9"/>
  <c r="Q66" i="9"/>
  <c r="M89" i="9"/>
  <c r="N89" i="9"/>
  <c r="D7" i="9"/>
  <c r="E8" i="9" s="1"/>
  <c r="F8" i="9"/>
  <c r="O139" i="9"/>
  <c r="Q9" i="9"/>
  <c r="Q12" i="9"/>
  <c r="O12" i="9"/>
  <c r="M20" i="9"/>
  <c r="E26" i="9"/>
  <c r="M47" i="9"/>
  <c r="E56" i="9"/>
  <c r="E144" i="9"/>
  <c r="F144" i="9"/>
  <c r="O152" i="9"/>
  <c r="N157" i="9"/>
  <c r="M12" i="9"/>
  <c r="P23" i="9"/>
  <c r="I34" i="9"/>
  <c r="E67" i="9"/>
  <c r="Q69" i="9"/>
  <c r="D112" i="9"/>
  <c r="E102" i="9"/>
  <c r="Q102" i="9" s="1"/>
  <c r="E98" i="9"/>
  <c r="Q98" i="9" s="1"/>
  <c r="E94" i="9"/>
  <c r="Q94" i="9" s="1"/>
  <c r="E90" i="9"/>
  <c r="Q90" i="9" s="1"/>
  <c r="E86" i="9"/>
  <c r="Q86" i="9" s="1"/>
  <c r="E82" i="9"/>
  <c r="Q82" i="9" s="1"/>
  <c r="Q81" i="9" s="1"/>
  <c r="E103" i="9"/>
  <c r="Q103" i="9" s="1"/>
  <c r="E99" i="9"/>
  <c r="Q99" i="9" s="1"/>
  <c r="E95" i="9"/>
  <c r="Q95" i="9" s="1"/>
  <c r="E91" i="9"/>
  <c r="Q91" i="9" s="1"/>
  <c r="E87" i="9"/>
  <c r="Q87" i="9" s="1"/>
  <c r="E83" i="9"/>
  <c r="Q83" i="9" s="1"/>
  <c r="E93" i="9"/>
  <c r="Q93" i="9" s="1"/>
  <c r="O146" i="9"/>
  <c r="O149" i="9"/>
  <c r="K24" i="9"/>
  <c r="M73" i="9"/>
  <c r="N116" i="9"/>
  <c r="O121" i="9" s="1"/>
  <c r="P15" i="9"/>
  <c r="K23" i="9"/>
  <c r="I26" i="9"/>
  <c r="O31" i="9"/>
  <c r="Q31" i="9"/>
  <c r="K34" i="9"/>
  <c r="Q50" i="9"/>
  <c r="M53" i="9"/>
  <c r="Q61" i="9"/>
  <c r="E96" i="9"/>
  <c r="Q96" i="9" s="1"/>
  <c r="M102" i="9"/>
  <c r="O127" i="9"/>
  <c r="E136" i="9"/>
  <c r="F136" i="9"/>
  <c r="F10" i="9"/>
  <c r="F18" i="9"/>
  <c r="Q18" i="9" s="1"/>
  <c r="F26" i="9"/>
  <c r="F34" i="9"/>
  <c r="N48" i="9"/>
  <c r="F51" i="9"/>
  <c r="Q54" i="9"/>
  <c r="N58" i="9"/>
  <c r="F61" i="9"/>
  <c r="Q64" i="9"/>
  <c r="I67" i="9"/>
  <c r="I72" i="9"/>
  <c r="P75" i="9"/>
  <c r="I81" i="9"/>
  <c r="N82" i="9"/>
  <c r="I85" i="9"/>
  <c r="N86" i="9"/>
  <c r="I89" i="9"/>
  <c r="N90" i="9"/>
  <c r="I93" i="9"/>
  <c r="N94" i="9"/>
  <c r="I97" i="9"/>
  <c r="N98" i="9"/>
  <c r="I101" i="9"/>
  <c r="N102" i="9"/>
  <c r="I105" i="9"/>
  <c r="F117" i="9"/>
  <c r="F121" i="9"/>
  <c r="F125" i="9"/>
  <c r="F129" i="9"/>
  <c r="F133" i="9"/>
  <c r="F137" i="9"/>
  <c r="F141" i="9"/>
  <c r="F145" i="9"/>
  <c r="F149" i="9"/>
  <c r="F153" i="9"/>
  <c r="M11" i="9"/>
  <c r="M19" i="9"/>
  <c r="M27" i="9"/>
  <c r="M35" i="9"/>
  <c r="I45" i="9"/>
  <c r="M67" i="9"/>
  <c r="M72" i="9"/>
  <c r="I84" i="9"/>
  <c r="I88" i="9"/>
  <c r="I92" i="9"/>
  <c r="I96" i="9"/>
  <c r="I100" i="9"/>
  <c r="I104" i="9"/>
  <c r="H6" i="9"/>
  <c r="N11" i="9"/>
  <c r="I50" i="9"/>
  <c r="I60" i="9"/>
  <c r="F80" i="9"/>
  <c r="F112" i="9" s="1"/>
  <c r="K88" i="9"/>
  <c r="K92" i="9"/>
  <c r="K96" i="9"/>
  <c r="K100" i="9"/>
  <c r="K104" i="9"/>
  <c r="H112" i="9"/>
  <c r="M125" i="9"/>
  <c r="M129" i="9"/>
  <c r="M133" i="9"/>
  <c r="M137" i="9"/>
  <c r="M141" i="9"/>
  <c r="M145" i="9"/>
  <c r="M149" i="9"/>
  <c r="H158" i="9"/>
  <c r="I55" i="9"/>
  <c r="I65" i="9"/>
  <c r="I70" i="9"/>
  <c r="D116" i="9"/>
  <c r="D158" i="9" s="1"/>
  <c r="J158" i="9"/>
  <c r="E14" i="9"/>
  <c r="P19" i="9"/>
  <c r="E22" i="9"/>
  <c r="P27" i="9"/>
  <c r="E30" i="9"/>
  <c r="P35" i="9"/>
  <c r="F44" i="9"/>
  <c r="M66" i="9"/>
  <c r="E69" i="9"/>
  <c r="M71" i="9"/>
  <c r="L74" i="9"/>
  <c r="L159" i="9" s="1"/>
  <c r="M84" i="9"/>
  <c r="M88" i="9"/>
  <c r="M92" i="9"/>
  <c r="M96" i="9"/>
  <c r="M100" i="9"/>
  <c r="M104" i="9"/>
  <c r="O117" i="9"/>
  <c r="E119" i="9"/>
  <c r="K120" i="9"/>
  <c r="E123" i="9"/>
  <c r="K124" i="9"/>
  <c r="K128" i="9"/>
  <c r="K132" i="9"/>
  <c r="K136" i="9"/>
  <c r="K140" i="9"/>
  <c r="E143" i="9"/>
  <c r="K144" i="9"/>
  <c r="E147" i="9"/>
  <c r="K148" i="9"/>
  <c r="E151" i="9"/>
  <c r="K152" i="9"/>
  <c r="L158" i="9"/>
  <c r="K8" i="9"/>
  <c r="I49" i="9"/>
  <c r="I59" i="9"/>
  <c r="I83" i="9"/>
  <c r="I87" i="9"/>
  <c r="I91" i="9"/>
  <c r="I95" i="9"/>
  <c r="I99" i="9"/>
  <c r="I103" i="9"/>
  <c r="L38" i="9"/>
  <c r="L76" i="9" s="1"/>
  <c r="M8" i="9"/>
  <c r="O9" i="9"/>
  <c r="M16" i="9"/>
  <c r="O17" i="9"/>
  <c r="M24" i="9"/>
  <c r="O25" i="9"/>
  <c r="M32" i="9"/>
  <c r="O33" i="9"/>
  <c r="M55" i="9"/>
  <c r="M65" i="9"/>
  <c r="E68" i="9"/>
  <c r="I69" i="9"/>
  <c r="M70" i="9"/>
  <c r="I127" i="9"/>
  <c r="I131" i="9"/>
  <c r="I135" i="9"/>
  <c r="I139" i="9"/>
  <c r="I143" i="9"/>
  <c r="I147" i="9"/>
  <c r="E12" i="9"/>
  <c r="E20" i="9"/>
  <c r="E28" i="9"/>
  <c r="E36" i="9"/>
  <c r="E47" i="9"/>
  <c r="I48" i="9"/>
  <c r="E57" i="9"/>
  <c r="I58" i="9"/>
  <c r="M83" i="9"/>
  <c r="M87" i="9"/>
  <c r="M91" i="9"/>
  <c r="M95" i="9"/>
  <c r="M99" i="9"/>
  <c r="M103" i="9"/>
  <c r="E118" i="9"/>
  <c r="K119" i="9"/>
  <c r="K123" i="9"/>
  <c r="E126" i="9"/>
  <c r="K127" i="9"/>
  <c r="K131" i="9"/>
  <c r="K135" i="9"/>
  <c r="K139" i="9"/>
  <c r="K143" i="9"/>
  <c r="K147" i="9"/>
  <c r="K151" i="9"/>
  <c r="M15" i="9"/>
  <c r="M23" i="9"/>
  <c r="M31" i="9"/>
  <c r="M49" i="9"/>
  <c r="E52" i="9"/>
  <c r="I53" i="9"/>
  <c r="M59" i="9"/>
  <c r="E62" i="9"/>
  <c r="I63" i="9"/>
  <c r="I73" i="9"/>
  <c r="H75" i="9"/>
  <c r="I82" i="9"/>
  <c r="I86" i="9"/>
  <c r="I90" i="9"/>
  <c r="I94" i="9"/>
  <c r="I98" i="9"/>
  <c r="H159" i="9"/>
  <c r="I68" i="9"/>
  <c r="K82" i="9"/>
  <c r="K86" i="9"/>
  <c r="K90" i="9"/>
  <c r="K94" i="9"/>
  <c r="K98" i="9"/>
  <c r="M119" i="9"/>
  <c r="M123" i="9"/>
  <c r="M127" i="9"/>
  <c r="M131" i="9"/>
  <c r="I52" i="9"/>
  <c r="K118" i="9"/>
  <c r="K122" i="9"/>
  <c r="K126" i="9"/>
  <c r="K130" i="9"/>
  <c r="K134" i="9"/>
  <c r="K138" i="9"/>
  <c r="K142" i="9"/>
  <c r="K146" i="9"/>
  <c r="Q23" i="8"/>
  <c r="Q26" i="8"/>
  <c r="P29" i="8"/>
  <c r="G29" i="8"/>
  <c r="P32" i="8"/>
  <c r="M94" i="8"/>
  <c r="E126" i="8"/>
  <c r="G18" i="8"/>
  <c r="Q62" i="8"/>
  <c r="Q15" i="8"/>
  <c r="P27" i="8"/>
  <c r="Q29" i="8"/>
  <c r="K69" i="8"/>
  <c r="M100" i="8"/>
  <c r="M96" i="8"/>
  <c r="M92" i="8"/>
  <c r="M88" i="8"/>
  <c r="M84" i="8"/>
  <c r="M81" i="8"/>
  <c r="O97" i="8"/>
  <c r="M103" i="8"/>
  <c r="E149" i="8"/>
  <c r="Q69" i="8"/>
  <c r="O89" i="8"/>
  <c r="O100" i="8"/>
  <c r="O103" i="8"/>
  <c r="P21" i="8"/>
  <c r="G21" i="8"/>
  <c r="Q32" i="8"/>
  <c r="N10" i="8"/>
  <c r="P13" i="8"/>
  <c r="P30" i="8"/>
  <c r="Q51" i="8"/>
  <c r="K63" i="8"/>
  <c r="E123" i="8"/>
  <c r="N18" i="8"/>
  <c r="M18" i="8"/>
  <c r="Q54" i="8"/>
  <c r="O54" i="8"/>
  <c r="Q63" i="8"/>
  <c r="N112" i="8"/>
  <c r="O98" i="8"/>
  <c r="O82" i="8"/>
  <c r="O86" i="8"/>
  <c r="O102" i="8"/>
  <c r="O94" i="8"/>
  <c r="O90" i="8"/>
  <c r="E32" i="8"/>
  <c r="E24" i="8"/>
  <c r="E16" i="8"/>
  <c r="E8" i="8"/>
  <c r="E23" i="8"/>
  <c r="E18" i="8"/>
  <c r="E10" i="8"/>
  <c r="D159" i="8"/>
  <c r="E31" i="8"/>
  <c r="D39" i="8"/>
  <c r="E36" i="8"/>
  <c r="E28" i="8"/>
  <c r="E20" i="8"/>
  <c r="E12" i="8"/>
  <c r="P19" i="8"/>
  <c r="Q21" i="8"/>
  <c r="G33" i="8"/>
  <c r="Q33" i="8"/>
  <c r="P33" i="8"/>
  <c r="K57" i="8"/>
  <c r="K47" i="8"/>
  <c r="J75" i="8"/>
  <c r="K68" i="8"/>
  <c r="K58" i="8"/>
  <c r="K48" i="8"/>
  <c r="K64" i="8"/>
  <c r="K54" i="8"/>
  <c r="K70" i="8"/>
  <c r="K65" i="8"/>
  <c r="K55" i="8"/>
  <c r="K66" i="8"/>
  <c r="K56" i="8"/>
  <c r="K67" i="8"/>
  <c r="K62" i="8"/>
  <c r="K52" i="8"/>
  <c r="K60" i="8"/>
  <c r="M63" i="8"/>
  <c r="Q66" i="8"/>
  <c r="E82" i="8"/>
  <c r="Q82" i="8" s="1"/>
  <c r="O84" i="8"/>
  <c r="O92" i="8"/>
  <c r="M95" i="8"/>
  <c r="Q13" i="8"/>
  <c r="Q24" i="8"/>
  <c r="Q60" i="8"/>
  <c r="O95" i="8"/>
  <c r="P22" i="8"/>
  <c r="G22" i="8"/>
  <c r="Q30" i="8"/>
  <c r="M49" i="8"/>
  <c r="K73" i="8"/>
  <c r="O87" i="8"/>
  <c r="M98" i="8"/>
  <c r="P14" i="8"/>
  <c r="Q25" i="8"/>
  <c r="P25" i="8"/>
  <c r="Q55" i="8"/>
  <c r="M82" i="8"/>
  <c r="M90" i="8"/>
  <c r="O101" i="8"/>
  <c r="M104" i="8"/>
  <c r="E139" i="8"/>
  <c r="K35" i="8"/>
  <c r="K27" i="8"/>
  <c r="K19" i="8"/>
  <c r="K36" i="8"/>
  <c r="K28" i="8"/>
  <c r="K20" i="8"/>
  <c r="K12" i="8"/>
  <c r="K37" i="8"/>
  <c r="K29" i="8"/>
  <c r="K21" i="8"/>
  <c r="K13" i="8"/>
  <c r="K30" i="8"/>
  <c r="K22" i="8"/>
  <c r="K14" i="8"/>
  <c r="K32" i="8"/>
  <c r="K24" i="8"/>
  <c r="K16" i="8"/>
  <c r="K8" i="8"/>
  <c r="K34" i="8"/>
  <c r="K26" i="8"/>
  <c r="K18" i="8"/>
  <c r="K10" i="8"/>
  <c r="Q16" i="8"/>
  <c r="Q19" i="8"/>
  <c r="K25" i="8"/>
  <c r="Q52" i="8"/>
  <c r="Q67" i="8"/>
  <c r="O104" i="8"/>
  <c r="G11" i="8"/>
  <c r="P11" i="8"/>
  <c r="L7" i="8"/>
  <c r="Q11" i="8"/>
  <c r="Q22" i="8"/>
  <c r="E34" i="8"/>
  <c r="F43" i="8"/>
  <c r="G63" i="8" s="1"/>
  <c r="E102" i="8"/>
  <c r="Q102" i="8" s="1"/>
  <c r="M53" i="8"/>
  <c r="M58" i="8"/>
  <c r="M48" i="8"/>
  <c r="M64" i="8"/>
  <c r="M54" i="8"/>
  <c r="M70" i="8"/>
  <c r="M60" i="8"/>
  <c r="M50" i="8"/>
  <c r="M71" i="8"/>
  <c r="M45" i="8"/>
  <c r="M73" i="8"/>
  <c r="M57" i="8"/>
  <c r="M72" i="8"/>
  <c r="M46" i="8"/>
  <c r="L6" i="8"/>
  <c r="M47" i="8"/>
  <c r="M68" i="8"/>
  <c r="E52" i="8"/>
  <c r="E131" i="8"/>
  <c r="Q14" i="8"/>
  <c r="Q17" i="8"/>
  <c r="P17" i="8"/>
  <c r="K45" i="8"/>
  <c r="Q53" i="8"/>
  <c r="K61" i="8"/>
  <c r="Q64" i="8"/>
  <c r="N111" i="8"/>
  <c r="O85" i="8"/>
  <c r="O93" i="8"/>
  <c r="E105" i="8"/>
  <c r="E125" i="8"/>
  <c r="G9" i="8"/>
  <c r="Q9" i="8"/>
  <c r="P9" i="8"/>
  <c r="Q61" i="8"/>
  <c r="O96" i="8"/>
  <c r="M150" i="8"/>
  <c r="M146" i="8"/>
  <c r="L158" i="8"/>
  <c r="M122" i="8"/>
  <c r="M130" i="8"/>
  <c r="M126" i="8"/>
  <c r="M134" i="8"/>
  <c r="M118" i="8"/>
  <c r="M138" i="8"/>
  <c r="E129" i="8"/>
  <c r="J38" i="8"/>
  <c r="K9" i="8"/>
  <c r="G12" i="8"/>
  <c r="P23" i="8"/>
  <c r="E26" i="8"/>
  <c r="Q31" i="8"/>
  <c r="Q34" i="8"/>
  <c r="P37" i="8"/>
  <c r="K50" i="8"/>
  <c r="O56" i="8"/>
  <c r="O88" i="8"/>
  <c r="O99" i="8"/>
  <c r="M102" i="8"/>
  <c r="E15" i="8"/>
  <c r="Q50" i="8"/>
  <c r="O50" i="8"/>
  <c r="K59" i="8"/>
  <c r="E62" i="8"/>
  <c r="M83" i="8"/>
  <c r="M91" i="8"/>
  <c r="E97" i="8"/>
  <c r="Q97" i="8" s="1"/>
  <c r="O105" i="8"/>
  <c r="M12" i="8"/>
  <c r="P15" i="8"/>
  <c r="K23" i="8"/>
  <c r="G35" i="8"/>
  <c r="P35" i="8"/>
  <c r="Q37" i="8"/>
  <c r="M59" i="8"/>
  <c r="Q65" i="8"/>
  <c r="O65" i="8"/>
  <c r="Q68" i="8"/>
  <c r="O83" i="8"/>
  <c r="E89" i="8"/>
  <c r="Q89" i="8" s="1"/>
  <c r="O91" i="8"/>
  <c r="E122" i="8"/>
  <c r="I9" i="8"/>
  <c r="I17" i="8"/>
  <c r="I25" i="8"/>
  <c r="I33" i="8"/>
  <c r="N43" i="8"/>
  <c r="I72" i="8"/>
  <c r="I101" i="8"/>
  <c r="I105" i="8"/>
  <c r="L111" i="8"/>
  <c r="L112" i="8" s="1"/>
  <c r="L157" i="8"/>
  <c r="M26" i="8"/>
  <c r="M52" i="8"/>
  <c r="E55" i="8"/>
  <c r="M62" i="8"/>
  <c r="E65" i="8"/>
  <c r="E14" i="8"/>
  <c r="G15" i="8"/>
  <c r="E22" i="8"/>
  <c r="G23" i="8"/>
  <c r="E30" i="8"/>
  <c r="I45" i="8"/>
  <c r="M67" i="8"/>
  <c r="E70" i="8"/>
  <c r="I71" i="8"/>
  <c r="O73" i="8"/>
  <c r="M85" i="8"/>
  <c r="M89" i="8"/>
  <c r="M93" i="8"/>
  <c r="M97" i="8"/>
  <c r="M101" i="8"/>
  <c r="M105" i="8"/>
  <c r="K117" i="8"/>
  <c r="K121" i="8"/>
  <c r="E124" i="8"/>
  <c r="K125" i="8"/>
  <c r="K129" i="8"/>
  <c r="E132" i="8"/>
  <c r="K133" i="8"/>
  <c r="K137" i="8"/>
  <c r="K141" i="8"/>
  <c r="K145" i="8"/>
  <c r="K149" i="8"/>
  <c r="K153" i="8"/>
  <c r="F120" i="8"/>
  <c r="F116" i="8" s="1"/>
  <c r="F124" i="8"/>
  <c r="F128" i="8"/>
  <c r="F132" i="8"/>
  <c r="F136" i="8"/>
  <c r="F140" i="8"/>
  <c r="F144" i="8"/>
  <c r="F148" i="8"/>
  <c r="F152" i="8"/>
  <c r="P10" i="8"/>
  <c r="E13" i="8"/>
  <c r="P18" i="8"/>
  <c r="E21" i="8"/>
  <c r="P26" i="8"/>
  <c r="E29" i="8"/>
  <c r="P34" i="8"/>
  <c r="E37" i="8"/>
  <c r="L38" i="8"/>
  <c r="M51" i="8"/>
  <c r="M56" i="8"/>
  <c r="M61" i="8"/>
  <c r="E64" i="8"/>
  <c r="I65" i="8"/>
  <c r="D80" i="8"/>
  <c r="E93" i="8" s="1"/>
  <c r="Q93" i="8" s="1"/>
  <c r="K84" i="8"/>
  <c r="E87" i="8"/>
  <c r="Q87" i="8" s="1"/>
  <c r="K88" i="8"/>
  <c r="E91" i="8"/>
  <c r="Q91" i="8" s="1"/>
  <c r="K92" i="8"/>
  <c r="K96" i="8"/>
  <c r="K100" i="8"/>
  <c r="K104" i="8"/>
  <c r="H112" i="8"/>
  <c r="M117" i="8"/>
  <c r="M121" i="8"/>
  <c r="M125" i="8"/>
  <c r="M129" i="8"/>
  <c r="M133" i="8"/>
  <c r="M137" i="8"/>
  <c r="M141" i="8"/>
  <c r="M145" i="8"/>
  <c r="M149" i="8"/>
  <c r="M153" i="8"/>
  <c r="H158" i="8"/>
  <c r="M8" i="8"/>
  <c r="I14" i="8"/>
  <c r="I22" i="8"/>
  <c r="M24" i="8"/>
  <c r="I30" i="8"/>
  <c r="M32" i="8"/>
  <c r="O46" i="8"/>
  <c r="M66" i="8"/>
  <c r="E69" i="8"/>
  <c r="I70" i="8"/>
  <c r="O72" i="8"/>
  <c r="F80" i="8"/>
  <c r="G92" i="8" s="1"/>
  <c r="O81" i="8"/>
  <c r="Q105" i="8"/>
  <c r="J112" i="8"/>
  <c r="D116" i="8"/>
  <c r="E142" i="8" s="1"/>
  <c r="N117" i="8"/>
  <c r="I120" i="8"/>
  <c r="I124" i="8"/>
  <c r="I128" i="8"/>
  <c r="I132" i="8"/>
  <c r="I136" i="8"/>
  <c r="I140" i="8"/>
  <c r="I144" i="8"/>
  <c r="I148" i="8"/>
  <c r="I152" i="8"/>
  <c r="J158" i="8"/>
  <c r="F7" i="8"/>
  <c r="G25" i="8" s="1"/>
  <c r="N8" i="8"/>
  <c r="P8" i="8" s="1"/>
  <c r="I59" i="8"/>
  <c r="K120" i="8"/>
  <c r="K124" i="8"/>
  <c r="K128" i="8"/>
  <c r="K132" i="8"/>
  <c r="K136" i="8"/>
  <c r="K140" i="8"/>
  <c r="K144" i="8"/>
  <c r="K148" i="8"/>
  <c r="K152" i="8"/>
  <c r="I13" i="8"/>
  <c r="I21" i="8"/>
  <c r="I29" i="8"/>
  <c r="I37" i="8"/>
  <c r="J74" i="8"/>
  <c r="J159" i="8" s="1"/>
  <c r="I95" i="8"/>
  <c r="I99" i="8"/>
  <c r="E11" i="8"/>
  <c r="E19" i="8"/>
  <c r="E27" i="8"/>
  <c r="E35" i="8"/>
  <c r="K44" i="8"/>
  <c r="O45" i="8"/>
  <c r="M55" i="8"/>
  <c r="M65" i="8"/>
  <c r="E68" i="8"/>
  <c r="I69" i="8"/>
  <c r="L74" i="8"/>
  <c r="L75" i="8" s="1"/>
  <c r="K83" i="8"/>
  <c r="K87" i="8"/>
  <c r="K91" i="8"/>
  <c r="K95" i="8"/>
  <c r="K99" i="8"/>
  <c r="K103" i="8"/>
  <c r="M120" i="8"/>
  <c r="M124" i="8"/>
  <c r="M128" i="8"/>
  <c r="M132" i="8"/>
  <c r="M136" i="8"/>
  <c r="M140" i="8"/>
  <c r="M144" i="8"/>
  <c r="M148" i="8"/>
  <c r="M152" i="8"/>
  <c r="I12" i="8"/>
  <c r="I20" i="8"/>
  <c r="I28" i="8"/>
  <c r="I36" i="8"/>
  <c r="H39" i="8"/>
  <c r="I58" i="8"/>
  <c r="I119" i="8"/>
  <c r="I123" i="8"/>
  <c r="I127" i="8"/>
  <c r="I131" i="8"/>
  <c r="I135" i="8"/>
  <c r="I139" i="8"/>
  <c r="I143" i="8"/>
  <c r="I147" i="8"/>
  <c r="I151" i="8"/>
  <c r="D43" i="8"/>
  <c r="E66" i="8" s="1"/>
  <c r="M44" i="8"/>
  <c r="I53" i="8"/>
  <c r="I63" i="8"/>
  <c r="K119" i="8"/>
  <c r="K123" i="8"/>
  <c r="K127" i="8"/>
  <c r="K131" i="8"/>
  <c r="K135" i="8"/>
  <c r="K139" i="8"/>
  <c r="K143" i="8"/>
  <c r="K147" i="8"/>
  <c r="K151" i="8"/>
  <c r="H159" i="8"/>
  <c r="H5" i="8" s="1"/>
  <c r="E9" i="8"/>
  <c r="E17" i="8"/>
  <c r="E25" i="8"/>
  <c r="E33" i="8"/>
  <c r="E46" i="8"/>
  <c r="I47" i="8"/>
  <c r="O49" i="8"/>
  <c r="I57" i="8"/>
  <c r="O59" i="8"/>
  <c r="M69" i="8"/>
  <c r="E72" i="8"/>
  <c r="I73" i="8"/>
  <c r="H75" i="8"/>
  <c r="K82" i="8"/>
  <c r="K86" i="8"/>
  <c r="K90" i="8"/>
  <c r="K94" i="8"/>
  <c r="K98" i="8"/>
  <c r="M119" i="8"/>
  <c r="M123" i="8"/>
  <c r="M127" i="8"/>
  <c r="M131" i="8"/>
  <c r="M135" i="8"/>
  <c r="M139" i="8"/>
  <c r="M143" i="8"/>
  <c r="M147" i="8"/>
  <c r="M151" i="8"/>
  <c r="I10" i="8"/>
  <c r="I18" i="8"/>
  <c r="I26" i="8"/>
  <c r="I52" i="8"/>
  <c r="I62" i="8"/>
  <c r="I118" i="8"/>
  <c r="I122" i="8"/>
  <c r="I126" i="8"/>
  <c r="I130" i="8"/>
  <c r="I134" i="8"/>
  <c r="I138" i="8"/>
  <c r="I142" i="8"/>
  <c r="I146" i="8"/>
  <c r="K118" i="8"/>
  <c r="K122" i="8"/>
  <c r="K126" i="8"/>
  <c r="K130" i="8"/>
  <c r="K134" i="8"/>
  <c r="K138" i="8"/>
  <c r="K142" i="8"/>
  <c r="K146" i="8"/>
  <c r="Q23" i="7"/>
  <c r="M57" i="7"/>
  <c r="M52" i="7"/>
  <c r="L6" i="7"/>
  <c r="M73" i="7"/>
  <c r="M68" i="7"/>
  <c r="M47" i="7"/>
  <c r="L75" i="7"/>
  <c r="M67" i="7"/>
  <c r="M64" i="7"/>
  <c r="M49" i="7"/>
  <c r="M60" i="7"/>
  <c r="M55" i="7"/>
  <c r="M50" i="7"/>
  <c r="M46" i="7"/>
  <c r="M61" i="7"/>
  <c r="M72" i="7"/>
  <c r="Q53" i="7"/>
  <c r="P36" i="7"/>
  <c r="G57" i="7"/>
  <c r="Q65" i="7"/>
  <c r="Q71" i="7"/>
  <c r="E88" i="7"/>
  <c r="Q88" i="7" s="1"/>
  <c r="E105" i="7"/>
  <c r="Q105" i="7" s="1"/>
  <c r="E101" i="7"/>
  <c r="Q101" i="7" s="1"/>
  <c r="E97" i="7"/>
  <c r="Q97" i="7" s="1"/>
  <c r="E93" i="7"/>
  <c r="Q93" i="7" s="1"/>
  <c r="E89" i="7"/>
  <c r="Q89" i="7" s="1"/>
  <c r="E85" i="7"/>
  <c r="Q85" i="7" s="1"/>
  <c r="E81" i="7"/>
  <c r="Q81" i="7" s="1"/>
  <c r="E92" i="7"/>
  <c r="Q92" i="7" s="1"/>
  <c r="E96" i="7"/>
  <c r="Q96" i="7" s="1"/>
  <c r="E102" i="7"/>
  <c r="Q102" i="7" s="1"/>
  <c r="E98" i="7"/>
  <c r="Q98" i="7" s="1"/>
  <c r="E94" i="7"/>
  <c r="Q94" i="7" s="1"/>
  <c r="E90" i="7"/>
  <c r="Q90" i="7" s="1"/>
  <c r="E86" i="7"/>
  <c r="Q86" i="7" s="1"/>
  <c r="E104" i="7"/>
  <c r="Q104" i="7" s="1"/>
  <c r="E103" i="7"/>
  <c r="Q103" i="7" s="1"/>
  <c r="E99" i="7"/>
  <c r="Q99" i="7" s="1"/>
  <c r="E95" i="7"/>
  <c r="Q95" i="7" s="1"/>
  <c r="E91" i="7"/>
  <c r="Q91" i="7" s="1"/>
  <c r="E87" i="7"/>
  <c r="Q87" i="7" s="1"/>
  <c r="E100" i="7"/>
  <c r="Q100" i="7" s="1"/>
  <c r="D112" i="7"/>
  <c r="E84" i="7"/>
  <c r="Q84" i="7" s="1"/>
  <c r="O139" i="7"/>
  <c r="P18" i="7"/>
  <c r="G24" i="7"/>
  <c r="P24" i="7"/>
  <c r="G51" i="7"/>
  <c r="Q63" i="7"/>
  <c r="O120" i="7"/>
  <c r="K15" i="7"/>
  <c r="K18" i="7"/>
  <c r="Q24" i="7"/>
  <c r="Q30" i="7"/>
  <c r="M54" i="7"/>
  <c r="M63" i="7"/>
  <c r="G69" i="7"/>
  <c r="G105" i="7"/>
  <c r="G101" i="7"/>
  <c r="G97" i="7"/>
  <c r="G93" i="7"/>
  <c r="G89" i="7"/>
  <c r="G85" i="7"/>
  <c r="G81" i="7"/>
  <c r="F112" i="7"/>
  <c r="G104" i="7"/>
  <c r="G100" i="7"/>
  <c r="G96" i="7"/>
  <c r="G92" i="7"/>
  <c r="G88" i="7"/>
  <c r="G84" i="7"/>
  <c r="G95" i="7"/>
  <c r="N116" i="7"/>
  <c r="O136" i="7" s="1"/>
  <c r="O149" i="7"/>
  <c r="P10" i="7"/>
  <c r="P21" i="7"/>
  <c r="G48" i="7"/>
  <c r="K10" i="7"/>
  <c r="P13" i="7"/>
  <c r="G13" i="7"/>
  <c r="Q15" i="7"/>
  <c r="Q21" i="7"/>
  <c r="Q27" i="7"/>
  <c r="Q36" i="7"/>
  <c r="K72" i="7"/>
  <c r="K67" i="7"/>
  <c r="K46" i="7"/>
  <c r="K62" i="7"/>
  <c r="K57" i="7"/>
  <c r="K52" i="7"/>
  <c r="J75" i="7"/>
  <c r="K58" i="7"/>
  <c r="K53" i="7"/>
  <c r="K64" i="7"/>
  <c r="K49" i="7"/>
  <c r="K70" i="7"/>
  <c r="K65" i="7"/>
  <c r="K44" i="7"/>
  <c r="K50" i="7"/>
  <c r="K61" i="7"/>
  <c r="K56" i="7"/>
  <c r="Q48" i="7"/>
  <c r="Q51" i="7"/>
  <c r="Q54" i="7"/>
  <c r="Q57" i="7"/>
  <c r="Q60" i="7"/>
  <c r="K69" i="7"/>
  <c r="O143" i="7"/>
  <c r="E25" i="7"/>
  <c r="P34" i="7"/>
  <c r="Q45" i="7"/>
  <c r="Q69" i="7"/>
  <c r="Q72" i="7"/>
  <c r="M102" i="7"/>
  <c r="M98" i="7"/>
  <c r="M94" i="7"/>
  <c r="M90" i="7"/>
  <c r="M86" i="7"/>
  <c r="M82" i="7"/>
  <c r="M105" i="7"/>
  <c r="M101" i="7"/>
  <c r="M97" i="7"/>
  <c r="M93" i="7"/>
  <c r="M89" i="7"/>
  <c r="M85" i="7"/>
  <c r="M81" i="7"/>
  <c r="Q10" i="7"/>
  <c r="Q13" i="7"/>
  <c r="G16" i="7"/>
  <c r="P16" i="7"/>
  <c r="P28" i="7"/>
  <c r="P31" i="7"/>
  <c r="P37" i="7"/>
  <c r="G64" i="7"/>
  <c r="Q66" i="7"/>
  <c r="F7" i="7"/>
  <c r="G37" i="7" s="1"/>
  <c r="P22" i="7"/>
  <c r="K34" i="7"/>
  <c r="Q73" i="7"/>
  <c r="E82" i="7"/>
  <c r="Q82" i="7" s="1"/>
  <c r="G103" i="7"/>
  <c r="O118" i="7"/>
  <c r="N157" i="7"/>
  <c r="O134" i="7"/>
  <c r="O150" i="7"/>
  <c r="K16" i="7"/>
  <c r="G19" i="7"/>
  <c r="K22" i="7"/>
  <c r="M25" i="7"/>
  <c r="K31" i="7"/>
  <c r="Q37" i="7"/>
  <c r="Q49" i="7"/>
  <c r="G82" i="7"/>
  <c r="O147" i="7"/>
  <c r="K33" i="7"/>
  <c r="K25" i="7"/>
  <c r="K17" i="7"/>
  <c r="K9" i="7"/>
  <c r="J159" i="7"/>
  <c r="K35" i="7"/>
  <c r="K27" i="7"/>
  <c r="K19" i="7"/>
  <c r="K11" i="7"/>
  <c r="K36" i="7"/>
  <c r="K28" i="7"/>
  <c r="J39" i="7"/>
  <c r="K37" i="7"/>
  <c r="K29" i="7"/>
  <c r="K21" i="7"/>
  <c r="K13" i="7"/>
  <c r="G11" i="7"/>
  <c r="Q16" i="7"/>
  <c r="Q22" i="7"/>
  <c r="Q31" i="7"/>
  <c r="Q58" i="7"/>
  <c r="Q61" i="7"/>
  <c r="G67" i="7"/>
  <c r="O144" i="7"/>
  <c r="M34" i="7"/>
  <c r="M26" i="7"/>
  <c r="M18" i="7"/>
  <c r="M10" i="7"/>
  <c r="M36" i="7"/>
  <c r="M28" i="7"/>
  <c r="M20" i="7"/>
  <c r="M12" i="7"/>
  <c r="M37" i="7"/>
  <c r="M29" i="7"/>
  <c r="M21" i="7"/>
  <c r="L5" i="7"/>
  <c r="M30" i="7"/>
  <c r="M22" i="7"/>
  <c r="M14" i="7"/>
  <c r="P19" i="7"/>
  <c r="Q19" i="7"/>
  <c r="Q28" i="7"/>
  <c r="Q46" i="7"/>
  <c r="Q52" i="7"/>
  <c r="Q55" i="7"/>
  <c r="Q64" i="7"/>
  <c r="Q70" i="7"/>
  <c r="G86" i="7"/>
  <c r="K14" i="7"/>
  <c r="E17" i="7"/>
  <c r="G26" i="7"/>
  <c r="P26" i="7"/>
  <c r="G32" i="7"/>
  <c r="P32" i="7"/>
  <c r="E60" i="7"/>
  <c r="E55" i="7"/>
  <c r="E50" i="7"/>
  <c r="E71" i="7"/>
  <c r="E66" i="7"/>
  <c r="E45" i="7"/>
  <c r="E72" i="7"/>
  <c r="E67" i="7"/>
  <c r="E46" i="7"/>
  <c r="D75" i="7"/>
  <c r="E57" i="7"/>
  <c r="E52" i="7"/>
  <c r="E63" i="7"/>
  <c r="E58" i="7"/>
  <c r="E53" i="7"/>
  <c r="E49" i="7"/>
  <c r="E64" i="7"/>
  <c r="E70" i="7"/>
  <c r="G59" i="7"/>
  <c r="E62" i="7"/>
  <c r="Q67" i="7"/>
  <c r="O122" i="7"/>
  <c r="O125" i="7"/>
  <c r="P11" i="7"/>
  <c r="Q11" i="7"/>
  <c r="P20" i="7"/>
  <c r="P23" i="7"/>
  <c r="P29" i="7"/>
  <c r="K32" i="7"/>
  <c r="P35" i="7"/>
  <c r="F43" i="7"/>
  <c r="G56" i="7" s="1"/>
  <c r="Q47" i="7"/>
  <c r="G47" i="7"/>
  <c r="K59" i="7"/>
  <c r="E65" i="7"/>
  <c r="E83" i="7"/>
  <c r="Q83" i="7" s="1"/>
  <c r="G90" i="7"/>
  <c r="O135" i="7"/>
  <c r="K26" i="7"/>
  <c r="Q32" i="7"/>
  <c r="G53" i="7"/>
  <c r="M59" i="7"/>
  <c r="Q68" i="7"/>
  <c r="G83" i="7"/>
  <c r="P12" i="7"/>
  <c r="G12" i="7"/>
  <c r="K20" i="7"/>
  <c r="K23" i="7"/>
  <c r="Q29" i="7"/>
  <c r="Q35" i="7"/>
  <c r="Q56" i="7"/>
  <c r="K8" i="7"/>
  <c r="J38" i="7"/>
  <c r="E44" i="7"/>
  <c r="I81" i="7"/>
  <c r="I85" i="7"/>
  <c r="I89" i="7"/>
  <c r="I93" i="7"/>
  <c r="I97" i="7"/>
  <c r="I101" i="7"/>
  <c r="I105" i="7"/>
  <c r="L111" i="7"/>
  <c r="L112" i="7" s="1"/>
  <c r="D7" i="7"/>
  <c r="M8" i="7"/>
  <c r="M16" i="7"/>
  <c r="I22" i="7"/>
  <c r="M24" i="7"/>
  <c r="I30" i="7"/>
  <c r="M32" i="7"/>
  <c r="G44" i="7"/>
  <c r="K45" i="7"/>
  <c r="M51" i="7"/>
  <c r="E54" i="7"/>
  <c r="M56" i="7"/>
  <c r="E59" i="7"/>
  <c r="H76" i="7"/>
  <c r="I76" i="7" s="1"/>
  <c r="I121" i="7"/>
  <c r="I125" i="7"/>
  <c r="I129" i="7"/>
  <c r="I133" i="7"/>
  <c r="I137" i="7"/>
  <c r="I141" i="7"/>
  <c r="I145" i="7"/>
  <c r="I149" i="7"/>
  <c r="I153" i="7"/>
  <c r="N8" i="7"/>
  <c r="P9" i="7"/>
  <c r="P17" i="7"/>
  <c r="P25" i="7"/>
  <c r="P33" i="7"/>
  <c r="I13" i="7"/>
  <c r="M15" i="7"/>
  <c r="I21" i="7"/>
  <c r="M23" i="7"/>
  <c r="I29" i="7"/>
  <c r="M31" i="7"/>
  <c r="I37" i="7"/>
  <c r="M45" i="7"/>
  <c r="E48" i="7"/>
  <c r="I49" i="7"/>
  <c r="M66" i="7"/>
  <c r="E69" i="7"/>
  <c r="M71" i="7"/>
  <c r="N81" i="7"/>
  <c r="I84" i="7"/>
  <c r="I88" i="7"/>
  <c r="I92" i="7"/>
  <c r="I96" i="7"/>
  <c r="I100" i="7"/>
  <c r="I104" i="7"/>
  <c r="F120" i="7"/>
  <c r="F116" i="7" s="1"/>
  <c r="F124" i="7"/>
  <c r="F128" i="7"/>
  <c r="F132" i="7"/>
  <c r="F136" i="7"/>
  <c r="F140" i="7"/>
  <c r="F144" i="7"/>
  <c r="F148" i="7"/>
  <c r="F152" i="7"/>
  <c r="I54" i="7"/>
  <c r="I59" i="7"/>
  <c r="K84" i="7"/>
  <c r="K88" i="7"/>
  <c r="K92" i="7"/>
  <c r="K96" i="7"/>
  <c r="K100" i="7"/>
  <c r="K104" i="7"/>
  <c r="H112" i="7"/>
  <c r="M117" i="7"/>
  <c r="M121" i="7"/>
  <c r="M125" i="7"/>
  <c r="M129" i="7"/>
  <c r="M133" i="7"/>
  <c r="M137" i="7"/>
  <c r="M141" i="7"/>
  <c r="H158" i="7"/>
  <c r="L38" i="7"/>
  <c r="L39" i="7" s="1"/>
  <c r="H39" i="7"/>
  <c r="L74" i="7"/>
  <c r="L159" i="7" s="1"/>
  <c r="D116" i="7"/>
  <c r="E143" i="7" s="1"/>
  <c r="E10" i="7"/>
  <c r="E18" i="7"/>
  <c r="E26" i="7"/>
  <c r="G27" i="7"/>
  <c r="E34" i="7"/>
  <c r="G35" i="7"/>
  <c r="M44" i="7"/>
  <c r="E47" i="7"/>
  <c r="I48" i="7"/>
  <c r="M65" i="7"/>
  <c r="E68" i="7"/>
  <c r="I69" i="7"/>
  <c r="M70" i="7"/>
  <c r="E73" i="7"/>
  <c r="M84" i="7"/>
  <c r="M88" i="7"/>
  <c r="M92" i="7"/>
  <c r="M96" i="7"/>
  <c r="M100" i="7"/>
  <c r="M104" i="7"/>
  <c r="O117" i="7"/>
  <c r="E119" i="7"/>
  <c r="K120" i="7"/>
  <c r="E123" i="7"/>
  <c r="K124" i="7"/>
  <c r="E127" i="7"/>
  <c r="K128" i="7"/>
  <c r="K132" i="7"/>
  <c r="K136" i="7"/>
  <c r="E139" i="7"/>
  <c r="K140" i="7"/>
  <c r="K144" i="7"/>
  <c r="K148" i="7"/>
  <c r="E151" i="7"/>
  <c r="K152" i="7"/>
  <c r="L158" i="7"/>
  <c r="M13" i="7"/>
  <c r="I19" i="7"/>
  <c r="I27" i="7"/>
  <c r="I35" i="7"/>
  <c r="N44" i="7"/>
  <c r="I53" i="7"/>
  <c r="I58" i="7"/>
  <c r="I83" i="7"/>
  <c r="I87" i="7"/>
  <c r="I91" i="7"/>
  <c r="I95" i="7"/>
  <c r="I99" i="7"/>
  <c r="I103" i="7"/>
  <c r="I63" i="7"/>
  <c r="K83" i="7"/>
  <c r="K87" i="7"/>
  <c r="K91" i="7"/>
  <c r="K95" i="7"/>
  <c r="K99" i="7"/>
  <c r="K103" i="7"/>
  <c r="M120" i="7"/>
  <c r="M124" i="7"/>
  <c r="M128" i="7"/>
  <c r="M132" i="7"/>
  <c r="M136" i="7"/>
  <c r="M140" i="7"/>
  <c r="E8" i="7"/>
  <c r="E16" i="7"/>
  <c r="E24" i="7"/>
  <c r="E32" i="7"/>
  <c r="M48" i="7"/>
  <c r="E51" i="7"/>
  <c r="M69" i="7"/>
  <c r="H75" i="7"/>
  <c r="M83" i="7"/>
  <c r="M87" i="7"/>
  <c r="M91" i="7"/>
  <c r="M95" i="7"/>
  <c r="M99" i="7"/>
  <c r="M103" i="7"/>
  <c r="E118" i="7"/>
  <c r="K119" i="7"/>
  <c r="E122" i="7"/>
  <c r="K123" i="7"/>
  <c r="K127" i="7"/>
  <c r="K131" i="7"/>
  <c r="E134" i="7"/>
  <c r="K135" i="7"/>
  <c r="E138" i="7"/>
  <c r="K139" i="7"/>
  <c r="E142" i="7"/>
  <c r="K143" i="7"/>
  <c r="E146" i="7"/>
  <c r="K147" i="7"/>
  <c r="E150" i="7"/>
  <c r="I9" i="7"/>
  <c r="M11" i="7"/>
  <c r="I17" i="7"/>
  <c r="M19" i="7"/>
  <c r="I25" i="7"/>
  <c r="M27" i="7"/>
  <c r="I33" i="7"/>
  <c r="M35" i="7"/>
  <c r="M53" i="7"/>
  <c r="E56" i="7"/>
  <c r="M58" i="7"/>
  <c r="E61" i="7"/>
  <c r="I62" i="7"/>
  <c r="I82" i="7"/>
  <c r="I86" i="7"/>
  <c r="I90" i="7"/>
  <c r="I94" i="7"/>
  <c r="I98" i="7"/>
  <c r="H159" i="7"/>
  <c r="H5" i="7" s="1"/>
  <c r="I46" i="7"/>
  <c r="I67" i="7"/>
  <c r="K82" i="7"/>
  <c r="K86" i="7"/>
  <c r="K90" i="7"/>
  <c r="K94" i="7"/>
  <c r="K98" i="7"/>
  <c r="M119" i="7"/>
  <c r="M123" i="7"/>
  <c r="M127" i="7"/>
  <c r="M131" i="7"/>
  <c r="M139" i="7"/>
  <c r="M143" i="7"/>
  <c r="M147" i="7"/>
  <c r="M151" i="7"/>
  <c r="I24" i="7"/>
  <c r="I118" i="7"/>
  <c r="I122" i="7"/>
  <c r="I126" i="7"/>
  <c r="I130" i="7"/>
  <c r="I134" i="7"/>
  <c r="I138" i="7"/>
  <c r="I142" i="7"/>
  <c r="I146" i="7"/>
  <c r="N7" i="6"/>
  <c r="O10" i="6" s="1"/>
  <c r="M30" i="6"/>
  <c r="M22" i="6"/>
  <c r="M14" i="6"/>
  <c r="M31" i="6"/>
  <c r="M23" i="6"/>
  <c r="M15" i="6"/>
  <c r="M35" i="6"/>
  <c r="M27" i="6"/>
  <c r="M19" i="6"/>
  <c r="M11" i="6"/>
  <c r="P12" i="6"/>
  <c r="Q12" i="6"/>
  <c r="P34" i="6"/>
  <c r="P22" i="6"/>
  <c r="O50" i="6"/>
  <c r="Q58" i="6"/>
  <c r="N116" i="6"/>
  <c r="O117" i="6" s="1"/>
  <c r="N157" i="6"/>
  <c r="O120" i="6"/>
  <c r="O152" i="6"/>
  <c r="P10" i="6"/>
  <c r="K19" i="6"/>
  <c r="K31" i="6"/>
  <c r="Q34" i="6"/>
  <c r="M102" i="6"/>
  <c r="O123" i="6"/>
  <c r="K25" i="6"/>
  <c r="K28" i="6"/>
  <c r="Q31" i="6"/>
  <c r="Q37" i="6"/>
  <c r="Q61" i="6"/>
  <c r="M86" i="6"/>
  <c r="O132" i="6"/>
  <c r="Q10" i="6"/>
  <c r="K16" i="6"/>
  <c r="Q22" i="6"/>
  <c r="Q25" i="6"/>
  <c r="P25" i="6"/>
  <c r="P28" i="6"/>
  <c r="Q28" i="6"/>
  <c r="O28" i="6"/>
  <c r="K66" i="6"/>
  <c r="P13" i="6"/>
  <c r="Q13" i="6"/>
  <c r="Q16" i="6"/>
  <c r="G35" i="6"/>
  <c r="F76" i="6"/>
  <c r="M52" i="6"/>
  <c r="L75" i="6"/>
  <c r="M68" i="6"/>
  <c r="M53" i="6"/>
  <c r="M63" i="6"/>
  <c r="M48" i="6"/>
  <c r="M64" i="6"/>
  <c r="M49" i="6"/>
  <c r="M44" i="6"/>
  <c r="M70" i="6"/>
  <c r="M55" i="6"/>
  <c r="M65" i="6"/>
  <c r="M50" i="6"/>
  <c r="M60" i="6"/>
  <c r="M45" i="6"/>
  <c r="M71" i="6"/>
  <c r="M61" i="6"/>
  <c r="M56" i="6"/>
  <c r="M46" i="6"/>
  <c r="L6" i="6"/>
  <c r="L5" i="6" s="1"/>
  <c r="M67" i="6"/>
  <c r="M62" i="6"/>
  <c r="M47" i="6"/>
  <c r="E62" i="6"/>
  <c r="Q66" i="6"/>
  <c r="O141" i="6"/>
  <c r="P26" i="6"/>
  <c r="K35" i="6"/>
  <c r="E45" i="6"/>
  <c r="E71" i="6"/>
  <c r="E56" i="6"/>
  <c r="E66" i="6"/>
  <c r="E51" i="6"/>
  <c r="D75" i="6"/>
  <c r="E67" i="6"/>
  <c r="E52" i="6"/>
  <c r="E73" i="6"/>
  <c r="E57" i="6"/>
  <c r="E70" i="6"/>
  <c r="E68" i="6"/>
  <c r="E53" i="6"/>
  <c r="E63" i="6"/>
  <c r="E48" i="6"/>
  <c r="E58" i="6"/>
  <c r="E55" i="6"/>
  <c r="E64" i="6"/>
  <c r="E49" i="6"/>
  <c r="E65" i="6"/>
  <c r="E50" i="6"/>
  <c r="K51" i="6"/>
  <c r="M59" i="6"/>
  <c r="O147" i="6"/>
  <c r="O129" i="6"/>
  <c r="P14" i="6"/>
  <c r="K67" i="6"/>
  <c r="K52" i="6"/>
  <c r="K62" i="6"/>
  <c r="K47" i="6"/>
  <c r="J75" i="6"/>
  <c r="K73" i="6"/>
  <c r="K57" i="6"/>
  <c r="K56" i="6"/>
  <c r="K58" i="6"/>
  <c r="K64" i="6"/>
  <c r="K49" i="6"/>
  <c r="K44" i="6"/>
  <c r="K59" i="6"/>
  <c r="K70" i="6"/>
  <c r="K55" i="6"/>
  <c r="K65" i="6"/>
  <c r="K50" i="6"/>
  <c r="K61" i="6"/>
  <c r="K71" i="6"/>
  <c r="K72" i="6"/>
  <c r="K46" i="6"/>
  <c r="Q51" i="6"/>
  <c r="Q57" i="6"/>
  <c r="Q59" i="6"/>
  <c r="G87" i="6"/>
  <c r="G90" i="6"/>
  <c r="O121" i="6"/>
  <c r="O124" i="6"/>
  <c r="O153" i="6"/>
  <c r="P8" i="6"/>
  <c r="K11" i="6"/>
  <c r="K23" i="6"/>
  <c r="Q26" i="6"/>
  <c r="K32" i="6"/>
  <c r="K69" i="6"/>
  <c r="M90" i="6"/>
  <c r="O127" i="6"/>
  <c r="K17" i="6"/>
  <c r="K20" i="6"/>
  <c r="Q23" i="6"/>
  <c r="O29" i="6"/>
  <c r="Q29" i="6"/>
  <c r="Q32" i="6"/>
  <c r="E60" i="6"/>
  <c r="Q69" i="6"/>
  <c r="O69" i="6"/>
  <c r="O133" i="6"/>
  <c r="O136" i="6"/>
  <c r="K37" i="6"/>
  <c r="K29" i="6"/>
  <c r="K21" i="6"/>
  <c r="K13" i="6"/>
  <c r="K30" i="6"/>
  <c r="K22" i="6"/>
  <c r="K14" i="6"/>
  <c r="K34" i="6"/>
  <c r="K26" i="6"/>
  <c r="K18" i="6"/>
  <c r="K10" i="6"/>
  <c r="Q17" i="6"/>
  <c r="P17" i="6"/>
  <c r="Q20" i="6"/>
  <c r="P20" i="6"/>
  <c r="L112" i="6"/>
  <c r="M100" i="6"/>
  <c r="M96" i="6"/>
  <c r="M92" i="6"/>
  <c r="M84" i="6"/>
  <c r="M105" i="6"/>
  <c r="M101" i="6"/>
  <c r="M97" i="6"/>
  <c r="M93" i="6"/>
  <c r="M89" i="6"/>
  <c r="M85" i="6"/>
  <c r="O139" i="6"/>
  <c r="Q55" i="6"/>
  <c r="O55" i="6"/>
  <c r="Q8" i="6"/>
  <c r="O8" i="6"/>
  <c r="P30" i="6"/>
  <c r="Q54" i="6"/>
  <c r="O54" i="6"/>
  <c r="M104" i="6"/>
  <c r="O145" i="6"/>
  <c r="O148" i="6"/>
  <c r="O149" i="6"/>
  <c r="P18" i="6"/>
  <c r="K27" i="6"/>
  <c r="K60" i="6"/>
  <c r="Q72" i="6"/>
  <c r="O72" i="6"/>
  <c r="E82" i="6"/>
  <c r="Q82" i="6" s="1"/>
  <c r="M94" i="6"/>
  <c r="O119" i="6"/>
  <c r="O151" i="6"/>
  <c r="G12" i="6"/>
  <c r="K33" i="6"/>
  <c r="K36" i="6"/>
  <c r="M88" i="6"/>
  <c r="O125" i="6"/>
  <c r="O128" i="6"/>
  <c r="K15" i="6"/>
  <c r="Q18" i="6"/>
  <c r="K24" i="6"/>
  <c r="Q30" i="6"/>
  <c r="Q33" i="6"/>
  <c r="P33" i="6"/>
  <c r="P36" i="6"/>
  <c r="Q36" i="6"/>
  <c r="K45" i="6"/>
  <c r="Q73" i="6"/>
  <c r="M82" i="6"/>
  <c r="O131" i="6"/>
  <c r="K9" i="6"/>
  <c r="K12" i="6"/>
  <c r="Q15" i="6"/>
  <c r="Q21" i="6"/>
  <c r="Q24" i="6"/>
  <c r="O24" i="6"/>
  <c r="K63" i="6"/>
  <c r="O65" i="6"/>
  <c r="Q70" i="6"/>
  <c r="M98" i="6"/>
  <c r="G105" i="6"/>
  <c r="O137" i="6"/>
  <c r="O140" i="6"/>
  <c r="I9" i="6"/>
  <c r="I17" i="6"/>
  <c r="I25" i="6"/>
  <c r="I33" i="6"/>
  <c r="N43" i="6"/>
  <c r="O58" i="6" s="1"/>
  <c r="I97" i="6"/>
  <c r="I101" i="6"/>
  <c r="I105" i="6"/>
  <c r="L111" i="6"/>
  <c r="L159" i="6" s="1"/>
  <c r="L157" i="6"/>
  <c r="M10" i="6"/>
  <c r="O11" i="6"/>
  <c r="M18" i="6"/>
  <c r="M26" i="6"/>
  <c r="M34" i="6"/>
  <c r="O47" i="6"/>
  <c r="E59" i="6"/>
  <c r="O62" i="6"/>
  <c r="M72" i="6"/>
  <c r="P11" i="6"/>
  <c r="P19" i="6"/>
  <c r="P27" i="6"/>
  <c r="P35" i="6"/>
  <c r="H76" i="6"/>
  <c r="I76" i="6" s="1"/>
  <c r="K8" i="6"/>
  <c r="M9" i="6"/>
  <c r="I15" i="6"/>
  <c r="M17" i="6"/>
  <c r="I23" i="6"/>
  <c r="M25" i="6"/>
  <c r="I31" i="6"/>
  <c r="M33" i="6"/>
  <c r="J38" i="6"/>
  <c r="E44" i="6"/>
  <c r="N46" i="6"/>
  <c r="M51" i="6"/>
  <c r="E54" i="6"/>
  <c r="M66" i="6"/>
  <c r="E69" i="6"/>
  <c r="M81" i="6"/>
  <c r="I84" i="6"/>
  <c r="I88" i="6"/>
  <c r="I92" i="6"/>
  <c r="I96" i="6"/>
  <c r="I100" i="6"/>
  <c r="I104" i="6"/>
  <c r="Q118" i="6"/>
  <c r="F120" i="6"/>
  <c r="F124" i="6"/>
  <c r="F128" i="6"/>
  <c r="F132" i="6"/>
  <c r="F116" i="6" s="1"/>
  <c r="Q134" i="6"/>
  <c r="F136" i="6"/>
  <c r="F140" i="6"/>
  <c r="Q142" i="6"/>
  <c r="F144" i="6"/>
  <c r="F148" i="6"/>
  <c r="Q150" i="6"/>
  <c r="F152" i="6"/>
  <c r="N9" i="6"/>
  <c r="L38" i="6"/>
  <c r="L76" i="6" s="1"/>
  <c r="F44" i="6"/>
  <c r="D80" i="6"/>
  <c r="E102" i="6" s="1"/>
  <c r="Q102" i="6" s="1"/>
  <c r="N81" i="6"/>
  <c r="K84" i="6"/>
  <c r="K88" i="6"/>
  <c r="K92" i="6"/>
  <c r="K96" i="6"/>
  <c r="K100" i="6"/>
  <c r="K104" i="6"/>
  <c r="H112" i="6"/>
  <c r="M117" i="6"/>
  <c r="M121" i="6"/>
  <c r="M125" i="6"/>
  <c r="M129" i="6"/>
  <c r="M133" i="6"/>
  <c r="M137" i="6"/>
  <c r="M141" i="6"/>
  <c r="M145" i="6"/>
  <c r="M149" i="6"/>
  <c r="M153" i="6"/>
  <c r="H158" i="6"/>
  <c r="D7" i="6"/>
  <c r="E19" i="6" s="1"/>
  <c r="M8" i="6"/>
  <c r="I14" i="6"/>
  <c r="M16" i="6"/>
  <c r="I22" i="6"/>
  <c r="M24" i="6"/>
  <c r="I30" i="6"/>
  <c r="M32" i="6"/>
  <c r="J74" i="6"/>
  <c r="J159" i="6" s="1"/>
  <c r="F80" i="6"/>
  <c r="J112" i="6"/>
  <c r="D116" i="6"/>
  <c r="D158" i="6" s="1"/>
  <c r="I120" i="6"/>
  <c r="I124" i="6"/>
  <c r="I128" i="6"/>
  <c r="I132" i="6"/>
  <c r="I136" i="6"/>
  <c r="I140" i="6"/>
  <c r="I144" i="6"/>
  <c r="I148" i="6"/>
  <c r="I152" i="6"/>
  <c r="J158" i="6"/>
  <c r="F7" i="6"/>
  <c r="G22" i="6" s="1"/>
  <c r="K120" i="6"/>
  <c r="K124" i="6"/>
  <c r="K128" i="6"/>
  <c r="K132" i="6"/>
  <c r="K136" i="6"/>
  <c r="K140" i="6"/>
  <c r="K144" i="6"/>
  <c r="K148" i="6"/>
  <c r="K152" i="6"/>
  <c r="L158" i="6"/>
  <c r="I13" i="6"/>
  <c r="I21" i="6"/>
  <c r="I29" i="6"/>
  <c r="I37" i="6"/>
  <c r="N74" i="6"/>
  <c r="I91" i="6"/>
  <c r="I95" i="6"/>
  <c r="I99" i="6"/>
  <c r="I103" i="6"/>
  <c r="K83" i="6"/>
  <c r="K87" i="6"/>
  <c r="K91" i="6"/>
  <c r="K95" i="6"/>
  <c r="K99" i="6"/>
  <c r="K103" i="6"/>
  <c r="E10" i="6"/>
  <c r="M54" i="6"/>
  <c r="M69" i="6"/>
  <c r="E72" i="6"/>
  <c r="M83" i="6"/>
  <c r="M87" i="6"/>
  <c r="M91" i="6"/>
  <c r="M95" i="6"/>
  <c r="M99" i="6"/>
  <c r="M103" i="6"/>
  <c r="E118" i="6"/>
  <c r="E122" i="6"/>
  <c r="Q122" i="6" s="1"/>
  <c r="E126" i="6"/>
  <c r="Q126" i="6" s="1"/>
  <c r="E130" i="6"/>
  <c r="Q130" i="6" s="1"/>
  <c r="E134" i="6"/>
  <c r="E138" i="6"/>
  <c r="Q138" i="6" s="1"/>
  <c r="E142" i="6"/>
  <c r="E146" i="6"/>
  <c r="Q146" i="6" s="1"/>
  <c r="E150" i="6"/>
  <c r="I11" i="6"/>
  <c r="M13" i="6"/>
  <c r="O14" i="6"/>
  <c r="I19" i="6"/>
  <c r="M21" i="6"/>
  <c r="I27" i="6"/>
  <c r="M29" i="6"/>
  <c r="O30" i="6"/>
  <c r="I35" i="6"/>
  <c r="M37" i="6"/>
  <c r="E46" i="6"/>
  <c r="O49" i="6"/>
  <c r="M58" i="6"/>
  <c r="E61" i="6"/>
  <c r="O64" i="6"/>
  <c r="I82" i="6"/>
  <c r="I86" i="6"/>
  <c r="I90" i="6"/>
  <c r="I94" i="6"/>
  <c r="I98" i="6"/>
  <c r="H159" i="6"/>
  <c r="H5" i="6" s="1"/>
  <c r="K82" i="6"/>
  <c r="K86" i="6"/>
  <c r="K90" i="6"/>
  <c r="K94" i="6"/>
  <c r="K98" i="6"/>
  <c r="M119" i="6"/>
  <c r="M123" i="6"/>
  <c r="M127" i="6"/>
  <c r="M131" i="6"/>
  <c r="M135" i="6"/>
  <c r="M139" i="6"/>
  <c r="M147" i="6"/>
  <c r="M151" i="6"/>
  <c r="I10" i="6"/>
  <c r="M12" i="6"/>
  <c r="I18" i="6"/>
  <c r="M20" i="6"/>
  <c r="I26" i="6"/>
  <c r="M28" i="6"/>
  <c r="M36" i="6"/>
  <c r="I118" i="6"/>
  <c r="I122" i="6"/>
  <c r="I126" i="6"/>
  <c r="I130" i="6"/>
  <c r="I134" i="6"/>
  <c r="I138" i="6"/>
  <c r="I142" i="6"/>
  <c r="I146" i="6"/>
  <c r="K118" i="6"/>
  <c r="K122" i="6"/>
  <c r="K126" i="6"/>
  <c r="K130" i="6"/>
  <c r="K134" i="6"/>
  <c r="K138" i="6"/>
  <c r="K142" i="6"/>
  <c r="K146" i="6"/>
  <c r="E16" i="5"/>
  <c r="Q34" i="5"/>
  <c r="P34" i="5"/>
  <c r="E133" i="5"/>
  <c r="P10" i="5"/>
  <c r="N19" i="5"/>
  <c r="Q22" i="5"/>
  <c r="P32" i="5"/>
  <c r="Q64" i="5"/>
  <c r="Q16" i="5"/>
  <c r="M67" i="5"/>
  <c r="M63" i="5"/>
  <c r="M59" i="5"/>
  <c r="M71" i="5"/>
  <c r="M68" i="5"/>
  <c r="M64" i="5"/>
  <c r="M60" i="5"/>
  <c r="M72" i="5"/>
  <c r="M69" i="5"/>
  <c r="M65" i="5"/>
  <c r="M61" i="5"/>
  <c r="M57" i="5"/>
  <c r="M73" i="5"/>
  <c r="L75" i="5"/>
  <c r="M62" i="5"/>
  <c r="M58" i="5"/>
  <c r="M55" i="5"/>
  <c r="M51" i="5"/>
  <c r="M47" i="5"/>
  <c r="Q46" i="5"/>
  <c r="Q52" i="5"/>
  <c r="Q55" i="5"/>
  <c r="Q58" i="5"/>
  <c r="J7" i="5"/>
  <c r="K10" i="5"/>
  <c r="P20" i="5"/>
  <c r="P23" i="5"/>
  <c r="E104" i="5"/>
  <c r="E100" i="5"/>
  <c r="E96" i="5"/>
  <c r="E105" i="5"/>
  <c r="E101" i="5"/>
  <c r="E97" i="5"/>
  <c r="E93" i="5"/>
  <c r="E89" i="5"/>
  <c r="D112" i="5"/>
  <c r="E102" i="5"/>
  <c r="E98" i="5"/>
  <c r="E94" i="5"/>
  <c r="E90" i="5"/>
  <c r="E86" i="5"/>
  <c r="E82" i="5"/>
  <c r="M13" i="5"/>
  <c r="Q10" i="5"/>
  <c r="P26" i="5"/>
  <c r="Q32" i="5"/>
  <c r="N35" i="5"/>
  <c r="F53" i="5"/>
  <c r="E53" i="5"/>
  <c r="E62" i="5"/>
  <c r="Q68" i="5"/>
  <c r="E33" i="5"/>
  <c r="E25" i="5"/>
  <c r="E17" i="5"/>
  <c r="E9" i="5"/>
  <c r="E18" i="5"/>
  <c r="E10" i="5"/>
  <c r="E35" i="5"/>
  <c r="E27" i="5"/>
  <c r="E19" i="5"/>
  <c r="E11" i="5"/>
  <c r="D159" i="5"/>
  <c r="D39" i="5"/>
  <c r="E37" i="5"/>
  <c r="E29" i="5"/>
  <c r="E21" i="5"/>
  <c r="E13" i="5"/>
  <c r="E31" i="5"/>
  <c r="E23" i="5"/>
  <c r="E15" i="5"/>
  <c r="D75" i="5"/>
  <c r="E65" i="5"/>
  <c r="E54" i="5"/>
  <c r="E50" i="5"/>
  <c r="E46" i="5"/>
  <c r="E70" i="5"/>
  <c r="E55" i="5"/>
  <c r="E51" i="5"/>
  <c r="E47" i="5"/>
  <c r="E69" i="5"/>
  <c r="E56" i="5"/>
  <c r="E52" i="5"/>
  <c r="E48" i="5"/>
  <c r="E44" i="5"/>
  <c r="E73" i="5"/>
  <c r="E8" i="5"/>
  <c r="P14" i="5"/>
  <c r="Q20" i="5"/>
  <c r="Q23" i="5"/>
  <c r="Q26" i="5"/>
  <c r="P36" i="5"/>
  <c r="Q53" i="5"/>
  <c r="Q65" i="5"/>
  <c r="J38" i="5"/>
  <c r="K11" i="5"/>
  <c r="Q50" i="5"/>
  <c r="Q59" i="5"/>
  <c r="Q62" i="5"/>
  <c r="Q72" i="5"/>
  <c r="L7" i="5"/>
  <c r="M11" i="5" s="1"/>
  <c r="N11" i="5"/>
  <c r="Q14" i="5"/>
  <c r="P24" i="5"/>
  <c r="P30" i="5"/>
  <c r="Q47" i="5"/>
  <c r="E66" i="5"/>
  <c r="E24" i="5"/>
  <c r="K33" i="5"/>
  <c r="Q36" i="5"/>
  <c r="Q69" i="5"/>
  <c r="P12" i="5"/>
  <c r="P15" i="5"/>
  <c r="K21" i="5"/>
  <c r="K24" i="5"/>
  <c r="N27" i="5"/>
  <c r="Q30" i="5"/>
  <c r="F45" i="5"/>
  <c r="F43" i="5" s="1"/>
  <c r="E45" i="5"/>
  <c r="E57" i="5"/>
  <c r="K12" i="5"/>
  <c r="K15" i="5"/>
  <c r="P18" i="5"/>
  <c r="Q24" i="5"/>
  <c r="Q66" i="5"/>
  <c r="P28" i="5"/>
  <c r="P31" i="5"/>
  <c r="Q54" i="5"/>
  <c r="Q60" i="5"/>
  <c r="K9" i="5"/>
  <c r="Q12" i="5"/>
  <c r="Q15" i="5"/>
  <c r="Q18" i="5"/>
  <c r="K31" i="5"/>
  <c r="E34" i="5"/>
  <c r="Q48" i="5"/>
  <c r="Q51" i="5"/>
  <c r="Q57" i="5"/>
  <c r="Q70" i="5"/>
  <c r="P16" i="5"/>
  <c r="P19" i="5"/>
  <c r="P22" i="5"/>
  <c r="Q28" i="5"/>
  <c r="Q31" i="5"/>
  <c r="K34" i="5"/>
  <c r="F49" i="5"/>
  <c r="E49" i="5"/>
  <c r="E58" i="5"/>
  <c r="E61" i="5"/>
  <c r="Q71" i="5"/>
  <c r="M151" i="5"/>
  <c r="M135" i="5"/>
  <c r="M131" i="5"/>
  <c r="M127" i="5"/>
  <c r="M123" i="5"/>
  <c r="M119" i="5"/>
  <c r="M148" i="5"/>
  <c r="M144" i="5"/>
  <c r="M140" i="5"/>
  <c r="M136" i="5"/>
  <c r="M132" i="5"/>
  <c r="M128" i="5"/>
  <c r="M124" i="5"/>
  <c r="M120" i="5"/>
  <c r="M137" i="5"/>
  <c r="M133" i="5"/>
  <c r="M129" i="5"/>
  <c r="M125" i="5"/>
  <c r="M121" i="5"/>
  <c r="M117" i="5"/>
  <c r="M150" i="5"/>
  <c r="M146" i="5"/>
  <c r="M142" i="5"/>
  <c r="M138" i="5"/>
  <c r="M134" i="5"/>
  <c r="M130" i="5"/>
  <c r="M126" i="5"/>
  <c r="M122" i="5"/>
  <c r="M118" i="5"/>
  <c r="I18" i="5"/>
  <c r="I26" i="5"/>
  <c r="I34" i="5"/>
  <c r="I58" i="5"/>
  <c r="I62" i="5"/>
  <c r="I66" i="5"/>
  <c r="L80" i="5"/>
  <c r="K95" i="5"/>
  <c r="K99" i="5"/>
  <c r="K103" i="5"/>
  <c r="K106" i="5"/>
  <c r="L157" i="5"/>
  <c r="L158" i="5" s="1"/>
  <c r="F8" i="5"/>
  <c r="I9" i="5"/>
  <c r="I17" i="5"/>
  <c r="I25" i="5"/>
  <c r="I33" i="5"/>
  <c r="Q37" i="5"/>
  <c r="M70" i="5"/>
  <c r="M91" i="5"/>
  <c r="M95" i="5"/>
  <c r="M99" i="5"/>
  <c r="M103" i="5"/>
  <c r="M106" i="5"/>
  <c r="K117" i="5"/>
  <c r="K121" i="5"/>
  <c r="K125" i="5"/>
  <c r="K129" i="5"/>
  <c r="E132" i="5"/>
  <c r="K133" i="5"/>
  <c r="K137" i="5"/>
  <c r="E140" i="5"/>
  <c r="K141" i="5"/>
  <c r="E144" i="5"/>
  <c r="K145" i="5"/>
  <c r="E148" i="5"/>
  <c r="K149" i="5"/>
  <c r="K153" i="5"/>
  <c r="M66" i="5"/>
  <c r="I73" i="5"/>
  <c r="H75" i="5"/>
  <c r="I90" i="5"/>
  <c r="I94" i="5"/>
  <c r="I98" i="5"/>
  <c r="I102" i="5"/>
  <c r="F120" i="5"/>
  <c r="F124" i="5"/>
  <c r="F128" i="5"/>
  <c r="F132" i="5"/>
  <c r="F136" i="5"/>
  <c r="F140" i="5"/>
  <c r="F144" i="5"/>
  <c r="F148" i="5"/>
  <c r="F152" i="5"/>
  <c r="I8" i="5"/>
  <c r="I16" i="5"/>
  <c r="I24" i="5"/>
  <c r="M26" i="5"/>
  <c r="I32" i="5"/>
  <c r="M34" i="5"/>
  <c r="M46" i="5"/>
  <c r="M50" i="5"/>
  <c r="M54" i="5"/>
  <c r="I57" i="5"/>
  <c r="I61" i="5"/>
  <c r="I65" i="5"/>
  <c r="I69" i="5"/>
  <c r="E72" i="5"/>
  <c r="E85" i="5"/>
  <c r="K86" i="5"/>
  <c r="K90" i="5"/>
  <c r="K94" i="5"/>
  <c r="K98" i="5"/>
  <c r="K102" i="5"/>
  <c r="H112" i="5"/>
  <c r="M141" i="5"/>
  <c r="M145" i="5"/>
  <c r="M149" i="5"/>
  <c r="M153" i="5"/>
  <c r="E14" i="5"/>
  <c r="E22" i="5"/>
  <c r="E30" i="5"/>
  <c r="I45" i="5"/>
  <c r="I49" i="5"/>
  <c r="I53" i="5"/>
  <c r="E60" i="5"/>
  <c r="E64" i="5"/>
  <c r="E68" i="5"/>
  <c r="E81" i="5"/>
  <c r="F85" i="5"/>
  <c r="F89" i="5"/>
  <c r="F93" i="5"/>
  <c r="F97" i="5"/>
  <c r="F101" i="5"/>
  <c r="F105" i="5"/>
  <c r="J112" i="5"/>
  <c r="D116" i="5"/>
  <c r="E146" i="5" s="1"/>
  <c r="N117" i="5"/>
  <c r="I120" i="5"/>
  <c r="I124" i="5"/>
  <c r="I128" i="5"/>
  <c r="I132" i="5"/>
  <c r="I136" i="5"/>
  <c r="I140" i="5"/>
  <c r="I144" i="5"/>
  <c r="I148" i="5"/>
  <c r="I152" i="5"/>
  <c r="H158" i="5"/>
  <c r="K8" i="5"/>
  <c r="I15" i="5"/>
  <c r="I23" i="5"/>
  <c r="I31" i="5"/>
  <c r="F81" i="5"/>
  <c r="K120" i="5"/>
  <c r="K124" i="5"/>
  <c r="K128" i="5"/>
  <c r="K132" i="5"/>
  <c r="K136" i="5"/>
  <c r="E139" i="5"/>
  <c r="K140" i="5"/>
  <c r="E143" i="5"/>
  <c r="K144" i="5"/>
  <c r="E147" i="5"/>
  <c r="K148" i="5"/>
  <c r="K152" i="5"/>
  <c r="J158" i="5"/>
  <c r="L38" i="5"/>
  <c r="L76" i="5" s="1"/>
  <c r="I72" i="5"/>
  <c r="I93" i="5"/>
  <c r="I97" i="5"/>
  <c r="I101" i="5"/>
  <c r="I105" i="5"/>
  <c r="M8" i="5"/>
  <c r="I14" i="5"/>
  <c r="M16" i="5"/>
  <c r="I22" i="5"/>
  <c r="I30" i="5"/>
  <c r="M32" i="5"/>
  <c r="M45" i="5"/>
  <c r="M49" i="5"/>
  <c r="M53" i="5"/>
  <c r="I60" i="5"/>
  <c r="I64" i="5"/>
  <c r="I68" i="5"/>
  <c r="E71" i="5"/>
  <c r="E84" i="5"/>
  <c r="K85" i="5"/>
  <c r="E88" i="5"/>
  <c r="K89" i="5"/>
  <c r="E92" i="5"/>
  <c r="K93" i="5"/>
  <c r="K97" i="5"/>
  <c r="K101" i="5"/>
  <c r="K105" i="5"/>
  <c r="M152" i="5"/>
  <c r="N8" i="5"/>
  <c r="E12" i="5"/>
  <c r="E20" i="5"/>
  <c r="E28" i="5"/>
  <c r="E36" i="5"/>
  <c r="I44" i="5"/>
  <c r="I48" i="5"/>
  <c r="I52" i="5"/>
  <c r="I56" i="5"/>
  <c r="E59" i="5"/>
  <c r="E63" i="5"/>
  <c r="E67" i="5"/>
  <c r="K81" i="5"/>
  <c r="I119" i="5"/>
  <c r="I123" i="5"/>
  <c r="I127" i="5"/>
  <c r="I131" i="5"/>
  <c r="I135" i="5"/>
  <c r="I139" i="5"/>
  <c r="I143" i="5"/>
  <c r="I147" i="5"/>
  <c r="I151" i="5"/>
  <c r="I13" i="5"/>
  <c r="I21" i="5"/>
  <c r="I29" i="5"/>
  <c r="I37" i="5"/>
  <c r="K119" i="5"/>
  <c r="K123" i="5"/>
  <c r="K127" i="5"/>
  <c r="K131" i="5"/>
  <c r="K135" i="5"/>
  <c r="K139" i="5"/>
  <c r="K143" i="5"/>
  <c r="K147" i="5"/>
  <c r="K151" i="5"/>
  <c r="I71" i="5"/>
  <c r="I92" i="5"/>
  <c r="I96" i="5"/>
  <c r="I100" i="5"/>
  <c r="I104" i="5"/>
  <c r="I12" i="5"/>
  <c r="M14" i="5"/>
  <c r="I20" i="5"/>
  <c r="M22" i="5"/>
  <c r="I28" i="5"/>
  <c r="M30" i="5"/>
  <c r="I36" i="5"/>
  <c r="H39" i="5"/>
  <c r="M44" i="5"/>
  <c r="M48" i="5"/>
  <c r="M52" i="5"/>
  <c r="M56" i="5"/>
  <c r="I59" i="5"/>
  <c r="I63" i="5"/>
  <c r="I67" i="5"/>
  <c r="N81" i="5"/>
  <c r="E83" i="5"/>
  <c r="K84" i="5"/>
  <c r="E87" i="5"/>
  <c r="K88" i="5"/>
  <c r="E91" i="5"/>
  <c r="K92" i="5"/>
  <c r="E95" i="5"/>
  <c r="K96" i="5"/>
  <c r="E99" i="5"/>
  <c r="K100" i="5"/>
  <c r="E103" i="5"/>
  <c r="M139" i="5"/>
  <c r="M143" i="5"/>
  <c r="M147" i="5"/>
  <c r="H159" i="5"/>
  <c r="H5" i="5" s="1"/>
  <c r="E26" i="5"/>
  <c r="N44" i="5"/>
  <c r="I47" i="5"/>
  <c r="I51" i="5"/>
  <c r="I55" i="5"/>
  <c r="I118" i="5"/>
  <c r="I122" i="5"/>
  <c r="I126" i="5"/>
  <c r="I130" i="5"/>
  <c r="I134" i="5"/>
  <c r="I138" i="5"/>
  <c r="I142" i="5"/>
  <c r="I146" i="5"/>
  <c r="I11" i="5"/>
  <c r="I19" i="5"/>
  <c r="I27" i="5"/>
  <c r="K118" i="5"/>
  <c r="K122" i="5"/>
  <c r="K126" i="5"/>
  <c r="K130" i="5"/>
  <c r="K134" i="5"/>
  <c r="K138" i="5"/>
  <c r="K142" i="5"/>
  <c r="K146" i="5"/>
  <c r="E153" i="5"/>
  <c r="I87" i="5"/>
  <c r="I91" i="5"/>
  <c r="I95" i="5"/>
  <c r="I99" i="5"/>
  <c r="I103" i="5"/>
  <c r="F76" i="4"/>
  <c r="Q52" i="4"/>
  <c r="O52" i="4"/>
  <c r="E119" i="4"/>
  <c r="Q13" i="4"/>
  <c r="Q28" i="4"/>
  <c r="P31" i="4"/>
  <c r="Q31" i="4"/>
  <c r="Q62" i="4"/>
  <c r="Q69" i="4"/>
  <c r="O69" i="4"/>
  <c r="O87" i="4"/>
  <c r="O140" i="4"/>
  <c r="O149" i="4"/>
  <c r="Q10" i="4"/>
  <c r="P10" i="4"/>
  <c r="Q16" i="4"/>
  <c r="Q19" i="4"/>
  <c r="Q53" i="4"/>
  <c r="O56" i="4"/>
  <c r="O128" i="4"/>
  <c r="O137" i="4"/>
  <c r="P29" i="4"/>
  <c r="P32" i="4"/>
  <c r="G63" i="4"/>
  <c r="Q66" i="4"/>
  <c r="O122" i="4"/>
  <c r="O125" i="4"/>
  <c r="E141" i="4"/>
  <c r="P17" i="4"/>
  <c r="P20" i="4"/>
  <c r="E135" i="4"/>
  <c r="P8" i="4"/>
  <c r="F7" i="4"/>
  <c r="G26" i="4" s="1"/>
  <c r="G8" i="4"/>
  <c r="P11" i="4"/>
  <c r="K14" i="4"/>
  <c r="K26" i="4"/>
  <c r="Q29" i="4"/>
  <c r="Q32" i="4"/>
  <c r="Q35" i="4"/>
  <c r="Q73" i="4"/>
  <c r="E117" i="4"/>
  <c r="O53" i="4"/>
  <c r="J159" i="4"/>
  <c r="K32" i="4"/>
  <c r="K24" i="4"/>
  <c r="K16" i="4"/>
  <c r="K8" i="4"/>
  <c r="K33" i="4"/>
  <c r="K25" i="4"/>
  <c r="K17" i="4"/>
  <c r="K9" i="4"/>
  <c r="J39" i="4"/>
  <c r="K37" i="4"/>
  <c r="K29" i="4"/>
  <c r="K21" i="4"/>
  <c r="K13" i="4"/>
  <c r="J76" i="4"/>
  <c r="Q17" i="4"/>
  <c r="Q20" i="4"/>
  <c r="P23" i="4"/>
  <c r="Q23" i="4"/>
  <c r="P33" i="4"/>
  <c r="P36" i="4"/>
  <c r="N74" i="4"/>
  <c r="N6" i="4" s="1"/>
  <c r="O132" i="4"/>
  <c r="O141" i="4"/>
  <c r="O147" i="4"/>
  <c r="N38" i="4"/>
  <c r="Q8" i="4"/>
  <c r="Q11" i="4"/>
  <c r="O57" i="4"/>
  <c r="Q60" i="4"/>
  <c r="O120" i="4"/>
  <c r="O129" i="4"/>
  <c r="E151" i="4"/>
  <c r="O144" i="4"/>
  <c r="P21" i="4"/>
  <c r="P24" i="4"/>
  <c r="G24" i="4"/>
  <c r="P27" i="4"/>
  <c r="K30" i="4"/>
  <c r="K36" i="4"/>
  <c r="N116" i="4"/>
  <c r="O117" i="4"/>
  <c r="N157" i="4"/>
  <c r="O123" i="4"/>
  <c r="E133" i="4"/>
  <c r="E139" i="4"/>
  <c r="Q26" i="4"/>
  <c r="P26" i="4"/>
  <c r="Q50" i="4"/>
  <c r="Q63" i="4"/>
  <c r="E19" i="4"/>
  <c r="E11" i="4"/>
  <c r="E10" i="4"/>
  <c r="D39" i="4"/>
  <c r="E18" i="4"/>
  <c r="E36" i="4"/>
  <c r="E28" i="4"/>
  <c r="E20" i="4"/>
  <c r="E12" i="4"/>
  <c r="E34" i="4"/>
  <c r="D159" i="4"/>
  <c r="E31" i="4"/>
  <c r="E23" i="4"/>
  <c r="E15" i="4"/>
  <c r="E32" i="4"/>
  <c r="E24" i="4"/>
  <c r="E16" i="4"/>
  <c r="E8" i="4"/>
  <c r="E26" i="4"/>
  <c r="P12" i="4"/>
  <c r="G15" i="4"/>
  <c r="Q33" i="4"/>
  <c r="Q36" i="4"/>
  <c r="Q48" i="4"/>
  <c r="O48" i="4"/>
  <c r="Q51" i="4"/>
  <c r="O51" i="4"/>
  <c r="Q54" i="4"/>
  <c r="Q64" i="4"/>
  <c r="O64" i="4"/>
  <c r="O86" i="4"/>
  <c r="E121" i="4"/>
  <c r="Q21" i="4"/>
  <c r="Q45" i="4"/>
  <c r="Q71" i="4"/>
  <c r="O71" i="4"/>
  <c r="Q27" i="4"/>
  <c r="Q55" i="4"/>
  <c r="Q61" i="4"/>
  <c r="O61" i="4"/>
  <c r="O136" i="4"/>
  <c r="O142" i="4"/>
  <c r="O151" i="4"/>
  <c r="Q18" i="4"/>
  <c r="P18" i="4"/>
  <c r="Q24" i="4"/>
  <c r="P37" i="4"/>
  <c r="Q58" i="4"/>
  <c r="Q65" i="4"/>
  <c r="Q12" i="4"/>
  <c r="P15" i="4"/>
  <c r="Q15" i="4"/>
  <c r="E22" i="4"/>
  <c r="Q68" i="4"/>
  <c r="O68" i="4"/>
  <c r="O124" i="4"/>
  <c r="O130" i="4"/>
  <c r="O133" i="4"/>
  <c r="O139" i="4"/>
  <c r="E149" i="4"/>
  <c r="O118" i="4"/>
  <c r="P25" i="4"/>
  <c r="P28" i="4"/>
  <c r="Q37" i="4"/>
  <c r="N111" i="4"/>
  <c r="N80" i="4"/>
  <c r="O83" i="4" s="1"/>
  <c r="O121" i="4"/>
  <c r="O127" i="4"/>
  <c r="P13" i="4"/>
  <c r="P16" i="4"/>
  <c r="G16" i="4"/>
  <c r="P19" i="4"/>
  <c r="K22" i="4"/>
  <c r="Q34" i="4"/>
  <c r="P34" i="4"/>
  <c r="E131" i="4"/>
  <c r="D75" i="4"/>
  <c r="L7" i="4"/>
  <c r="M19" i="4" s="1"/>
  <c r="E47" i="4"/>
  <c r="I48" i="4"/>
  <c r="E57" i="4"/>
  <c r="I58" i="4"/>
  <c r="L80" i="4"/>
  <c r="L111" i="4"/>
  <c r="L157" i="4"/>
  <c r="F43" i="4"/>
  <c r="G56" i="4" s="1"/>
  <c r="G47" i="4"/>
  <c r="E67" i="4"/>
  <c r="I68" i="4"/>
  <c r="E72" i="4"/>
  <c r="I73" i="4"/>
  <c r="E85" i="4"/>
  <c r="E101" i="4"/>
  <c r="E9" i="4"/>
  <c r="P14" i="4"/>
  <c r="E17" i="4"/>
  <c r="P22" i="4"/>
  <c r="E25" i="4"/>
  <c r="P30" i="4"/>
  <c r="E33" i="4"/>
  <c r="E46" i="4"/>
  <c r="I47" i="4"/>
  <c r="I57" i="4"/>
  <c r="O59" i="4"/>
  <c r="H75" i="4"/>
  <c r="F85" i="4"/>
  <c r="E88" i="4"/>
  <c r="F101" i="4"/>
  <c r="E104" i="4"/>
  <c r="E120" i="4"/>
  <c r="E124" i="4"/>
  <c r="E128" i="4"/>
  <c r="E132" i="4"/>
  <c r="E140" i="4"/>
  <c r="F9" i="4"/>
  <c r="I10" i="4"/>
  <c r="K11" i="4"/>
  <c r="I18" i="4"/>
  <c r="I26" i="4"/>
  <c r="I34" i="4"/>
  <c r="J43" i="4"/>
  <c r="K45" i="4" s="1"/>
  <c r="E51" i="4"/>
  <c r="I52" i="4"/>
  <c r="E61" i="4"/>
  <c r="I62" i="4"/>
  <c r="F88" i="4"/>
  <c r="E91" i="4"/>
  <c r="K95" i="4"/>
  <c r="I98" i="4"/>
  <c r="F104" i="4"/>
  <c r="F120" i="4"/>
  <c r="F124" i="4"/>
  <c r="F128" i="4"/>
  <c r="F132" i="4"/>
  <c r="F136" i="4"/>
  <c r="F140" i="4"/>
  <c r="F144" i="4"/>
  <c r="F148" i="4"/>
  <c r="F152" i="4"/>
  <c r="D6" i="4"/>
  <c r="D5" i="4" s="1"/>
  <c r="L43" i="4"/>
  <c r="M72" i="4" s="1"/>
  <c r="E56" i="4"/>
  <c r="E66" i="4"/>
  <c r="I67" i="4"/>
  <c r="E71" i="4"/>
  <c r="I72" i="4"/>
  <c r="F91" i="4"/>
  <c r="M117" i="4"/>
  <c r="M121" i="4"/>
  <c r="M125" i="4"/>
  <c r="M129" i="4"/>
  <c r="M133" i="4"/>
  <c r="M137" i="4"/>
  <c r="M141" i="4"/>
  <c r="M145" i="4"/>
  <c r="M149" i="4"/>
  <c r="M153" i="4"/>
  <c r="I9" i="4"/>
  <c r="I17" i="4"/>
  <c r="I25" i="4"/>
  <c r="I33" i="4"/>
  <c r="N43" i="4"/>
  <c r="O54" i="4" s="1"/>
  <c r="E45" i="4"/>
  <c r="I46" i="4"/>
  <c r="F81" i="4"/>
  <c r="K85" i="4"/>
  <c r="I88" i="4"/>
  <c r="E97" i="4"/>
  <c r="K101" i="4"/>
  <c r="I104" i="4"/>
  <c r="J112" i="4"/>
  <c r="D116" i="4"/>
  <c r="E147" i="4" s="1"/>
  <c r="I120" i="4"/>
  <c r="I124" i="4"/>
  <c r="I128" i="4"/>
  <c r="I132" i="4"/>
  <c r="I136" i="4"/>
  <c r="I140" i="4"/>
  <c r="I144" i="4"/>
  <c r="I148" i="4"/>
  <c r="I152" i="4"/>
  <c r="J158" i="4"/>
  <c r="H6" i="4"/>
  <c r="E50" i="4"/>
  <c r="I51" i="4"/>
  <c r="E60" i="4"/>
  <c r="I61" i="4"/>
  <c r="K88" i="4"/>
  <c r="I91" i="4"/>
  <c r="F97" i="4"/>
  <c r="E100" i="4"/>
  <c r="K104" i="4"/>
  <c r="K120" i="4"/>
  <c r="K124" i="4"/>
  <c r="K128" i="4"/>
  <c r="K132" i="4"/>
  <c r="K136" i="4"/>
  <c r="K140" i="4"/>
  <c r="K144" i="4"/>
  <c r="K148" i="4"/>
  <c r="K152" i="4"/>
  <c r="L158" i="4"/>
  <c r="I32" i="4"/>
  <c r="E55" i="4"/>
  <c r="I56" i="4"/>
  <c r="E65" i="4"/>
  <c r="I66" i="4"/>
  <c r="E70" i="4"/>
  <c r="I71" i="4"/>
  <c r="I45" i="4"/>
  <c r="K94" i="4"/>
  <c r="I97" i="4"/>
  <c r="E44" i="4"/>
  <c r="E49" i="4"/>
  <c r="E59" i="4"/>
  <c r="E62" i="4"/>
  <c r="E13" i="4"/>
  <c r="E21" i="4"/>
  <c r="E29" i="4"/>
  <c r="E37" i="4"/>
  <c r="L38" i="4"/>
  <c r="L76" i="4" s="1"/>
  <c r="E54" i="4"/>
  <c r="I55" i="4"/>
  <c r="M61" i="4"/>
  <c r="E64" i="4"/>
  <c r="I65" i="4"/>
  <c r="O67" i="4"/>
  <c r="I70" i="4"/>
  <c r="O72" i="4"/>
  <c r="M81" i="4"/>
  <c r="E96" i="4"/>
  <c r="E118" i="4"/>
  <c r="E122" i="4"/>
  <c r="E126" i="4"/>
  <c r="E130" i="4"/>
  <c r="E134" i="4"/>
  <c r="E138" i="4"/>
  <c r="E142" i="4"/>
  <c r="E146" i="4"/>
  <c r="E150" i="4"/>
  <c r="I14" i="4"/>
  <c r="I22" i="4"/>
  <c r="I30" i="4"/>
  <c r="O46" i="4"/>
  <c r="E69" i="4"/>
  <c r="E83" i="4"/>
  <c r="I90" i="4"/>
  <c r="E99" i="4"/>
  <c r="K103" i="4"/>
  <c r="H159" i="4"/>
  <c r="H5" i="4" s="1"/>
  <c r="I44" i="4"/>
  <c r="E48" i="4"/>
  <c r="I49" i="4"/>
  <c r="I59" i="4"/>
  <c r="M119" i="4"/>
  <c r="M123" i="4"/>
  <c r="M127" i="4"/>
  <c r="M131" i="4"/>
  <c r="M135" i="4"/>
  <c r="M139" i="4"/>
  <c r="M143" i="4"/>
  <c r="M147" i="4"/>
  <c r="I13" i="4"/>
  <c r="I21" i="4"/>
  <c r="I29" i="4"/>
  <c r="E53" i="4"/>
  <c r="I54" i="4"/>
  <c r="E63" i="4"/>
  <c r="I64" i="4"/>
  <c r="E89" i="4"/>
  <c r="K93" i="4"/>
  <c r="I96" i="4"/>
  <c r="E105" i="4"/>
  <c r="I118" i="4"/>
  <c r="I122" i="4"/>
  <c r="I126" i="4"/>
  <c r="I130" i="4"/>
  <c r="I134" i="4"/>
  <c r="I138" i="4"/>
  <c r="I142" i="4"/>
  <c r="I146" i="4"/>
  <c r="I83" i="4"/>
  <c r="K118" i="4"/>
  <c r="K122" i="4"/>
  <c r="K126" i="4"/>
  <c r="K130" i="4"/>
  <c r="K134" i="4"/>
  <c r="K138" i="4"/>
  <c r="K142" i="4"/>
  <c r="K146" i="4"/>
  <c r="E28" i="3"/>
  <c r="E31" i="3"/>
  <c r="P37" i="3"/>
  <c r="G37" i="3"/>
  <c r="M57" i="3"/>
  <c r="Q16" i="3"/>
  <c r="O16" i="3"/>
  <c r="Q25" i="3"/>
  <c r="Q54" i="3"/>
  <c r="K66" i="3"/>
  <c r="K72" i="3"/>
  <c r="E141" i="3"/>
  <c r="O28" i="3"/>
  <c r="Q28" i="3"/>
  <c r="P17" i="3"/>
  <c r="L112" i="3"/>
  <c r="E103" i="3"/>
  <c r="K63" i="3"/>
  <c r="G102" i="3"/>
  <c r="E30" i="3"/>
  <c r="E32" i="3"/>
  <c r="E24" i="3"/>
  <c r="E16" i="3"/>
  <c r="E8" i="3"/>
  <c r="D159" i="3"/>
  <c r="E34" i="3"/>
  <c r="E26" i="3"/>
  <c r="E18" i="3"/>
  <c r="E10" i="3"/>
  <c r="E22" i="3"/>
  <c r="D39" i="3"/>
  <c r="E20" i="3"/>
  <c r="E12" i="3"/>
  <c r="E14" i="3"/>
  <c r="Q66" i="3"/>
  <c r="K34" i="3"/>
  <c r="K26" i="3"/>
  <c r="K18" i="3"/>
  <c r="K10" i="3"/>
  <c r="K36" i="3"/>
  <c r="K28" i="3"/>
  <c r="K20" i="3"/>
  <c r="K12" i="3"/>
  <c r="K37" i="3"/>
  <c r="K29" i="3"/>
  <c r="K30" i="3"/>
  <c r="K22" i="3"/>
  <c r="K14" i="3"/>
  <c r="K11" i="3"/>
  <c r="E23" i="3"/>
  <c r="P29" i="3"/>
  <c r="P35" i="3"/>
  <c r="Q35" i="3"/>
  <c r="E51" i="3"/>
  <c r="D6" i="3"/>
  <c r="D5" i="3" s="1"/>
  <c r="E72" i="3"/>
  <c r="E67" i="3"/>
  <c r="E47" i="3"/>
  <c r="D75" i="3"/>
  <c r="E62" i="3"/>
  <c r="E50" i="3"/>
  <c r="E57" i="3"/>
  <c r="E53" i="3"/>
  <c r="E63" i="3"/>
  <c r="E58" i="3"/>
  <c r="E70" i="3"/>
  <c r="E65" i="3"/>
  <c r="E45" i="3"/>
  <c r="E52" i="3"/>
  <c r="Q58" i="3"/>
  <c r="E64" i="3"/>
  <c r="Q69" i="3"/>
  <c r="E89" i="3"/>
  <c r="P11" i="3"/>
  <c r="Q11" i="3"/>
  <c r="Q46" i="3"/>
  <c r="M35" i="3"/>
  <c r="M27" i="3"/>
  <c r="M19" i="3"/>
  <c r="M11" i="3"/>
  <c r="M37" i="3"/>
  <c r="M29" i="3"/>
  <c r="M21" i="3"/>
  <c r="M13" i="3"/>
  <c r="N7" i="3"/>
  <c r="O19" i="3" s="1"/>
  <c r="M30" i="3"/>
  <c r="M31" i="3"/>
  <c r="M23" i="3"/>
  <c r="M15" i="3"/>
  <c r="M14" i="3"/>
  <c r="P20" i="3"/>
  <c r="P43" i="3"/>
  <c r="P74" i="3"/>
  <c r="Q49" i="3"/>
  <c r="E73" i="3"/>
  <c r="E92" i="3"/>
  <c r="E96" i="3"/>
  <c r="E102" i="3"/>
  <c r="E98" i="3"/>
  <c r="E94" i="3"/>
  <c r="E90" i="3"/>
  <c r="E86" i="3"/>
  <c r="E82" i="3"/>
  <c r="E104" i="3"/>
  <c r="D112" i="3"/>
  <c r="E88" i="3"/>
  <c r="E100" i="3"/>
  <c r="E84" i="3"/>
  <c r="N158" i="3"/>
  <c r="E133" i="3"/>
  <c r="O135" i="3"/>
  <c r="O138" i="3"/>
  <c r="O141" i="3"/>
  <c r="O144" i="3"/>
  <c r="Q17" i="3"/>
  <c r="M26" i="3"/>
  <c r="K35" i="3"/>
  <c r="Q61" i="3"/>
  <c r="E93" i="3"/>
  <c r="O121" i="3"/>
  <c r="O153" i="3"/>
  <c r="N157" i="3"/>
  <c r="P9" i="3"/>
  <c r="O20" i="3"/>
  <c r="Q20" i="3"/>
  <c r="Q32" i="3"/>
  <c r="M73" i="3"/>
  <c r="M68" i="3"/>
  <c r="M48" i="3"/>
  <c r="L6" i="3"/>
  <c r="L5" i="3" s="1"/>
  <c r="M67" i="3"/>
  <c r="M47" i="3"/>
  <c r="M64" i="3"/>
  <c r="M59" i="3"/>
  <c r="M44" i="3"/>
  <c r="M50" i="3"/>
  <c r="M60" i="3"/>
  <c r="M72" i="3"/>
  <c r="M62" i="3"/>
  <c r="Q52" i="3"/>
  <c r="K73" i="3"/>
  <c r="G93" i="3"/>
  <c r="O147" i="3"/>
  <c r="O150" i="3"/>
  <c r="E15" i="3"/>
  <c r="K59" i="3"/>
  <c r="Q70" i="3"/>
  <c r="E97" i="3"/>
  <c r="P21" i="3"/>
  <c r="G21" i="3"/>
  <c r="P27" i="3"/>
  <c r="Q27" i="3"/>
  <c r="P33" i="3"/>
  <c r="E125" i="3"/>
  <c r="E36" i="3"/>
  <c r="Q12" i="3"/>
  <c r="M18" i="3"/>
  <c r="K24" i="3"/>
  <c r="K27" i="3"/>
  <c r="K33" i="3"/>
  <c r="P36" i="3"/>
  <c r="G61" i="3"/>
  <c r="G60" i="3"/>
  <c r="G56" i="3"/>
  <c r="F75" i="3"/>
  <c r="G57" i="3"/>
  <c r="G53" i="3"/>
  <c r="G73" i="3"/>
  <c r="G68" i="3"/>
  <c r="G48" i="3"/>
  <c r="G63" i="3"/>
  <c r="G69" i="3"/>
  <c r="G49" i="3"/>
  <c r="G64" i="3"/>
  <c r="G51" i="3"/>
  <c r="G65" i="3"/>
  <c r="G71" i="3"/>
  <c r="E87" i="3"/>
  <c r="M90" i="3"/>
  <c r="O119" i="3"/>
  <c r="O139" i="3"/>
  <c r="O142" i="3"/>
  <c r="O145" i="3"/>
  <c r="O148" i="3"/>
  <c r="Q56" i="3"/>
  <c r="O15" i="3"/>
  <c r="Q21" i="3"/>
  <c r="Q24" i="3"/>
  <c r="Q33" i="3"/>
  <c r="K45" i="3"/>
  <c r="M53" i="3"/>
  <c r="E60" i="3"/>
  <c r="K68" i="3"/>
  <c r="K71" i="3"/>
  <c r="E105" i="3"/>
  <c r="O122" i="3"/>
  <c r="G10" i="3"/>
  <c r="P13" i="3"/>
  <c r="Q36" i="3"/>
  <c r="Q45" i="3"/>
  <c r="Q65" i="3"/>
  <c r="Q71" i="3"/>
  <c r="E91" i="3"/>
  <c r="M94" i="3"/>
  <c r="G105" i="3"/>
  <c r="O125" i="3"/>
  <c r="O128" i="3"/>
  <c r="E149" i="3"/>
  <c r="O151" i="3"/>
  <c r="Q9" i="3"/>
  <c r="K13" i="3"/>
  <c r="P19" i="3"/>
  <c r="Q19" i="3"/>
  <c r="G25" i="3"/>
  <c r="P25" i="3"/>
  <c r="E54" i="3"/>
  <c r="I8" i="3"/>
  <c r="F15" i="3"/>
  <c r="I16" i="3"/>
  <c r="F23" i="3"/>
  <c r="I24" i="3"/>
  <c r="F31" i="3"/>
  <c r="I32" i="3"/>
  <c r="I46" i="3"/>
  <c r="N53" i="3"/>
  <c r="N43" i="3" s="1"/>
  <c r="N57" i="3"/>
  <c r="Q63" i="3"/>
  <c r="I66" i="3"/>
  <c r="I71" i="3"/>
  <c r="I81" i="3"/>
  <c r="N82" i="3"/>
  <c r="I85" i="3"/>
  <c r="N86" i="3"/>
  <c r="I89" i="3"/>
  <c r="N90" i="3"/>
  <c r="I93" i="3"/>
  <c r="N94" i="3"/>
  <c r="I97" i="3"/>
  <c r="N98" i="3"/>
  <c r="I101" i="3"/>
  <c r="N102" i="3"/>
  <c r="I105" i="3"/>
  <c r="L111" i="3"/>
  <c r="F117" i="3"/>
  <c r="F121" i="3"/>
  <c r="F125" i="3"/>
  <c r="F129" i="3"/>
  <c r="F133" i="3"/>
  <c r="F137" i="3"/>
  <c r="F141" i="3"/>
  <c r="F145" i="3"/>
  <c r="F149" i="3"/>
  <c r="F153" i="3"/>
  <c r="K8" i="3"/>
  <c r="M9" i="3"/>
  <c r="M17" i="3"/>
  <c r="M25" i="3"/>
  <c r="M33" i="3"/>
  <c r="O34" i="3"/>
  <c r="J38" i="3"/>
  <c r="K51" i="3" s="1"/>
  <c r="E44" i="3"/>
  <c r="G45" i="3"/>
  <c r="M52" i="3"/>
  <c r="M56" i="3"/>
  <c r="I60" i="3"/>
  <c r="H76" i="3"/>
  <c r="P10" i="3"/>
  <c r="E13" i="3"/>
  <c r="P18" i="3"/>
  <c r="E21" i="3"/>
  <c r="P26" i="3"/>
  <c r="E29" i="3"/>
  <c r="P34" i="3"/>
  <c r="E37" i="3"/>
  <c r="L38" i="3"/>
  <c r="I45" i="3"/>
  <c r="G50" i="3"/>
  <c r="M61" i="3"/>
  <c r="I65" i="3"/>
  <c r="I70" i="3"/>
  <c r="M81" i="3"/>
  <c r="M85" i="3"/>
  <c r="M89" i="3"/>
  <c r="M93" i="3"/>
  <c r="M97" i="3"/>
  <c r="M101" i="3"/>
  <c r="M105" i="3"/>
  <c r="O118" i="3"/>
  <c r="E128" i="3"/>
  <c r="E132" i="3"/>
  <c r="E136" i="3"/>
  <c r="M8" i="3"/>
  <c r="I14" i="3"/>
  <c r="M16" i="3"/>
  <c r="I22" i="3"/>
  <c r="M24" i="3"/>
  <c r="I30" i="3"/>
  <c r="M32" i="3"/>
  <c r="G44" i="3"/>
  <c r="M46" i="3"/>
  <c r="I50" i="3"/>
  <c r="M66" i="3"/>
  <c r="M71" i="3"/>
  <c r="N81" i="3"/>
  <c r="I84" i="3"/>
  <c r="I88" i="3"/>
  <c r="I92" i="3"/>
  <c r="I96" i="3"/>
  <c r="I100" i="3"/>
  <c r="I104" i="3"/>
  <c r="F120" i="3"/>
  <c r="F124" i="3"/>
  <c r="F128" i="3"/>
  <c r="F132" i="3"/>
  <c r="F136" i="3"/>
  <c r="F140" i="3"/>
  <c r="F144" i="3"/>
  <c r="F148" i="3"/>
  <c r="F152" i="3"/>
  <c r="F7" i="3"/>
  <c r="G33" i="3" s="1"/>
  <c r="N8" i="3"/>
  <c r="I44" i="3"/>
  <c r="I55" i="3"/>
  <c r="I59" i="3"/>
  <c r="J74" i="3"/>
  <c r="J75" i="3" s="1"/>
  <c r="F80" i="3"/>
  <c r="F112" i="3" s="1"/>
  <c r="K84" i="3"/>
  <c r="K88" i="3"/>
  <c r="K92" i="3"/>
  <c r="K96" i="3"/>
  <c r="K100" i="3"/>
  <c r="K104" i="3"/>
  <c r="H112" i="3"/>
  <c r="M117" i="3"/>
  <c r="M121" i="3"/>
  <c r="M125" i="3"/>
  <c r="M129" i="3"/>
  <c r="M133" i="3"/>
  <c r="M137" i="3"/>
  <c r="M153" i="3"/>
  <c r="H158" i="3"/>
  <c r="I13" i="3"/>
  <c r="I21" i="3"/>
  <c r="I29" i="3"/>
  <c r="I37" i="3"/>
  <c r="I64" i="3"/>
  <c r="L74" i="3"/>
  <c r="L159" i="3" s="1"/>
  <c r="J112" i="3"/>
  <c r="D116" i="3"/>
  <c r="E142" i="3" s="1"/>
  <c r="I128" i="3"/>
  <c r="I132" i="3"/>
  <c r="I136" i="3"/>
  <c r="I140" i="3"/>
  <c r="I144" i="3"/>
  <c r="I148" i="3"/>
  <c r="J158" i="3"/>
  <c r="P8" i="3"/>
  <c r="E11" i="3"/>
  <c r="G12" i="3"/>
  <c r="P16" i="3"/>
  <c r="E19" i="3"/>
  <c r="P24" i="3"/>
  <c r="E27" i="3"/>
  <c r="G28" i="3"/>
  <c r="P32" i="3"/>
  <c r="E35" i="3"/>
  <c r="G36" i="3"/>
  <c r="K44" i="3"/>
  <c r="M45" i="3"/>
  <c r="I49" i="3"/>
  <c r="M65" i="3"/>
  <c r="I69" i="3"/>
  <c r="M70" i="3"/>
  <c r="M84" i="3"/>
  <c r="M88" i="3"/>
  <c r="M92" i="3"/>
  <c r="M96" i="3"/>
  <c r="M100" i="3"/>
  <c r="M104" i="3"/>
  <c r="K120" i="3"/>
  <c r="K124" i="3"/>
  <c r="K128" i="3"/>
  <c r="E131" i="3"/>
  <c r="K132" i="3"/>
  <c r="E135" i="3"/>
  <c r="K136" i="3"/>
  <c r="K140" i="3"/>
  <c r="K144" i="3"/>
  <c r="K148" i="3"/>
  <c r="K152" i="3"/>
  <c r="L158" i="3"/>
  <c r="I12" i="3"/>
  <c r="I20" i="3"/>
  <c r="I28" i="3"/>
  <c r="I36" i="3"/>
  <c r="H39" i="3"/>
  <c r="I54" i="3"/>
  <c r="I58" i="3"/>
  <c r="I83" i="3"/>
  <c r="I87" i="3"/>
  <c r="I91" i="3"/>
  <c r="I95" i="3"/>
  <c r="I99" i="3"/>
  <c r="I103" i="3"/>
  <c r="I63" i="3"/>
  <c r="M120" i="3"/>
  <c r="M124" i="3"/>
  <c r="M128" i="3"/>
  <c r="M132" i="3"/>
  <c r="M136" i="3"/>
  <c r="M140" i="3"/>
  <c r="M144" i="3"/>
  <c r="M148" i="3"/>
  <c r="M152" i="3"/>
  <c r="I68" i="3"/>
  <c r="I73" i="3"/>
  <c r="E9" i="3"/>
  <c r="E17" i="3"/>
  <c r="E25" i="3"/>
  <c r="E33" i="3"/>
  <c r="M49" i="3"/>
  <c r="I53" i="3"/>
  <c r="I57" i="3"/>
  <c r="M69" i="3"/>
  <c r="H75" i="3"/>
  <c r="M83" i="3"/>
  <c r="M87" i="3"/>
  <c r="M91" i="3"/>
  <c r="M95" i="3"/>
  <c r="M99" i="3"/>
  <c r="M103" i="3"/>
  <c r="E118" i="3"/>
  <c r="E122" i="3"/>
  <c r="E146" i="3"/>
  <c r="E150" i="3"/>
  <c r="I10" i="3"/>
  <c r="M12" i="3"/>
  <c r="I18" i="3"/>
  <c r="M20" i="3"/>
  <c r="I26" i="3"/>
  <c r="M28" i="3"/>
  <c r="O29" i="3"/>
  <c r="I34" i="3"/>
  <c r="M36" i="3"/>
  <c r="M54" i="3"/>
  <c r="M58" i="3"/>
  <c r="I62" i="3"/>
  <c r="I82" i="3"/>
  <c r="I86" i="3"/>
  <c r="I90" i="3"/>
  <c r="I94" i="3"/>
  <c r="I98" i="3"/>
  <c r="Q44" i="3"/>
  <c r="I47" i="3"/>
  <c r="I67" i="3"/>
  <c r="I72" i="3"/>
  <c r="K82" i="3"/>
  <c r="K86" i="3"/>
  <c r="K90" i="3"/>
  <c r="K94" i="3"/>
  <c r="K98" i="3"/>
  <c r="M119" i="3"/>
  <c r="M123" i="3"/>
  <c r="M127" i="3"/>
  <c r="M131" i="3"/>
  <c r="M135" i="3"/>
  <c r="M139" i="3"/>
  <c r="M143" i="3"/>
  <c r="M147" i="3"/>
  <c r="I52" i="3"/>
  <c r="I56" i="3"/>
  <c r="K118" i="3"/>
  <c r="K122" i="3"/>
  <c r="K126" i="3"/>
  <c r="K130" i="3"/>
  <c r="K134" i="3"/>
  <c r="K138" i="3"/>
  <c r="K142" i="3"/>
  <c r="K146" i="3"/>
  <c r="G83" i="12" l="1"/>
  <c r="G36" i="12"/>
  <c r="E147" i="12"/>
  <c r="G13" i="12"/>
  <c r="G144" i="12"/>
  <c r="E140" i="12"/>
  <c r="E117" i="12"/>
  <c r="E145" i="12"/>
  <c r="N116" i="12"/>
  <c r="O117" i="12" s="1"/>
  <c r="N157" i="12"/>
  <c r="L39" i="12"/>
  <c r="L158" i="12"/>
  <c r="E150" i="12"/>
  <c r="E146" i="12"/>
  <c r="E142" i="12"/>
  <c r="E138" i="12"/>
  <c r="E134" i="12"/>
  <c r="E130" i="12"/>
  <c r="E126" i="12"/>
  <c r="E122" i="12"/>
  <c r="E118" i="12"/>
  <c r="D158" i="12"/>
  <c r="G136" i="12"/>
  <c r="N43" i="12"/>
  <c r="Q45" i="12"/>
  <c r="E136" i="12"/>
  <c r="E141" i="12"/>
  <c r="E137" i="12"/>
  <c r="G101" i="12"/>
  <c r="G84" i="12"/>
  <c r="G132" i="12"/>
  <c r="N7" i="12"/>
  <c r="Q8" i="12"/>
  <c r="O8" i="12"/>
  <c r="N38" i="12"/>
  <c r="N76" i="12" s="1"/>
  <c r="G128" i="12"/>
  <c r="E132" i="12"/>
  <c r="Q132" i="12" s="1"/>
  <c r="F159" i="12"/>
  <c r="G30" i="12"/>
  <c r="G22" i="12"/>
  <c r="G14" i="12"/>
  <c r="F39" i="12"/>
  <c r="F5" i="12"/>
  <c r="G86" i="12"/>
  <c r="G21" i="12"/>
  <c r="G81" i="12"/>
  <c r="G104" i="12"/>
  <c r="G103" i="12"/>
  <c r="G124" i="12"/>
  <c r="E123" i="12"/>
  <c r="G11" i="12"/>
  <c r="E119" i="12"/>
  <c r="E139" i="12"/>
  <c r="G120" i="12"/>
  <c r="Q120" i="12" s="1"/>
  <c r="E128" i="12"/>
  <c r="J6" i="12"/>
  <c r="J5" i="12" s="1"/>
  <c r="J76" i="12"/>
  <c r="G100" i="12"/>
  <c r="G96" i="12"/>
  <c r="G33" i="12"/>
  <c r="G92" i="12"/>
  <c r="G15" i="12"/>
  <c r="G97" i="12"/>
  <c r="G99" i="12"/>
  <c r="G8" i="12"/>
  <c r="G27" i="12"/>
  <c r="G89" i="12"/>
  <c r="E143" i="12"/>
  <c r="E125" i="12"/>
  <c r="G23" i="12"/>
  <c r="G34" i="12"/>
  <c r="E124" i="12"/>
  <c r="G90" i="12"/>
  <c r="G12" i="12"/>
  <c r="G95" i="12"/>
  <c r="E129" i="12"/>
  <c r="G102" i="12"/>
  <c r="G20" i="12"/>
  <c r="G28" i="12"/>
  <c r="G91" i="12"/>
  <c r="G88" i="12"/>
  <c r="E149" i="12"/>
  <c r="E148" i="12"/>
  <c r="G16" i="12"/>
  <c r="G85" i="12"/>
  <c r="E121" i="12"/>
  <c r="F116" i="12"/>
  <c r="G148" i="12" s="1"/>
  <c r="G87" i="12"/>
  <c r="P8" i="12"/>
  <c r="N80" i="12"/>
  <c r="O81" i="12" s="1"/>
  <c r="N111" i="12"/>
  <c r="N6" i="12" s="1"/>
  <c r="G37" i="12"/>
  <c r="G24" i="12"/>
  <c r="G105" i="12"/>
  <c r="G152" i="12"/>
  <c r="Q152" i="12" s="1"/>
  <c r="E104" i="12"/>
  <c r="Q104" i="12" s="1"/>
  <c r="E88" i="12"/>
  <c r="Q88" i="12" s="1"/>
  <c r="E92" i="12"/>
  <c r="Q92" i="12" s="1"/>
  <c r="E96" i="12"/>
  <c r="Q96" i="12" s="1"/>
  <c r="E84" i="12"/>
  <c r="Q84" i="12" s="1"/>
  <c r="D112" i="12"/>
  <c r="E100" i="12"/>
  <c r="Q100" i="12" s="1"/>
  <c r="E144" i="12"/>
  <c r="G32" i="12"/>
  <c r="E131" i="12"/>
  <c r="G9" i="12"/>
  <c r="F159" i="11"/>
  <c r="F39" i="11"/>
  <c r="G17" i="11"/>
  <c r="G20" i="11"/>
  <c r="G35" i="11"/>
  <c r="G33" i="11"/>
  <c r="F5" i="11"/>
  <c r="G15" i="11"/>
  <c r="G23" i="11"/>
  <c r="G28" i="11"/>
  <c r="G9" i="11"/>
  <c r="G18" i="11"/>
  <c r="G11" i="11"/>
  <c r="G32" i="11"/>
  <c r="G22" i="11"/>
  <c r="G24" i="11"/>
  <c r="G25" i="11"/>
  <c r="G27" i="11"/>
  <c r="G30" i="11"/>
  <c r="G14" i="11"/>
  <c r="G12" i="11"/>
  <c r="G34" i="11"/>
  <c r="G19" i="11"/>
  <c r="G36" i="11"/>
  <c r="G31" i="11"/>
  <c r="G8" i="11"/>
  <c r="G16" i="11"/>
  <c r="G26" i="11"/>
  <c r="N80" i="11"/>
  <c r="G130" i="11"/>
  <c r="G128" i="11"/>
  <c r="G121" i="11"/>
  <c r="G138" i="11"/>
  <c r="Q138" i="11" s="1"/>
  <c r="Q51" i="11"/>
  <c r="G45" i="11"/>
  <c r="F116" i="11"/>
  <c r="G125" i="11" s="1"/>
  <c r="Q125" i="11" s="1"/>
  <c r="Q64" i="11"/>
  <c r="G81" i="11"/>
  <c r="G13" i="11"/>
  <c r="P13" i="11"/>
  <c r="E22" i="11"/>
  <c r="G95" i="11"/>
  <c r="G146" i="11"/>
  <c r="Q146" i="11" s="1"/>
  <c r="Q68" i="11"/>
  <c r="O90" i="11"/>
  <c r="E133" i="11"/>
  <c r="G92" i="11"/>
  <c r="O102" i="11"/>
  <c r="N158" i="11"/>
  <c r="O146" i="11"/>
  <c r="O134" i="11"/>
  <c r="O142" i="11"/>
  <c r="O126" i="11"/>
  <c r="O130" i="11"/>
  <c r="E151" i="11"/>
  <c r="O121" i="11"/>
  <c r="G82" i="11"/>
  <c r="O132" i="11"/>
  <c r="J159" i="11"/>
  <c r="J5" i="11" s="1"/>
  <c r="K30" i="11"/>
  <c r="K32" i="11"/>
  <c r="J39" i="11"/>
  <c r="K25" i="11"/>
  <c r="K29" i="11"/>
  <c r="K33" i="11"/>
  <c r="K21" i="11"/>
  <c r="K17" i="11"/>
  <c r="K37" i="11"/>
  <c r="G84" i="11"/>
  <c r="G103" i="11"/>
  <c r="J75" i="11"/>
  <c r="K63" i="11"/>
  <c r="K53" i="11"/>
  <c r="K59" i="11"/>
  <c r="K49" i="11"/>
  <c r="K44" i="11"/>
  <c r="K60" i="11"/>
  <c r="K50" i="11"/>
  <c r="K56" i="11"/>
  <c r="K72" i="11"/>
  <c r="K67" i="11"/>
  <c r="K66" i="11"/>
  <c r="K64" i="11"/>
  <c r="K57" i="11"/>
  <c r="K46" i="11"/>
  <c r="K71" i="11"/>
  <c r="K54" i="11"/>
  <c r="K47" i="11"/>
  <c r="K69" i="11"/>
  <c r="F43" i="11"/>
  <c r="G72" i="11" s="1"/>
  <c r="G83" i="11"/>
  <c r="G101" i="11"/>
  <c r="Q45" i="11"/>
  <c r="Q21" i="11"/>
  <c r="O21" i="11"/>
  <c r="E121" i="11"/>
  <c r="O152" i="11"/>
  <c r="O122" i="11"/>
  <c r="K24" i="11"/>
  <c r="G97" i="11"/>
  <c r="G37" i="11"/>
  <c r="P37" i="11"/>
  <c r="G64" i="11"/>
  <c r="O129" i="11"/>
  <c r="O133" i="11"/>
  <c r="G98" i="11"/>
  <c r="E46" i="11"/>
  <c r="E73" i="11"/>
  <c r="E68" i="11"/>
  <c r="E53" i="11"/>
  <c r="E69" i="11"/>
  <c r="E60" i="11"/>
  <c r="E50" i="11"/>
  <c r="E47" i="11"/>
  <c r="E71" i="11"/>
  <c r="E49" i="11"/>
  <c r="E44" i="11"/>
  <c r="E66" i="11"/>
  <c r="E55" i="11"/>
  <c r="D6" i="11"/>
  <c r="E57" i="11"/>
  <c r="E59" i="11"/>
  <c r="D75" i="11"/>
  <c r="E70" i="11"/>
  <c r="E65" i="11"/>
  <c r="E56" i="11"/>
  <c r="E54" i="11"/>
  <c r="G87" i="11"/>
  <c r="E141" i="11"/>
  <c r="N111" i="11"/>
  <c r="Q67" i="11"/>
  <c r="O119" i="11"/>
  <c r="K70" i="11"/>
  <c r="O127" i="11"/>
  <c r="Q27" i="11"/>
  <c r="G54" i="11"/>
  <c r="K58" i="11"/>
  <c r="Q10" i="11"/>
  <c r="O10" i="11"/>
  <c r="F112" i="11"/>
  <c r="G100" i="11"/>
  <c r="G88" i="11"/>
  <c r="G96" i="11"/>
  <c r="G105" i="11"/>
  <c r="G67" i="11"/>
  <c r="Q54" i="11"/>
  <c r="Q29" i="11"/>
  <c r="O29" i="11"/>
  <c r="K65" i="11"/>
  <c r="O12" i="11"/>
  <c r="Q12" i="11"/>
  <c r="K52" i="11"/>
  <c r="E52" i="11"/>
  <c r="O120" i="11"/>
  <c r="O138" i="11"/>
  <c r="G21" i="11"/>
  <c r="P21" i="11"/>
  <c r="E105" i="11"/>
  <c r="Q105" i="11" s="1"/>
  <c r="E101" i="11"/>
  <c r="Q101" i="11" s="1"/>
  <c r="E97" i="11"/>
  <c r="Q97" i="11" s="1"/>
  <c r="E93" i="11"/>
  <c r="Q93" i="11" s="1"/>
  <c r="E89" i="11"/>
  <c r="Q89" i="11" s="1"/>
  <c r="E85" i="11"/>
  <c r="Q85" i="11" s="1"/>
  <c r="E102" i="11"/>
  <c r="Q102" i="11" s="1"/>
  <c r="E98" i="11"/>
  <c r="Q98" i="11" s="1"/>
  <c r="E94" i="11"/>
  <c r="Q94" i="11" s="1"/>
  <c r="E90" i="11"/>
  <c r="Q90" i="11" s="1"/>
  <c r="E86" i="11"/>
  <c r="Q86" i="11" s="1"/>
  <c r="E103" i="11"/>
  <c r="Q103" i="11" s="1"/>
  <c r="E99" i="11"/>
  <c r="Q99" i="11" s="1"/>
  <c r="E95" i="11"/>
  <c r="Q95" i="11" s="1"/>
  <c r="E91" i="11"/>
  <c r="Q91" i="11" s="1"/>
  <c r="E87" i="11"/>
  <c r="Q87" i="11" s="1"/>
  <c r="E83" i="11"/>
  <c r="Q83" i="11" s="1"/>
  <c r="E84" i="11"/>
  <c r="Q84" i="11" s="1"/>
  <c r="E100" i="11"/>
  <c r="Q100" i="11" s="1"/>
  <c r="D112" i="11"/>
  <c r="E88" i="11"/>
  <c r="Q88" i="11" s="1"/>
  <c r="E96" i="11"/>
  <c r="Q96" i="11" s="1"/>
  <c r="E104" i="11"/>
  <c r="Q104" i="11" s="1"/>
  <c r="E92" i="11"/>
  <c r="Q92" i="11" s="1"/>
  <c r="E82" i="11"/>
  <c r="Q82" i="11" s="1"/>
  <c r="Q81" i="11" s="1"/>
  <c r="G149" i="11"/>
  <c r="O86" i="11"/>
  <c r="G102" i="11"/>
  <c r="Q11" i="11"/>
  <c r="Q61" i="11"/>
  <c r="G152" i="11"/>
  <c r="G145" i="11"/>
  <c r="Q145" i="11" s="1"/>
  <c r="Q13" i="11"/>
  <c r="O148" i="11"/>
  <c r="E33" i="11"/>
  <c r="E25" i="11"/>
  <c r="D159" i="11"/>
  <c r="E35" i="11"/>
  <c r="E27" i="11"/>
  <c r="D39" i="11"/>
  <c r="E12" i="11"/>
  <c r="E31" i="11"/>
  <c r="E19" i="11"/>
  <c r="E17" i="11"/>
  <c r="E24" i="11"/>
  <c r="E32" i="11"/>
  <c r="E15" i="11"/>
  <c r="E8" i="11"/>
  <c r="E18" i="11"/>
  <c r="E11" i="11"/>
  <c r="E16" i="11"/>
  <c r="D5" i="11"/>
  <c r="E9" i="11"/>
  <c r="E23" i="11"/>
  <c r="E34" i="11"/>
  <c r="G122" i="11"/>
  <c r="Q122" i="11" s="1"/>
  <c r="K18" i="11"/>
  <c r="J76" i="11"/>
  <c r="J6" i="11"/>
  <c r="K19" i="11"/>
  <c r="Q35" i="11"/>
  <c r="O35" i="11"/>
  <c r="K31" i="11"/>
  <c r="G89" i="11"/>
  <c r="E118" i="11"/>
  <c r="Q118" i="11" s="1"/>
  <c r="G148" i="11"/>
  <c r="G141" i="11"/>
  <c r="Q73" i="11"/>
  <c r="O73" i="11"/>
  <c r="L76" i="11"/>
  <c r="E137" i="11"/>
  <c r="G10" i="11"/>
  <c r="P10" i="11"/>
  <c r="E119" i="11"/>
  <c r="K27" i="11"/>
  <c r="O82" i="11"/>
  <c r="O141" i="11"/>
  <c r="E29" i="11"/>
  <c r="G118" i="11"/>
  <c r="K16" i="11"/>
  <c r="G144" i="11"/>
  <c r="G137" i="11"/>
  <c r="O149" i="11"/>
  <c r="O91" i="11"/>
  <c r="O137" i="11"/>
  <c r="Q37" i="11"/>
  <c r="O37" i="11"/>
  <c r="O145" i="11"/>
  <c r="L112" i="11"/>
  <c r="M100" i="11"/>
  <c r="M96" i="11"/>
  <c r="M92" i="11"/>
  <c r="M88" i="11"/>
  <c r="M84" i="11"/>
  <c r="M81" i="11"/>
  <c r="M105" i="11"/>
  <c r="M93" i="11"/>
  <c r="M85" i="11"/>
  <c r="M101" i="11"/>
  <c r="M89" i="11"/>
  <c r="M97" i="11"/>
  <c r="O135" i="11"/>
  <c r="G29" i="11"/>
  <c r="P29" i="11"/>
  <c r="O150" i="11"/>
  <c r="G140" i="11"/>
  <c r="G133" i="11"/>
  <c r="O143" i="11"/>
  <c r="G86" i="11"/>
  <c r="O131" i="11"/>
  <c r="N43" i="11"/>
  <c r="O64" i="11" s="1"/>
  <c r="O44" i="11"/>
  <c r="N74" i="11"/>
  <c r="N6" i="11" s="1"/>
  <c r="E149" i="11"/>
  <c r="Q149" i="11" s="1"/>
  <c r="G91" i="11"/>
  <c r="O139" i="11"/>
  <c r="G99" i="11"/>
  <c r="E30" i="11"/>
  <c r="G90" i="11"/>
  <c r="O153" i="11"/>
  <c r="M82" i="11"/>
  <c r="G104" i="11"/>
  <c r="O118" i="11"/>
  <c r="P12" i="11"/>
  <c r="D158" i="11"/>
  <c r="E152" i="11"/>
  <c r="Q152" i="11" s="1"/>
  <c r="E120" i="11"/>
  <c r="E140" i="11"/>
  <c r="Q140" i="11" s="1"/>
  <c r="E128" i="11"/>
  <c r="Q128" i="11" s="1"/>
  <c r="E148" i="11"/>
  <c r="Q148" i="11" s="1"/>
  <c r="E136" i="11"/>
  <c r="Q136" i="11" s="1"/>
  <c r="E124" i="11"/>
  <c r="E144" i="11"/>
  <c r="Q144" i="11" s="1"/>
  <c r="E132" i="11"/>
  <c r="G136" i="11"/>
  <c r="G129" i="11"/>
  <c r="Q129" i="11" s="1"/>
  <c r="O103" i="11"/>
  <c r="G93" i="11"/>
  <c r="G85" i="11"/>
  <c r="O147" i="11"/>
  <c r="E72" i="11"/>
  <c r="E130" i="11"/>
  <c r="L159" i="11"/>
  <c r="L39" i="11"/>
  <c r="M31" i="11"/>
  <c r="M32" i="11"/>
  <c r="M26" i="11"/>
  <c r="M30" i="11"/>
  <c r="M34" i="11"/>
  <c r="M25" i="11"/>
  <c r="M18" i="11"/>
  <c r="L5" i="11"/>
  <c r="M33" i="11"/>
  <c r="N7" i="11"/>
  <c r="O27" i="11" s="1"/>
  <c r="M17" i="11"/>
  <c r="K8" i="11"/>
  <c r="E28" i="10"/>
  <c r="G83" i="10"/>
  <c r="E37" i="10"/>
  <c r="G24" i="10"/>
  <c r="P24" i="10"/>
  <c r="E12" i="10"/>
  <c r="Q45" i="10"/>
  <c r="N43" i="10"/>
  <c r="O47" i="10" s="1"/>
  <c r="N7" i="10"/>
  <c r="Q8" i="10"/>
  <c r="O8" i="10"/>
  <c r="N38" i="10"/>
  <c r="N76" i="10" s="1"/>
  <c r="E34" i="10"/>
  <c r="E26" i="10"/>
  <c r="E18" i="10"/>
  <c r="E10" i="10"/>
  <c r="D159" i="10"/>
  <c r="E15" i="10"/>
  <c r="E11" i="10"/>
  <c r="D5" i="10"/>
  <c r="D39" i="10"/>
  <c r="E23" i="10"/>
  <c r="E30" i="10"/>
  <c r="E22" i="10"/>
  <c r="E14" i="10"/>
  <c r="E31" i="10"/>
  <c r="E29" i="10"/>
  <c r="O82" i="10"/>
  <c r="N111" i="10"/>
  <c r="N6" i="10" s="1"/>
  <c r="E33" i="10"/>
  <c r="N116" i="10"/>
  <c r="O117" i="10"/>
  <c r="N157" i="10"/>
  <c r="G121" i="10"/>
  <c r="Q121" i="10" s="1"/>
  <c r="P16" i="10"/>
  <c r="E25" i="10"/>
  <c r="E35" i="10"/>
  <c r="E21" i="10"/>
  <c r="F116" i="10"/>
  <c r="E8" i="10"/>
  <c r="L75" i="10"/>
  <c r="E27" i="10"/>
  <c r="F43" i="10"/>
  <c r="G44" i="10" s="1"/>
  <c r="G60" i="10"/>
  <c r="P8" i="10"/>
  <c r="F7" i="10"/>
  <c r="G8" i="10"/>
  <c r="E17" i="10"/>
  <c r="E19" i="10"/>
  <c r="G145" i="10"/>
  <c r="Q145" i="10" s="1"/>
  <c r="Q57" i="10"/>
  <c r="E13" i="10"/>
  <c r="O102" i="10"/>
  <c r="G95" i="10"/>
  <c r="E24" i="10"/>
  <c r="O98" i="10"/>
  <c r="Q47" i="10"/>
  <c r="G91" i="10"/>
  <c r="J76" i="10"/>
  <c r="J6" i="10"/>
  <c r="J5" i="10" s="1"/>
  <c r="G137" i="10"/>
  <c r="Q137" i="10" s="1"/>
  <c r="N80" i="10"/>
  <c r="F80" i="10"/>
  <c r="P32" i="10"/>
  <c r="G32" i="10"/>
  <c r="Q32" i="10"/>
  <c r="Q24" i="10"/>
  <c r="E36" i="10"/>
  <c r="L76" i="10"/>
  <c r="O90" i="10"/>
  <c r="E16" i="10"/>
  <c r="K73" i="9"/>
  <c r="K63" i="9"/>
  <c r="K53" i="9"/>
  <c r="J75" i="9"/>
  <c r="K69" i="9"/>
  <c r="K44" i="9"/>
  <c r="K65" i="9"/>
  <c r="K55" i="9"/>
  <c r="K45" i="9"/>
  <c r="K71" i="9"/>
  <c r="K66" i="9"/>
  <c r="K56" i="9"/>
  <c r="K62" i="9"/>
  <c r="K52" i="9"/>
  <c r="K67" i="9"/>
  <c r="Q11" i="9"/>
  <c r="O11" i="9"/>
  <c r="G136" i="9"/>
  <c r="Q136" i="9" s="1"/>
  <c r="E137" i="9"/>
  <c r="O137" i="9"/>
  <c r="O29" i="9"/>
  <c r="K60" i="9"/>
  <c r="G88" i="9"/>
  <c r="O150" i="9"/>
  <c r="E142" i="9"/>
  <c r="O15" i="9"/>
  <c r="E122" i="9"/>
  <c r="O119" i="9"/>
  <c r="O124" i="9"/>
  <c r="G89" i="9"/>
  <c r="O14" i="9"/>
  <c r="O145" i="9"/>
  <c r="E46" i="9"/>
  <c r="D75" i="9"/>
  <c r="E73" i="9"/>
  <c r="E63" i="9"/>
  <c r="E53" i="9"/>
  <c r="E70" i="9"/>
  <c r="E58" i="9"/>
  <c r="E48" i="9"/>
  <c r="D6" i="9"/>
  <c r="D5" i="9" s="1"/>
  <c r="E64" i="9"/>
  <c r="E54" i="9"/>
  <c r="E44" i="9"/>
  <c r="E45" i="9"/>
  <c r="O148" i="9"/>
  <c r="E49" i="9"/>
  <c r="G100" i="9"/>
  <c r="O141" i="9"/>
  <c r="O23" i="9"/>
  <c r="P16" i="9"/>
  <c r="E117" i="9"/>
  <c r="O135" i="9"/>
  <c r="O32" i="9"/>
  <c r="G92" i="9"/>
  <c r="G86" i="9"/>
  <c r="O123" i="9"/>
  <c r="O142" i="9"/>
  <c r="E140" i="9"/>
  <c r="M94" i="9"/>
  <c r="K10" i="9"/>
  <c r="E51" i="9"/>
  <c r="O138" i="9"/>
  <c r="E16" i="9"/>
  <c r="P24" i="9"/>
  <c r="Q58" i="9"/>
  <c r="G99" i="9"/>
  <c r="G105" i="9"/>
  <c r="E133" i="9"/>
  <c r="G83" i="9"/>
  <c r="G140" i="9"/>
  <c r="O35" i="9"/>
  <c r="G91" i="9"/>
  <c r="O16" i="9"/>
  <c r="K48" i="9"/>
  <c r="E125" i="9"/>
  <c r="K15" i="9"/>
  <c r="O13" i="9"/>
  <c r="E139" i="9"/>
  <c r="G102" i="9"/>
  <c r="E130" i="9"/>
  <c r="Q62" i="9"/>
  <c r="O62" i="9"/>
  <c r="E121" i="9"/>
  <c r="O27" i="9"/>
  <c r="G85" i="9"/>
  <c r="E120" i="9"/>
  <c r="G94" i="9"/>
  <c r="F116" i="9"/>
  <c r="G141" i="9" s="1"/>
  <c r="P11" i="9"/>
  <c r="G93" i="9"/>
  <c r="K61" i="9"/>
  <c r="P8" i="9"/>
  <c r="F7" i="9"/>
  <c r="G24" i="9" s="1"/>
  <c r="J39" i="9"/>
  <c r="K37" i="9"/>
  <c r="K29" i="9"/>
  <c r="K21" i="9"/>
  <c r="K13" i="9"/>
  <c r="J159" i="9"/>
  <c r="K33" i="9"/>
  <c r="K25" i="9"/>
  <c r="K17" i="9"/>
  <c r="K9" i="9"/>
  <c r="E55" i="9"/>
  <c r="K49" i="9"/>
  <c r="O131" i="9"/>
  <c r="K30" i="9"/>
  <c r="M82" i="9"/>
  <c r="J6" i="9"/>
  <c r="J76" i="9"/>
  <c r="M105" i="9"/>
  <c r="K72" i="9"/>
  <c r="E135" i="9"/>
  <c r="G137" i="9"/>
  <c r="N43" i="9"/>
  <c r="Q48" i="9"/>
  <c r="G90" i="9"/>
  <c r="E10" i="9"/>
  <c r="G152" i="9"/>
  <c r="K58" i="9"/>
  <c r="Q52" i="9"/>
  <c r="K16" i="9"/>
  <c r="K22" i="9"/>
  <c r="E129" i="9"/>
  <c r="K68" i="9"/>
  <c r="G82" i="9"/>
  <c r="P32" i="9"/>
  <c r="G96" i="9"/>
  <c r="K35" i="9"/>
  <c r="H5" i="9"/>
  <c r="P34" i="9"/>
  <c r="G81" i="9"/>
  <c r="N158" i="9"/>
  <c r="E19" i="9"/>
  <c r="E11" i="9"/>
  <c r="D39" i="9"/>
  <c r="D159" i="9"/>
  <c r="E37" i="9"/>
  <c r="E29" i="9"/>
  <c r="E21" i="9"/>
  <c r="E13" i="9"/>
  <c r="E31" i="9"/>
  <c r="E23" i="9"/>
  <c r="E15" i="9"/>
  <c r="E9" i="9"/>
  <c r="E17" i="9"/>
  <c r="E25" i="9"/>
  <c r="E33" i="9"/>
  <c r="E34" i="9"/>
  <c r="E152" i="9"/>
  <c r="O128" i="9"/>
  <c r="K59" i="9"/>
  <c r="E32" i="9"/>
  <c r="M90" i="9"/>
  <c r="O21" i="9"/>
  <c r="G95" i="9"/>
  <c r="E131" i="9"/>
  <c r="O90" i="9"/>
  <c r="P26" i="9"/>
  <c r="G103" i="9"/>
  <c r="K31" i="9"/>
  <c r="Q55" i="9"/>
  <c r="O36" i="9"/>
  <c r="O151" i="9"/>
  <c r="O30" i="9"/>
  <c r="M85" i="9"/>
  <c r="N38" i="9"/>
  <c r="N76" i="9" s="1"/>
  <c r="Q65" i="9"/>
  <c r="O10" i="9"/>
  <c r="M93" i="9"/>
  <c r="O26" i="9"/>
  <c r="G87" i="9"/>
  <c r="K27" i="9"/>
  <c r="P18" i="9"/>
  <c r="G84" i="9"/>
  <c r="E127" i="9"/>
  <c r="G129" i="9"/>
  <c r="P10" i="9"/>
  <c r="K64" i="9"/>
  <c r="K51" i="9"/>
  <c r="E18" i="9"/>
  <c r="E141" i="9"/>
  <c r="K47" i="9"/>
  <c r="G124" i="9"/>
  <c r="E146" i="9"/>
  <c r="E66" i="9"/>
  <c r="Q8" i="9"/>
  <c r="K57" i="9"/>
  <c r="O147" i="9"/>
  <c r="E35" i="9"/>
  <c r="K18" i="9"/>
  <c r="L6" i="9"/>
  <c r="L5" i="9" s="1"/>
  <c r="K11" i="9"/>
  <c r="G153" i="9"/>
  <c r="Q153" i="9" s="1"/>
  <c r="F43" i="9"/>
  <c r="G55" i="9" s="1"/>
  <c r="G44" i="9"/>
  <c r="O144" i="9"/>
  <c r="O24" i="9"/>
  <c r="K50" i="9"/>
  <c r="E138" i="9"/>
  <c r="E124" i="9"/>
  <c r="K36" i="9"/>
  <c r="O19" i="9"/>
  <c r="M97" i="9"/>
  <c r="O153" i="9"/>
  <c r="K54" i="9"/>
  <c r="E145" i="9"/>
  <c r="K32" i="9"/>
  <c r="N80" i="9"/>
  <c r="O81" i="9" s="1"/>
  <c r="N111" i="9"/>
  <c r="N6" i="9" s="1"/>
  <c r="N5" i="9" s="1"/>
  <c r="E59" i="9"/>
  <c r="G121" i="8"/>
  <c r="G137" i="8"/>
  <c r="G141" i="8"/>
  <c r="G117" i="8"/>
  <c r="F158" i="8"/>
  <c r="G145" i="8"/>
  <c r="G153" i="8"/>
  <c r="G133" i="8"/>
  <c r="G129" i="8"/>
  <c r="Q129" i="8" s="1"/>
  <c r="G125" i="8"/>
  <c r="G149" i="8"/>
  <c r="G146" i="8"/>
  <c r="G118" i="8"/>
  <c r="G142" i="8"/>
  <c r="G134" i="8"/>
  <c r="G147" i="8"/>
  <c r="G130" i="8"/>
  <c r="G139" i="8"/>
  <c r="G119" i="8"/>
  <c r="G135" i="8"/>
  <c r="G150" i="8"/>
  <c r="G138" i="8"/>
  <c r="G127" i="8"/>
  <c r="G143" i="8"/>
  <c r="G126" i="8"/>
  <c r="G151" i="8"/>
  <c r="G122" i="8"/>
  <c r="G123" i="8"/>
  <c r="Q123" i="8" s="1"/>
  <c r="G131" i="8"/>
  <c r="Q131" i="8" s="1"/>
  <c r="Q142" i="8"/>
  <c r="Q132" i="8"/>
  <c r="P7" i="8"/>
  <c r="P39" i="8" s="1"/>
  <c r="P38" i="8"/>
  <c r="E152" i="8"/>
  <c r="E120" i="8"/>
  <c r="G20" i="8"/>
  <c r="N6" i="8"/>
  <c r="G88" i="8"/>
  <c r="E117" i="8"/>
  <c r="E135" i="8"/>
  <c r="G104" i="8"/>
  <c r="E127" i="8"/>
  <c r="Q127" i="8" s="1"/>
  <c r="G55" i="8"/>
  <c r="G10" i="8"/>
  <c r="G91" i="8"/>
  <c r="G87" i="8"/>
  <c r="G83" i="8"/>
  <c r="F112" i="8"/>
  <c r="G81" i="8"/>
  <c r="G97" i="8"/>
  <c r="F75" i="8"/>
  <c r="G73" i="8"/>
  <c r="G57" i="8"/>
  <c r="G47" i="8"/>
  <c r="G66" i="8"/>
  <c r="G61" i="8"/>
  <c r="G51" i="8"/>
  <c r="G56" i="8"/>
  <c r="G93" i="8"/>
  <c r="G101" i="8"/>
  <c r="G49" i="8"/>
  <c r="G84" i="8"/>
  <c r="Q126" i="8"/>
  <c r="E148" i="8"/>
  <c r="Q148" i="8" s="1"/>
  <c r="G26" i="8"/>
  <c r="G37" i="8"/>
  <c r="G71" i="8"/>
  <c r="G58" i="8"/>
  <c r="G96" i="8"/>
  <c r="G30" i="8"/>
  <c r="E145" i="8"/>
  <c r="Q145" i="8" s="1"/>
  <c r="G68" i="8"/>
  <c r="G85" i="8"/>
  <c r="E144" i="8"/>
  <c r="O53" i="8"/>
  <c r="O70" i="8"/>
  <c r="O63" i="8"/>
  <c r="O58" i="8"/>
  <c r="O48" i="8"/>
  <c r="O64" i="8"/>
  <c r="O67" i="8"/>
  <c r="G82" i="8"/>
  <c r="E101" i="8"/>
  <c r="Q101" i="8" s="1"/>
  <c r="Q18" i="8"/>
  <c r="G13" i="8"/>
  <c r="E130" i="8"/>
  <c r="Q130" i="8" s="1"/>
  <c r="G100" i="8"/>
  <c r="E83" i="8"/>
  <c r="Q83" i="8" s="1"/>
  <c r="O68" i="8"/>
  <c r="E137" i="8"/>
  <c r="Q137" i="8" s="1"/>
  <c r="E147" i="8"/>
  <c r="Q147" i="8" s="1"/>
  <c r="G64" i="8"/>
  <c r="O60" i="8"/>
  <c r="G98" i="8"/>
  <c r="E153" i="8"/>
  <c r="Q153" i="8" s="1"/>
  <c r="O69" i="8"/>
  <c r="E88" i="8"/>
  <c r="Q88" i="8" s="1"/>
  <c r="E81" i="8"/>
  <c r="E96" i="8"/>
  <c r="Q96" i="8" s="1"/>
  <c r="E92" i="8"/>
  <c r="Q92" i="8" s="1"/>
  <c r="E84" i="8"/>
  <c r="Q84" i="8" s="1"/>
  <c r="E104" i="8"/>
  <c r="Q104" i="8" s="1"/>
  <c r="D112" i="8"/>
  <c r="E100" i="8"/>
  <c r="Q100" i="8" s="1"/>
  <c r="G152" i="8"/>
  <c r="E140" i="8"/>
  <c r="Q140" i="8" s="1"/>
  <c r="G36" i="8"/>
  <c r="L159" i="8"/>
  <c r="M36" i="8"/>
  <c r="M28" i="8"/>
  <c r="M20" i="8"/>
  <c r="L39" i="8"/>
  <c r="M37" i="8"/>
  <c r="M29" i="8"/>
  <c r="M21" i="8"/>
  <c r="M13" i="8"/>
  <c r="L5" i="8"/>
  <c r="M30" i="8"/>
  <c r="M22" i="8"/>
  <c r="M14" i="8"/>
  <c r="M31" i="8"/>
  <c r="M23" i="8"/>
  <c r="M15" i="8"/>
  <c r="M33" i="8"/>
  <c r="M25" i="8"/>
  <c r="M17" i="8"/>
  <c r="M9" i="8"/>
  <c r="M35" i="8"/>
  <c r="M27" i="8"/>
  <c r="M19" i="8"/>
  <c r="M11" i="8"/>
  <c r="O52" i="8"/>
  <c r="O55" i="8"/>
  <c r="M10" i="8"/>
  <c r="G60" i="8"/>
  <c r="G89" i="8"/>
  <c r="G90" i="8"/>
  <c r="N116" i="8"/>
  <c r="O117" i="8" s="1"/>
  <c r="N157" i="8"/>
  <c r="G148" i="8"/>
  <c r="E118" i="8"/>
  <c r="Q118" i="8" s="1"/>
  <c r="E133" i="8"/>
  <c r="Q133" i="8" s="1"/>
  <c r="E150" i="8"/>
  <c r="Q150" i="8" s="1"/>
  <c r="E85" i="8"/>
  <c r="Q85" i="8" s="1"/>
  <c r="G19" i="8"/>
  <c r="Q10" i="8"/>
  <c r="G44" i="8"/>
  <c r="G103" i="8"/>
  <c r="G72" i="8"/>
  <c r="E151" i="8"/>
  <c r="Q151" i="8" s="1"/>
  <c r="D158" i="8"/>
  <c r="G144" i="8"/>
  <c r="E136" i="8"/>
  <c r="Q136" i="8" s="1"/>
  <c r="G62" i="8"/>
  <c r="G53" i="8"/>
  <c r="E143" i="8"/>
  <c r="Q143" i="8" s="1"/>
  <c r="G28" i="8"/>
  <c r="E90" i="8"/>
  <c r="Q90" i="8" s="1"/>
  <c r="G54" i="8"/>
  <c r="G140" i="8"/>
  <c r="Q125" i="8"/>
  <c r="G50" i="8"/>
  <c r="Q139" i="8"/>
  <c r="G67" i="8"/>
  <c r="Q149" i="8"/>
  <c r="G136" i="8"/>
  <c r="G46" i="8"/>
  <c r="G94" i="8"/>
  <c r="G52" i="8"/>
  <c r="G45" i="8"/>
  <c r="N7" i="8"/>
  <c r="O8" i="8" s="1"/>
  <c r="Q8" i="8"/>
  <c r="N38" i="8"/>
  <c r="N76" i="8" s="1"/>
  <c r="M16" i="8"/>
  <c r="E103" i="8"/>
  <c r="Q103" i="8" s="1"/>
  <c r="E54" i="8"/>
  <c r="G132" i="8"/>
  <c r="E94" i="8"/>
  <c r="Q94" i="8" s="1"/>
  <c r="G105" i="8"/>
  <c r="G102" i="8"/>
  <c r="G34" i="8"/>
  <c r="G70" i="8"/>
  <c r="E134" i="8"/>
  <c r="F159" i="8"/>
  <c r="F39" i="8"/>
  <c r="F5" i="8"/>
  <c r="G24" i="8"/>
  <c r="G32" i="8"/>
  <c r="G16" i="8"/>
  <c r="G8" i="8"/>
  <c r="G128" i="8"/>
  <c r="E128" i="8"/>
  <c r="O57" i="8"/>
  <c r="M34" i="8"/>
  <c r="E141" i="8"/>
  <c r="Q141" i="8" s="1"/>
  <c r="G86" i="8"/>
  <c r="J76" i="8"/>
  <c r="J6" i="8"/>
  <c r="J5" i="8" s="1"/>
  <c r="G99" i="8"/>
  <c r="E121" i="8"/>
  <c r="Q121" i="8" s="1"/>
  <c r="G14" i="8"/>
  <c r="O44" i="8"/>
  <c r="E146" i="8"/>
  <c r="Q146" i="8" s="1"/>
  <c r="O66" i="8"/>
  <c r="E98" i="8"/>
  <c r="Q98" i="8" s="1"/>
  <c r="E138" i="8"/>
  <c r="Q138" i="8" s="1"/>
  <c r="O62" i="8"/>
  <c r="G69" i="8"/>
  <c r="E99" i="8"/>
  <c r="Q99" i="8" s="1"/>
  <c r="L76" i="8"/>
  <c r="G124" i="8"/>
  <c r="Q124" i="8" s="1"/>
  <c r="O47" i="8"/>
  <c r="E86" i="8"/>
  <c r="Q86" i="8" s="1"/>
  <c r="O61" i="8"/>
  <c r="J39" i="8"/>
  <c r="G95" i="8"/>
  <c r="G27" i="8"/>
  <c r="G120" i="8"/>
  <c r="Q122" i="8"/>
  <c r="G65" i="8"/>
  <c r="E56" i="8"/>
  <c r="D6" i="8"/>
  <c r="D5" i="8" s="1"/>
  <c r="E61" i="8"/>
  <c r="E51" i="8"/>
  <c r="E67" i="8"/>
  <c r="D75" i="8"/>
  <c r="E73" i="8"/>
  <c r="E57" i="8"/>
  <c r="E47" i="8"/>
  <c r="E63" i="8"/>
  <c r="E53" i="8"/>
  <c r="E58" i="8"/>
  <c r="E48" i="8"/>
  <c r="E60" i="8"/>
  <c r="E59" i="8"/>
  <c r="E49" i="8"/>
  <c r="E44" i="8"/>
  <c r="E50" i="8"/>
  <c r="E71" i="8"/>
  <c r="E45" i="8"/>
  <c r="O71" i="8"/>
  <c r="E95" i="8"/>
  <c r="Q95" i="8" s="1"/>
  <c r="G31" i="8"/>
  <c r="G59" i="8"/>
  <c r="G48" i="8"/>
  <c r="G17" i="8"/>
  <c r="O51" i="8"/>
  <c r="E119" i="8"/>
  <c r="Q122" i="7"/>
  <c r="Q118" i="7"/>
  <c r="G129" i="7"/>
  <c r="G117" i="7"/>
  <c r="G145" i="7"/>
  <c r="G141" i="7"/>
  <c r="G133" i="7"/>
  <c r="G149" i="7"/>
  <c r="G125" i="7"/>
  <c r="F158" i="7"/>
  <c r="G153" i="7"/>
  <c r="G137" i="7"/>
  <c r="G121" i="7"/>
  <c r="G147" i="7"/>
  <c r="G122" i="7"/>
  <c r="G126" i="7"/>
  <c r="G123" i="7"/>
  <c r="Q123" i="7" s="1"/>
  <c r="G138" i="7"/>
  <c r="Q138" i="7" s="1"/>
  <c r="G119" i="7"/>
  <c r="Q119" i="7" s="1"/>
  <c r="G139" i="7"/>
  <c r="Q139" i="7" s="1"/>
  <c r="G142" i="7"/>
  <c r="Q142" i="7" s="1"/>
  <c r="G127" i="7"/>
  <c r="Q127" i="7" s="1"/>
  <c r="G135" i="7"/>
  <c r="G143" i="7"/>
  <c r="Q143" i="7" s="1"/>
  <c r="G118" i="7"/>
  <c r="G151" i="7"/>
  <c r="Q151" i="7" s="1"/>
  <c r="G134" i="7"/>
  <c r="Q134" i="7" s="1"/>
  <c r="G130" i="7"/>
  <c r="G150" i="7"/>
  <c r="Q150" i="7" s="1"/>
  <c r="G146" i="7"/>
  <c r="Q146" i="7" s="1"/>
  <c r="G131" i="7"/>
  <c r="G144" i="7"/>
  <c r="E147" i="7"/>
  <c r="Q147" i="7" s="1"/>
  <c r="G140" i="7"/>
  <c r="E30" i="7"/>
  <c r="E22" i="7"/>
  <c r="E14" i="7"/>
  <c r="E29" i="7"/>
  <c r="E31" i="7"/>
  <c r="E23" i="7"/>
  <c r="E15" i="7"/>
  <c r="D159" i="7"/>
  <c r="E9" i="7"/>
  <c r="E37" i="7"/>
  <c r="E21" i="7"/>
  <c r="E35" i="7"/>
  <c r="E27" i="7"/>
  <c r="E19" i="7"/>
  <c r="E11" i="7"/>
  <c r="D39" i="7"/>
  <c r="D5" i="7"/>
  <c r="E36" i="7"/>
  <c r="E28" i="7"/>
  <c r="E20" i="7"/>
  <c r="E12" i="7"/>
  <c r="E13" i="7"/>
  <c r="G68" i="7"/>
  <c r="G62" i="7"/>
  <c r="O127" i="7"/>
  <c r="O146" i="7"/>
  <c r="O152" i="7"/>
  <c r="O123" i="7"/>
  <c r="G36" i="7"/>
  <c r="G65" i="7"/>
  <c r="O141" i="7"/>
  <c r="G46" i="7"/>
  <c r="O133" i="7"/>
  <c r="G136" i="7"/>
  <c r="N111" i="7"/>
  <c r="N80" i="7"/>
  <c r="O138" i="7"/>
  <c r="O130" i="7"/>
  <c r="G33" i="7"/>
  <c r="J6" i="7"/>
  <c r="J5" i="7" s="1"/>
  <c r="J76" i="7"/>
  <c r="N158" i="7"/>
  <c r="O145" i="7"/>
  <c r="G132" i="7"/>
  <c r="N7" i="7"/>
  <c r="Q8" i="7"/>
  <c r="O8" i="7"/>
  <c r="N38" i="7"/>
  <c r="N76" i="7" s="1"/>
  <c r="O140" i="7"/>
  <c r="O142" i="7"/>
  <c r="E153" i="7"/>
  <c r="Q153" i="7" s="1"/>
  <c r="E149" i="7"/>
  <c r="Q149" i="7" s="1"/>
  <c r="E145" i="7"/>
  <c r="E141" i="7"/>
  <c r="E137" i="7"/>
  <c r="E133" i="7"/>
  <c r="E129" i="7"/>
  <c r="E125" i="7"/>
  <c r="Q125" i="7" s="1"/>
  <c r="E121" i="7"/>
  <c r="Q121" i="7" s="1"/>
  <c r="E117" i="7"/>
  <c r="D158" i="7"/>
  <c r="E152" i="7"/>
  <c r="E148" i="7"/>
  <c r="Q148" i="7" s="1"/>
  <c r="E144" i="7"/>
  <c r="Q144" i="7" s="1"/>
  <c r="E140" i="7"/>
  <c r="E136" i="7"/>
  <c r="Q136" i="7" s="1"/>
  <c r="E132" i="7"/>
  <c r="Q132" i="7" s="1"/>
  <c r="E128" i="7"/>
  <c r="E124" i="7"/>
  <c r="E120" i="7"/>
  <c r="G66" i="7"/>
  <c r="G45" i="7"/>
  <c r="F75" i="7"/>
  <c r="G55" i="7"/>
  <c r="G60" i="7"/>
  <c r="O128" i="7"/>
  <c r="G70" i="7"/>
  <c r="G61" i="7"/>
  <c r="O129" i="7"/>
  <c r="E135" i="7"/>
  <c r="G128" i="7"/>
  <c r="G58" i="7"/>
  <c r="G52" i="7"/>
  <c r="O124" i="7"/>
  <c r="O126" i="7"/>
  <c r="N43" i="7"/>
  <c r="O44" i="7" s="1"/>
  <c r="Q44" i="7"/>
  <c r="N74" i="7"/>
  <c r="G49" i="7"/>
  <c r="E131" i="7"/>
  <c r="Q131" i="7" s="1"/>
  <c r="L76" i="7"/>
  <c r="G124" i="7"/>
  <c r="G9" i="7"/>
  <c r="G29" i="7"/>
  <c r="D6" i="7"/>
  <c r="G63" i="7"/>
  <c r="O148" i="7"/>
  <c r="O151" i="7"/>
  <c r="O153" i="7"/>
  <c r="G31" i="7"/>
  <c r="G23" i="7"/>
  <c r="G15" i="7"/>
  <c r="G14" i="7"/>
  <c r="F159" i="7"/>
  <c r="F39" i="7"/>
  <c r="F5" i="7"/>
  <c r="G30" i="7"/>
  <c r="G22" i="7"/>
  <c r="G54" i="7"/>
  <c r="G152" i="7"/>
  <c r="P8" i="7"/>
  <c r="G120" i="7"/>
  <c r="E130" i="7"/>
  <c r="Q130" i="7" s="1"/>
  <c r="O132" i="7"/>
  <c r="O119" i="7"/>
  <c r="G20" i="7"/>
  <c r="G50" i="7"/>
  <c r="O131" i="7"/>
  <c r="O137" i="7"/>
  <c r="G8" i="7"/>
  <c r="G28" i="7"/>
  <c r="G21" i="7"/>
  <c r="E33" i="7"/>
  <c r="G148" i="7"/>
  <c r="E126" i="7"/>
  <c r="Q126" i="7" s="1"/>
  <c r="G17" i="7"/>
  <c r="O121" i="7"/>
  <c r="G25" i="7"/>
  <c r="G34" i="7"/>
  <c r="G10" i="7"/>
  <c r="G18" i="7"/>
  <c r="G133" i="6"/>
  <c r="G121" i="6"/>
  <c r="G145" i="6"/>
  <c r="G117" i="6"/>
  <c r="G141" i="6"/>
  <c r="G149" i="6"/>
  <c r="G125" i="6"/>
  <c r="F158" i="6"/>
  <c r="G153" i="6"/>
  <c r="G137" i="6"/>
  <c r="G129" i="6"/>
  <c r="G131" i="6"/>
  <c r="G118" i="6"/>
  <c r="G134" i="6"/>
  <c r="G147" i="6"/>
  <c r="G135" i="6"/>
  <c r="G126" i="6"/>
  <c r="G150" i="6"/>
  <c r="G139" i="6"/>
  <c r="G142" i="6"/>
  <c r="G119" i="6"/>
  <c r="G122" i="6"/>
  <c r="G127" i="6"/>
  <c r="G143" i="6"/>
  <c r="G130" i="6"/>
  <c r="G146" i="6"/>
  <c r="G123" i="6"/>
  <c r="G151" i="6"/>
  <c r="G138" i="6"/>
  <c r="J5" i="6"/>
  <c r="G124" i="6"/>
  <c r="O17" i="6"/>
  <c r="E35" i="6"/>
  <c r="O61" i="6"/>
  <c r="O34" i="6"/>
  <c r="G83" i="6"/>
  <c r="F112" i="6"/>
  <c r="G104" i="6"/>
  <c r="G100" i="6"/>
  <c r="G96" i="6"/>
  <c r="G92" i="6"/>
  <c r="G88" i="6"/>
  <c r="G84" i="6"/>
  <c r="G81" i="6"/>
  <c r="Q9" i="6"/>
  <c r="P9" i="6"/>
  <c r="P7" i="6" s="1"/>
  <c r="P39" i="6" s="1"/>
  <c r="O9" i="6"/>
  <c r="J76" i="6"/>
  <c r="J6" i="6"/>
  <c r="G91" i="6"/>
  <c r="G152" i="6"/>
  <c r="G120" i="6"/>
  <c r="N75" i="6"/>
  <c r="O48" i="6"/>
  <c r="O57" i="6"/>
  <c r="O60" i="6"/>
  <c r="O45" i="6"/>
  <c r="O67" i="6"/>
  <c r="O52" i="6"/>
  <c r="O68" i="6"/>
  <c r="O53" i="6"/>
  <c r="O73" i="6"/>
  <c r="G85" i="6"/>
  <c r="G94" i="6"/>
  <c r="O23" i="6"/>
  <c r="O16" i="6"/>
  <c r="P38" i="6"/>
  <c r="G148" i="6"/>
  <c r="G93" i="6"/>
  <c r="O25" i="6"/>
  <c r="O37" i="6"/>
  <c r="G136" i="6"/>
  <c r="O59" i="6"/>
  <c r="O35" i="6"/>
  <c r="O36" i="6"/>
  <c r="E98" i="6"/>
  <c r="Q98" i="6" s="1"/>
  <c r="G36" i="6"/>
  <c r="O66" i="6"/>
  <c r="O13" i="6"/>
  <c r="O31" i="6"/>
  <c r="G10" i="6"/>
  <c r="G33" i="6"/>
  <c r="G25" i="6"/>
  <c r="G17" i="6"/>
  <c r="G9" i="6"/>
  <c r="G16" i="6"/>
  <c r="F159" i="6"/>
  <c r="F39" i="6"/>
  <c r="F5" i="6"/>
  <c r="G8" i="6"/>
  <c r="G32" i="6"/>
  <c r="G24" i="6"/>
  <c r="G37" i="6"/>
  <c r="G29" i="6"/>
  <c r="G21" i="6"/>
  <c r="G13" i="6"/>
  <c r="G31" i="6"/>
  <c r="G23" i="6"/>
  <c r="G15" i="6"/>
  <c r="G28" i="6"/>
  <c r="G144" i="6"/>
  <c r="O21" i="6"/>
  <c r="G30" i="6"/>
  <c r="G97" i="6"/>
  <c r="G20" i="6"/>
  <c r="E34" i="6"/>
  <c r="O27" i="6"/>
  <c r="O15" i="6"/>
  <c r="G14" i="6"/>
  <c r="G19" i="6"/>
  <c r="E26" i="6"/>
  <c r="G140" i="6"/>
  <c r="O33" i="6"/>
  <c r="G82" i="6"/>
  <c r="G27" i="6"/>
  <c r="O56" i="6"/>
  <c r="E86" i="6"/>
  <c r="Q86" i="6" s="1"/>
  <c r="O143" i="6"/>
  <c r="E18" i="6"/>
  <c r="O19" i="6"/>
  <c r="G18" i="6"/>
  <c r="N38" i="6"/>
  <c r="N76" i="6" s="1"/>
  <c r="G11" i="6"/>
  <c r="D6" i="6"/>
  <c r="D5" i="6" s="1"/>
  <c r="O135" i="6"/>
  <c r="N158" i="6"/>
  <c r="O150" i="6"/>
  <c r="O146" i="6"/>
  <c r="O142" i="6"/>
  <c r="O138" i="6"/>
  <c r="O134" i="6"/>
  <c r="O130" i="6"/>
  <c r="O126" i="6"/>
  <c r="O122" i="6"/>
  <c r="O118" i="6"/>
  <c r="G95" i="6"/>
  <c r="E27" i="6"/>
  <c r="G103" i="6"/>
  <c r="N111" i="6"/>
  <c r="N6" i="6" s="1"/>
  <c r="N5" i="6" s="1"/>
  <c r="N80" i="6"/>
  <c r="O81" i="6" s="1"/>
  <c r="O18" i="6"/>
  <c r="O20" i="6"/>
  <c r="O44" i="6"/>
  <c r="G26" i="6"/>
  <c r="G34" i="6"/>
  <c r="G102" i="6"/>
  <c r="O22" i="6"/>
  <c r="E81" i="6"/>
  <c r="E105" i="6"/>
  <c r="Q105" i="6" s="1"/>
  <c r="E101" i="6"/>
  <c r="Q101" i="6" s="1"/>
  <c r="E97" i="6"/>
  <c r="Q97" i="6" s="1"/>
  <c r="E93" i="6"/>
  <c r="Q93" i="6" s="1"/>
  <c r="E89" i="6"/>
  <c r="Q89" i="6" s="1"/>
  <c r="E85" i="6"/>
  <c r="Q85" i="6" s="1"/>
  <c r="E96" i="6"/>
  <c r="Q96" i="6" s="1"/>
  <c r="E100" i="6"/>
  <c r="Q100" i="6" s="1"/>
  <c r="E88" i="6"/>
  <c r="Q88" i="6" s="1"/>
  <c r="E103" i="6"/>
  <c r="Q103" i="6" s="1"/>
  <c r="E99" i="6"/>
  <c r="Q99" i="6" s="1"/>
  <c r="E95" i="6"/>
  <c r="Q95" i="6" s="1"/>
  <c r="E91" i="6"/>
  <c r="Q91" i="6" s="1"/>
  <c r="E87" i="6"/>
  <c r="Q87" i="6" s="1"/>
  <c r="E83" i="6"/>
  <c r="Q83" i="6" s="1"/>
  <c r="E104" i="6"/>
  <c r="Q104" i="6" s="1"/>
  <c r="E92" i="6"/>
  <c r="Q92" i="6" s="1"/>
  <c r="E84" i="6"/>
  <c r="Q84" i="6" s="1"/>
  <c r="D112" i="6"/>
  <c r="G128" i="6"/>
  <c r="O70" i="6"/>
  <c r="J39" i="6"/>
  <c r="O32" i="6"/>
  <c r="E90" i="6"/>
  <c r="Q90" i="6" s="1"/>
  <c r="E11" i="6"/>
  <c r="G99" i="6"/>
  <c r="G86" i="6"/>
  <c r="G89" i="6"/>
  <c r="L39" i="6"/>
  <c r="E32" i="6"/>
  <c r="E24" i="6"/>
  <c r="E16" i="6"/>
  <c r="E8" i="6"/>
  <c r="E23" i="6"/>
  <c r="E33" i="6"/>
  <c r="E25" i="6"/>
  <c r="E17" i="6"/>
  <c r="E9" i="6"/>
  <c r="D159" i="6"/>
  <c r="D39" i="6"/>
  <c r="E36" i="6"/>
  <c r="E28" i="6"/>
  <c r="E20" i="6"/>
  <c r="E12" i="6"/>
  <c r="E37" i="6"/>
  <c r="E29" i="6"/>
  <c r="E21" i="6"/>
  <c r="E13" i="6"/>
  <c r="E30" i="6"/>
  <c r="E22" i="6"/>
  <c r="E14" i="6"/>
  <c r="E31" i="6"/>
  <c r="E15" i="6"/>
  <c r="G132" i="6"/>
  <c r="F43" i="6"/>
  <c r="G44" i="6"/>
  <c r="Q46" i="6"/>
  <c r="O46" i="6"/>
  <c r="G98" i="6"/>
  <c r="G101" i="6"/>
  <c r="E94" i="6"/>
  <c r="Q94" i="6" s="1"/>
  <c r="O26" i="6"/>
  <c r="O51" i="6"/>
  <c r="O71" i="6"/>
  <c r="O144" i="6"/>
  <c r="O63" i="6"/>
  <c r="O12" i="6"/>
  <c r="G66" i="5"/>
  <c r="G62" i="5"/>
  <c r="G58" i="5"/>
  <c r="G70" i="5"/>
  <c r="F75" i="5"/>
  <c r="G54" i="5"/>
  <c r="G50" i="5"/>
  <c r="G46" i="5"/>
  <c r="G51" i="5"/>
  <c r="G68" i="5"/>
  <c r="G60" i="5"/>
  <c r="G61" i="5"/>
  <c r="G73" i="5"/>
  <c r="G63" i="5"/>
  <c r="G65" i="5"/>
  <c r="G48" i="5"/>
  <c r="G44" i="5"/>
  <c r="G69" i="5"/>
  <c r="G67" i="5"/>
  <c r="G52" i="5"/>
  <c r="G47" i="5"/>
  <c r="G59" i="5"/>
  <c r="G56" i="5"/>
  <c r="G55" i="5"/>
  <c r="G57" i="5"/>
  <c r="G72" i="5"/>
  <c r="G71" i="5"/>
  <c r="G64" i="5"/>
  <c r="G97" i="5"/>
  <c r="Q97" i="5" s="1"/>
  <c r="G140" i="5"/>
  <c r="Q140" i="5" s="1"/>
  <c r="Q11" i="5"/>
  <c r="E134" i="5"/>
  <c r="L159" i="5"/>
  <c r="L39" i="5"/>
  <c r="M37" i="5"/>
  <c r="M29" i="5"/>
  <c r="L5" i="5"/>
  <c r="N7" i="5"/>
  <c r="M31" i="5"/>
  <c r="M23" i="5"/>
  <c r="M33" i="5"/>
  <c r="M36" i="5"/>
  <c r="M28" i="5"/>
  <c r="M20" i="5"/>
  <c r="K36" i="5"/>
  <c r="K28" i="5"/>
  <c r="J159" i="5"/>
  <c r="J39" i="5"/>
  <c r="K30" i="5"/>
  <c r="K22" i="5"/>
  <c r="K35" i="5"/>
  <c r="K27" i="5"/>
  <c r="G128" i="5"/>
  <c r="M96" i="5"/>
  <c r="M92" i="5"/>
  <c r="M88" i="5"/>
  <c r="M84" i="5"/>
  <c r="M81" i="5"/>
  <c r="M105" i="5"/>
  <c r="M101" i="5"/>
  <c r="M97" i="5"/>
  <c r="M93" i="5"/>
  <c r="M89" i="5"/>
  <c r="M85" i="5"/>
  <c r="L112" i="5"/>
  <c r="M98" i="5"/>
  <c r="M94" i="5"/>
  <c r="M90" i="5"/>
  <c r="M86" i="5"/>
  <c r="M82" i="5"/>
  <c r="G89" i="5"/>
  <c r="Q89" i="5" s="1"/>
  <c r="G124" i="5"/>
  <c r="E121" i="5"/>
  <c r="M27" i="5"/>
  <c r="E145" i="5"/>
  <c r="M87" i="5"/>
  <c r="F116" i="5"/>
  <c r="G132" i="5" s="1"/>
  <c r="Q132" i="5" s="1"/>
  <c r="Q45" i="5"/>
  <c r="M104" i="5"/>
  <c r="E135" i="5"/>
  <c r="Q27" i="5"/>
  <c r="E142" i="5"/>
  <c r="K17" i="5"/>
  <c r="K26" i="5"/>
  <c r="M25" i="5"/>
  <c r="G85" i="5"/>
  <c r="Q85" i="5" s="1"/>
  <c r="E136" i="5"/>
  <c r="M83" i="5"/>
  <c r="G49" i="5"/>
  <c r="E125" i="5"/>
  <c r="M100" i="5"/>
  <c r="K14" i="5"/>
  <c r="G53" i="5"/>
  <c r="E141" i="5"/>
  <c r="N74" i="5"/>
  <c r="N43" i="5"/>
  <c r="Q8" i="5"/>
  <c r="O8" i="5"/>
  <c r="N38" i="5"/>
  <c r="N76" i="5" s="1"/>
  <c r="M35" i="5"/>
  <c r="O81" i="5"/>
  <c r="N111" i="5"/>
  <c r="N80" i="5"/>
  <c r="E123" i="5"/>
  <c r="J76" i="5"/>
  <c r="J6" i="5"/>
  <c r="Q35" i="5"/>
  <c r="M19" i="5"/>
  <c r="N116" i="5"/>
  <c r="O117" i="5"/>
  <c r="N157" i="5"/>
  <c r="M18" i="5"/>
  <c r="P27" i="5"/>
  <c r="Q19" i="5"/>
  <c r="F80" i="5"/>
  <c r="G81" i="5"/>
  <c r="E150" i="5"/>
  <c r="E130" i="5"/>
  <c r="E126" i="5"/>
  <c r="E122" i="5"/>
  <c r="E118" i="5"/>
  <c r="D158" i="5"/>
  <c r="D6" i="5"/>
  <c r="D5" i="5" s="1"/>
  <c r="E128" i="5"/>
  <c r="Q128" i="5" s="1"/>
  <c r="E137" i="5"/>
  <c r="P35" i="5"/>
  <c r="K16" i="5"/>
  <c r="M10" i="5"/>
  <c r="K18" i="5"/>
  <c r="E149" i="5"/>
  <c r="K32" i="5"/>
  <c r="L6" i="5"/>
  <c r="K13" i="5"/>
  <c r="K25" i="5"/>
  <c r="G105" i="5"/>
  <c r="Q105" i="5" s="1"/>
  <c r="E124" i="5"/>
  <c r="M15" i="5"/>
  <c r="E127" i="5"/>
  <c r="E138" i="5"/>
  <c r="K29" i="5"/>
  <c r="K19" i="5"/>
  <c r="G136" i="5"/>
  <c r="G152" i="5"/>
  <c r="P8" i="5"/>
  <c r="F7" i="5"/>
  <c r="G8" i="5"/>
  <c r="E117" i="5"/>
  <c r="M12" i="5"/>
  <c r="M21" i="5"/>
  <c r="M17" i="5"/>
  <c r="K23" i="5"/>
  <c r="E151" i="5"/>
  <c r="G101" i="5"/>
  <c r="Q101" i="5" s="1"/>
  <c r="G148" i="5"/>
  <c r="Q148" i="5" s="1"/>
  <c r="E152" i="5"/>
  <c r="Q152" i="5" s="1"/>
  <c r="E120" i="5"/>
  <c r="M9" i="5"/>
  <c r="E131" i="5"/>
  <c r="M102" i="5"/>
  <c r="K20" i="5"/>
  <c r="G45" i="5"/>
  <c r="M24" i="5"/>
  <c r="G144" i="5"/>
  <c r="Q144" i="5" s="1"/>
  <c r="E129" i="5"/>
  <c r="K37" i="5"/>
  <c r="Q49" i="5"/>
  <c r="E119" i="5"/>
  <c r="P11" i="5"/>
  <c r="Q140" i="4"/>
  <c r="M27" i="4"/>
  <c r="G22" i="4"/>
  <c r="K51" i="4"/>
  <c r="K53" i="4"/>
  <c r="M64" i="4"/>
  <c r="M8" i="4"/>
  <c r="O44" i="4"/>
  <c r="M54" i="4"/>
  <c r="K49" i="4"/>
  <c r="O96" i="4"/>
  <c r="O99" i="4"/>
  <c r="G18" i="4"/>
  <c r="O47" i="4"/>
  <c r="O73" i="4"/>
  <c r="G17" i="4"/>
  <c r="M70" i="4"/>
  <c r="G120" i="4"/>
  <c r="Q120" i="4" s="1"/>
  <c r="G51" i="4"/>
  <c r="G32" i="4"/>
  <c r="M73" i="4"/>
  <c r="G65" i="4"/>
  <c r="K61" i="4"/>
  <c r="G21" i="4"/>
  <c r="G48" i="4"/>
  <c r="K63" i="4"/>
  <c r="O85" i="4"/>
  <c r="G66" i="4"/>
  <c r="O103" i="4"/>
  <c r="M51" i="4"/>
  <c r="M68" i="4"/>
  <c r="M28" i="4"/>
  <c r="M29" i="4"/>
  <c r="G13" i="4"/>
  <c r="G28" i="4"/>
  <c r="O58" i="4"/>
  <c r="K58" i="4"/>
  <c r="G61" i="4"/>
  <c r="G30" i="4"/>
  <c r="G60" i="4"/>
  <c r="G23" i="4"/>
  <c r="O62" i="4"/>
  <c r="O100" i="4"/>
  <c r="G72" i="4"/>
  <c r="F116" i="4"/>
  <c r="G53" i="4"/>
  <c r="M66" i="4"/>
  <c r="G25" i="4"/>
  <c r="G36" i="4"/>
  <c r="K50" i="4"/>
  <c r="G14" i="4"/>
  <c r="G29" i="4"/>
  <c r="M60" i="4"/>
  <c r="M32" i="4"/>
  <c r="G97" i="4"/>
  <c r="Q97" i="4" s="1"/>
  <c r="G144" i="4"/>
  <c r="M20" i="4"/>
  <c r="M21" i="4"/>
  <c r="E125" i="4"/>
  <c r="E137" i="4"/>
  <c r="G46" i="4"/>
  <c r="G55" i="4"/>
  <c r="O45" i="4"/>
  <c r="N158" i="4"/>
  <c r="O150" i="4"/>
  <c r="E145" i="4"/>
  <c r="G33" i="4"/>
  <c r="K44" i="4"/>
  <c r="E129" i="4"/>
  <c r="E153" i="4"/>
  <c r="G68" i="4"/>
  <c r="G70" i="4"/>
  <c r="G73" i="4"/>
  <c r="F75" i="4"/>
  <c r="M67" i="4"/>
  <c r="F80" i="4"/>
  <c r="G81" i="4"/>
  <c r="Q81" i="4" s="1"/>
  <c r="M36" i="4"/>
  <c r="M37" i="4"/>
  <c r="G31" i="4"/>
  <c r="G49" i="4"/>
  <c r="G58" i="4"/>
  <c r="O55" i="4"/>
  <c r="N75" i="4"/>
  <c r="O70" i="4"/>
  <c r="O65" i="4"/>
  <c r="G85" i="4"/>
  <c r="Q85" i="4" s="1"/>
  <c r="E143" i="4"/>
  <c r="G34" i="4"/>
  <c r="G37" i="4"/>
  <c r="O63" i="4"/>
  <c r="O95" i="4"/>
  <c r="O135" i="4"/>
  <c r="O119" i="4"/>
  <c r="O143" i="4"/>
  <c r="O84" i="4"/>
  <c r="M45" i="4"/>
  <c r="M49" i="4"/>
  <c r="M46" i="4"/>
  <c r="L6" i="4"/>
  <c r="M62" i="4"/>
  <c r="M52" i="4"/>
  <c r="M57" i="4"/>
  <c r="M47" i="4"/>
  <c r="M44" i="4"/>
  <c r="L75" i="4"/>
  <c r="M63" i="4"/>
  <c r="M53" i="4"/>
  <c r="M59" i="4"/>
  <c r="P7" i="4"/>
  <c r="G140" i="4"/>
  <c r="O101" i="4"/>
  <c r="K70" i="4"/>
  <c r="K65" i="4"/>
  <c r="K55" i="4"/>
  <c r="K69" i="4"/>
  <c r="K71" i="4"/>
  <c r="K66" i="4"/>
  <c r="K56" i="4"/>
  <c r="K46" i="4"/>
  <c r="K72" i="4"/>
  <c r="K67" i="4"/>
  <c r="K57" i="4"/>
  <c r="K47" i="4"/>
  <c r="J75" i="4"/>
  <c r="K64" i="4"/>
  <c r="K54" i="4"/>
  <c r="G152" i="4"/>
  <c r="K68" i="4"/>
  <c r="G12" i="4"/>
  <c r="K60" i="4"/>
  <c r="G67" i="4"/>
  <c r="M35" i="4"/>
  <c r="M12" i="4"/>
  <c r="M13" i="4"/>
  <c r="G69" i="4"/>
  <c r="N76" i="4"/>
  <c r="K62" i="4"/>
  <c r="M50" i="4"/>
  <c r="M24" i="4"/>
  <c r="D158" i="4"/>
  <c r="E152" i="4"/>
  <c r="E148" i="4"/>
  <c r="G88" i="4"/>
  <c r="Q88" i="4" s="1"/>
  <c r="M69" i="4"/>
  <c r="G62" i="4"/>
  <c r="G52" i="4"/>
  <c r="O148" i="4"/>
  <c r="O50" i="4"/>
  <c r="G71" i="4"/>
  <c r="O126" i="4"/>
  <c r="K73" i="4"/>
  <c r="O131" i="4"/>
  <c r="O134" i="4"/>
  <c r="K59" i="4"/>
  <c r="M48" i="4"/>
  <c r="M56" i="4"/>
  <c r="G54" i="4"/>
  <c r="G50" i="4"/>
  <c r="M31" i="4"/>
  <c r="G136" i="4"/>
  <c r="O97" i="4"/>
  <c r="O104" i="4"/>
  <c r="O88" i="4"/>
  <c r="N112" i="4"/>
  <c r="O98" i="4"/>
  <c r="O82" i="4"/>
  <c r="O93" i="4"/>
  <c r="O105" i="4"/>
  <c r="O89" i="4"/>
  <c r="O90" i="4"/>
  <c r="P9" i="4"/>
  <c r="P38" i="4" s="1"/>
  <c r="G9" i="4"/>
  <c r="M93" i="4"/>
  <c r="M90" i="4"/>
  <c r="M103" i="4"/>
  <c r="M87" i="4"/>
  <c r="M99" i="4"/>
  <c r="M100" i="4"/>
  <c r="M84" i="4"/>
  <c r="M97" i="4"/>
  <c r="M83" i="4"/>
  <c r="M94" i="4"/>
  <c r="M91" i="4"/>
  <c r="M104" i="4"/>
  <c r="M88" i="4"/>
  <c r="L112" i="4"/>
  <c r="M101" i="4"/>
  <c r="M85" i="4"/>
  <c r="M98" i="4"/>
  <c r="M82" i="4"/>
  <c r="M95" i="4"/>
  <c r="M92" i="4"/>
  <c r="M105" i="4"/>
  <c r="M89" i="4"/>
  <c r="M102" i="4"/>
  <c r="M86" i="4"/>
  <c r="M96" i="4"/>
  <c r="K52" i="4"/>
  <c r="O81" i="4"/>
  <c r="K48" i="4"/>
  <c r="G44" i="4"/>
  <c r="M23" i="4"/>
  <c r="M16" i="4"/>
  <c r="G132" i="4"/>
  <c r="Q132" i="4" s="1"/>
  <c r="E144" i="4"/>
  <c r="Q144" i="4" s="1"/>
  <c r="O49" i="4"/>
  <c r="E127" i="4"/>
  <c r="G45" i="4"/>
  <c r="O92" i="4"/>
  <c r="O138" i="4"/>
  <c r="E123" i="4"/>
  <c r="O94" i="4"/>
  <c r="O146" i="4"/>
  <c r="L159" i="4"/>
  <c r="N7" i="4"/>
  <c r="M33" i="4"/>
  <c r="M25" i="4"/>
  <c r="M17" i="4"/>
  <c r="M9" i="4"/>
  <c r="M34" i="4"/>
  <c r="M26" i="4"/>
  <c r="M18" i="4"/>
  <c r="M10" i="4"/>
  <c r="L39" i="4"/>
  <c r="L5" i="4"/>
  <c r="M30" i="4"/>
  <c r="M22" i="4"/>
  <c r="M14" i="4"/>
  <c r="M71" i="4"/>
  <c r="F39" i="4"/>
  <c r="F5" i="4"/>
  <c r="F159" i="4"/>
  <c r="G27" i="4"/>
  <c r="G19" i="4"/>
  <c r="G35" i="4"/>
  <c r="G11" i="4"/>
  <c r="G91" i="4"/>
  <c r="Q91" i="4" s="1"/>
  <c r="G59" i="4"/>
  <c r="M58" i="4"/>
  <c r="M65" i="4"/>
  <c r="G64" i="4"/>
  <c r="G10" i="4"/>
  <c r="M15" i="4"/>
  <c r="M11" i="4"/>
  <c r="G128" i="4"/>
  <c r="Q128" i="4" s="1"/>
  <c r="E136" i="4"/>
  <c r="G57" i="4"/>
  <c r="M55" i="4"/>
  <c r="Q9" i="4"/>
  <c r="O145" i="4"/>
  <c r="O102" i="4"/>
  <c r="O60" i="4"/>
  <c r="J6" i="4"/>
  <c r="J5" i="4" s="1"/>
  <c r="O153" i="4"/>
  <c r="G20" i="4"/>
  <c r="O66" i="4"/>
  <c r="O91" i="4"/>
  <c r="O152" i="4"/>
  <c r="O50" i="3"/>
  <c r="O60" i="3"/>
  <c r="O73" i="3"/>
  <c r="O68" i="3"/>
  <c r="O48" i="3"/>
  <c r="O44" i="3"/>
  <c r="O59" i="3"/>
  <c r="O69" i="3"/>
  <c r="O72" i="3"/>
  <c r="O64" i="3"/>
  <c r="O54" i="3"/>
  <c r="O66" i="3"/>
  <c r="O45" i="3"/>
  <c r="O49" i="3"/>
  <c r="O58" i="3"/>
  <c r="O55" i="3"/>
  <c r="O65" i="3"/>
  <c r="O46" i="3"/>
  <c r="O56" i="3"/>
  <c r="O61" i="3"/>
  <c r="O52" i="3"/>
  <c r="O71" i="3"/>
  <c r="O63" i="3"/>
  <c r="O70" i="3"/>
  <c r="O47" i="3"/>
  <c r="O51" i="3"/>
  <c r="O62" i="3"/>
  <c r="O67" i="3"/>
  <c r="Q100" i="3"/>
  <c r="G85" i="3"/>
  <c r="Q85" i="3" s="1"/>
  <c r="E126" i="3"/>
  <c r="N74" i="3"/>
  <c r="E140" i="3"/>
  <c r="Q140" i="3" s="1"/>
  <c r="O10" i="3"/>
  <c r="O57" i="3"/>
  <c r="Q57" i="3"/>
  <c r="G86" i="3"/>
  <c r="G100" i="3"/>
  <c r="L75" i="3"/>
  <c r="J39" i="3"/>
  <c r="G136" i="3"/>
  <c r="Q136" i="3" s="1"/>
  <c r="Q98" i="3"/>
  <c r="O30" i="3"/>
  <c r="O22" i="3"/>
  <c r="O14" i="3"/>
  <c r="O21" i="3"/>
  <c r="E124" i="3"/>
  <c r="G31" i="3"/>
  <c r="P31" i="3"/>
  <c r="G19" i="3"/>
  <c r="Q91" i="3"/>
  <c r="G94" i="3"/>
  <c r="Q94" i="3" s="1"/>
  <c r="G97" i="3"/>
  <c r="K70" i="3"/>
  <c r="K67" i="3"/>
  <c r="Q96" i="3"/>
  <c r="G35" i="3"/>
  <c r="E153" i="3"/>
  <c r="E129" i="3"/>
  <c r="Q129" i="3" s="1"/>
  <c r="O102" i="3"/>
  <c r="Q93" i="3"/>
  <c r="G82" i="3"/>
  <c r="E127" i="3"/>
  <c r="E120" i="3"/>
  <c r="G145" i="3"/>
  <c r="O94" i="3"/>
  <c r="G87" i="3"/>
  <c r="Q87" i="3" s="1"/>
  <c r="O35" i="3"/>
  <c r="O32" i="3"/>
  <c r="Q92" i="3"/>
  <c r="J159" i="3"/>
  <c r="L76" i="3"/>
  <c r="G141" i="3"/>
  <c r="Q141" i="3" s="1"/>
  <c r="P23" i="3"/>
  <c r="P7" i="3" s="1"/>
  <c r="P39" i="3" s="1"/>
  <c r="G23" i="3"/>
  <c r="O9" i="3"/>
  <c r="G96" i="3"/>
  <c r="G11" i="3"/>
  <c r="G29" i="3"/>
  <c r="Q102" i="3"/>
  <c r="O13" i="3"/>
  <c r="Q8" i="3"/>
  <c r="O8" i="3"/>
  <c r="N38" i="3"/>
  <c r="N76" i="3" s="1"/>
  <c r="G124" i="3"/>
  <c r="G137" i="3"/>
  <c r="O90" i="3"/>
  <c r="G95" i="3"/>
  <c r="Q95" i="3" s="1"/>
  <c r="O23" i="3"/>
  <c r="K47" i="3"/>
  <c r="G89" i="3"/>
  <c r="O98" i="3"/>
  <c r="G104" i="3"/>
  <c r="Q104" i="3" s="1"/>
  <c r="E123" i="3"/>
  <c r="F159" i="3"/>
  <c r="F39" i="3"/>
  <c r="F5" i="3"/>
  <c r="Q15" i="3"/>
  <c r="G15" i="3"/>
  <c r="P15" i="3"/>
  <c r="P38" i="3" s="1"/>
  <c r="E137" i="3"/>
  <c r="Q137" i="3" s="1"/>
  <c r="O12" i="3"/>
  <c r="Q23" i="3"/>
  <c r="G26" i="3"/>
  <c r="G88" i="3"/>
  <c r="G84" i="3"/>
  <c r="Q84" i="3" s="1"/>
  <c r="O53" i="3"/>
  <c r="Q53" i="3"/>
  <c r="Q105" i="3"/>
  <c r="E151" i="3"/>
  <c r="E119" i="3"/>
  <c r="G152" i="3"/>
  <c r="G120" i="3"/>
  <c r="G30" i="3"/>
  <c r="K62" i="3"/>
  <c r="K57" i="3"/>
  <c r="K53" i="3"/>
  <c r="K58" i="3"/>
  <c r="K54" i="3"/>
  <c r="K69" i="3"/>
  <c r="K49" i="3"/>
  <c r="K61" i="3"/>
  <c r="K64" i="3"/>
  <c r="K50" i="3"/>
  <c r="K65" i="3"/>
  <c r="J76" i="3"/>
  <c r="K56" i="3"/>
  <c r="K52" i="3"/>
  <c r="J6" i="3"/>
  <c r="G129" i="3"/>
  <c r="O86" i="3"/>
  <c r="K48" i="3"/>
  <c r="G27" i="3"/>
  <c r="L39" i="3"/>
  <c r="G92" i="3"/>
  <c r="G81" i="3"/>
  <c r="Q81" i="3" s="1"/>
  <c r="G99" i="3"/>
  <c r="Q99" i="3" s="1"/>
  <c r="P75" i="3"/>
  <c r="G22" i="3"/>
  <c r="O26" i="3"/>
  <c r="G91" i="3"/>
  <c r="O33" i="3"/>
  <c r="G83" i="3"/>
  <c r="Q83" i="3" s="1"/>
  <c r="G9" i="3"/>
  <c r="G32" i="3"/>
  <c r="G34" i="3"/>
  <c r="D158" i="3"/>
  <c r="E152" i="3"/>
  <c r="G90" i="3"/>
  <c r="Q90" i="3" s="1"/>
  <c r="Q88" i="3"/>
  <c r="E138" i="3"/>
  <c r="E143" i="3"/>
  <c r="O36" i="3"/>
  <c r="E117" i="3"/>
  <c r="O11" i="3"/>
  <c r="Q89" i="3"/>
  <c r="G17" i="3"/>
  <c r="N111" i="3"/>
  <c r="N159" i="3" s="1"/>
  <c r="N80" i="3"/>
  <c r="G98" i="3"/>
  <c r="O37" i="3"/>
  <c r="E134" i="3"/>
  <c r="G20" i="3"/>
  <c r="E148" i="3"/>
  <c r="O18" i="3"/>
  <c r="G117" i="3"/>
  <c r="F116" i="3"/>
  <c r="G133" i="3" s="1"/>
  <c r="Q133" i="3" s="1"/>
  <c r="K60" i="3"/>
  <c r="O27" i="3"/>
  <c r="O24" i="3"/>
  <c r="G101" i="3"/>
  <c r="Q101" i="3" s="1"/>
  <c r="G24" i="3"/>
  <c r="Q82" i="3"/>
  <c r="O31" i="3"/>
  <c r="G8" i="3"/>
  <c r="K46" i="3"/>
  <c r="G103" i="3"/>
  <c r="Q103" i="3" s="1"/>
  <c r="E147" i="3"/>
  <c r="E145" i="3"/>
  <c r="O17" i="3"/>
  <c r="E130" i="3"/>
  <c r="E139" i="3"/>
  <c r="G140" i="3"/>
  <c r="E144" i="3"/>
  <c r="G14" i="3"/>
  <c r="G13" i="3"/>
  <c r="G18" i="3"/>
  <c r="Q97" i="3"/>
  <c r="Q86" i="3"/>
  <c r="E121" i="3"/>
  <c r="Q31" i="3"/>
  <c r="O25" i="3"/>
  <c r="G16" i="3"/>
  <c r="N75" i="12" l="1"/>
  <c r="O65" i="12"/>
  <c r="O44" i="12"/>
  <c r="O62" i="12"/>
  <c r="O73" i="12"/>
  <c r="O57" i="12"/>
  <c r="O52" i="12"/>
  <c r="O49" i="12"/>
  <c r="O68" i="12"/>
  <c r="O55" i="12"/>
  <c r="O47" i="12"/>
  <c r="O70" i="12"/>
  <c r="O64" i="12"/>
  <c r="O71" i="12"/>
  <c r="O46" i="12"/>
  <c r="O51" i="12"/>
  <c r="O56" i="12"/>
  <c r="O61" i="12"/>
  <c r="O53" i="12"/>
  <c r="O67" i="12"/>
  <c r="O58" i="12"/>
  <c r="O48" i="12"/>
  <c r="O59" i="12"/>
  <c r="O72" i="12"/>
  <c r="O50" i="12"/>
  <c r="O54" i="12"/>
  <c r="O60" i="12"/>
  <c r="O69" i="12"/>
  <c r="O66" i="12"/>
  <c r="O63" i="12"/>
  <c r="Q125" i="12"/>
  <c r="N158" i="12"/>
  <c r="O141" i="12"/>
  <c r="O150" i="12"/>
  <c r="O134" i="12"/>
  <c r="O119" i="12"/>
  <c r="O124" i="12"/>
  <c r="O129" i="12"/>
  <c r="O152" i="12"/>
  <c r="O127" i="12"/>
  <c r="O137" i="12"/>
  <c r="O138" i="12"/>
  <c r="O143" i="12"/>
  <c r="O145" i="12"/>
  <c r="O132" i="12"/>
  <c r="O151" i="12"/>
  <c r="O131" i="12"/>
  <c r="O121" i="12"/>
  <c r="O128" i="12"/>
  <c r="O146" i="12"/>
  <c r="O133" i="12"/>
  <c r="O149" i="12"/>
  <c r="O135" i="12"/>
  <c r="O142" i="12"/>
  <c r="O122" i="12"/>
  <c r="O147" i="12"/>
  <c r="O126" i="12"/>
  <c r="O153" i="12"/>
  <c r="O125" i="12"/>
  <c r="O118" i="12"/>
  <c r="O130" i="12"/>
  <c r="O139" i="12"/>
  <c r="O140" i="12"/>
  <c r="O144" i="12"/>
  <c r="O123" i="12"/>
  <c r="O136" i="12"/>
  <c r="O148" i="12"/>
  <c r="O120" i="12"/>
  <c r="Q148" i="12"/>
  <c r="Q143" i="12"/>
  <c r="Q118" i="12"/>
  <c r="Q123" i="12"/>
  <c r="Q122" i="12"/>
  <c r="Q140" i="12"/>
  <c r="N159" i="12"/>
  <c r="N39" i="12"/>
  <c r="N5" i="12"/>
  <c r="O34" i="12"/>
  <c r="O26" i="12"/>
  <c r="O18" i="12"/>
  <c r="O10" i="12"/>
  <c r="O11" i="12"/>
  <c r="O17" i="12"/>
  <c r="O12" i="12"/>
  <c r="O19" i="12"/>
  <c r="O35" i="12"/>
  <c r="O25" i="12"/>
  <c r="O20" i="12"/>
  <c r="O22" i="12"/>
  <c r="O14" i="12"/>
  <c r="O30" i="12"/>
  <c r="O33" i="12"/>
  <c r="O21" i="12"/>
  <c r="O28" i="12"/>
  <c r="O36" i="12"/>
  <c r="O37" i="12"/>
  <c r="O13" i="12"/>
  <c r="O16" i="12"/>
  <c r="O31" i="12"/>
  <c r="O15" i="12"/>
  <c r="O29" i="12"/>
  <c r="O24" i="12"/>
  <c r="O27" i="12"/>
  <c r="O23" i="12"/>
  <c r="O32" i="12"/>
  <c r="O9" i="12"/>
  <c r="Q129" i="12"/>
  <c r="Q146" i="12"/>
  <c r="O90" i="12"/>
  <c r="O82" i="12"/>
  <c r="O98" i="12"/>
  <c r="O94" i="12"/>
  <c r="N112" i="12"/>
  <c r="O102" i="12"/>
  <c r="O86" i="12"/>
  <c r="O97" i="12"/>
  <c r="O85" i="12"/>
  <c r="O99" i="12"/>
  <c r="O88" i="12"/>
  <c r="O101" i="12"/>
  <c r="O91" i="12"/>
  <c r="O83" i="12"/>
  <c r="O105" i="12"/>
  <c r="O103" i="12"/>
  <c r="O93" i="12"/>
  <c r="O89" i="12"/>
  <c r="O96" i="12"/>
  <c r="O100" i="12"/>
  <c r="O95" i="12"/>
  <c r="O87" i="12"/>
  <c r="O104" i="12"/>
  <c r="O84" i="12"/>
  <c r="O92" i="12"/>
  <c r="P7" i="12"/>
  <c r="P39" i="12" s="1"/>
  <c r="P38" i="12"/>
  <c r="Q144" i="12"/>
  <c r="Q136" i="12"/>
  <c r="G137" i="12"/>
  <c r="Q137" i="12" s="1"/>
  <c r="G133" i="12"/>
  <c r="Q133" i="12" s="1"/>
  <c r="G141" i="12"/>
  <c r="Q141" i="12" s="1"/>
  <c r="G121" i="12"/>
  <c r="Q121" i="12" s="1"/>
  <c r="G145" i="12"/>
  <c r="Q145" i="12" s="1"/>
  <c r="G125" i="12"/>
  <c r="G117" i="12"/>
  <c r="Q117" i="12" s="1"/>
  <c r="G149" i="12"/>
  <c r="Q149" i="12" s="1"/>
  <c r="G129" i="12"/>
  <c r="F158" i="12"/>
  <c r="G153" i="12"/>
  <c r="Q153" i="12" s="1"/>
  <c r="G138" i="12"/>
  <c r="Q138" i="12" s="1"/>
  <c r="G123" i="12"/>
  <c r="G118" i="12"/>
  <c r="G131" i="12"/>
  <c r="Q131" i="12" s="1"/>
  <c r="G142" i="12"/>
  <c r="Q142" i="12" s="1"/>
  <c r="G147" i="12"/>
  <c r="Q147" i="12" s="1"/>
  <c r="G119" i="12"/>
  <c r="Q119" i="12" s="1"/>
  <c r="G135" i="12"/>
  <c r="Q135" i="12" s="1"/>
  <c r="G150" i="12"/>
  <c r="Q150" i="12" s="1"/>
  <c r="G139" i="12"/>
  <c r="Q139" i="12" s="1"/>
  <c r="G146" i="12"/>
  <c r="G126" i="12"/>
  <c r="Q126" i="12" s="1"/>
  <c r="G151" i="12"/>
  <c r="Q151" i="12" s="1"/>
  <c r="G130" i="12"/>
  <c r="Q130" i="12" s="1"/>
  <c r="G122" i="12"/>
  <c r="G134" i="12"/>
  <c r="Q134" i="12" s="1"/>
  <c r="G143" i="12"/>
  <c r="G127" i="12"/>
  <c r="Q127" i="12" s="1"/>
  <c r="Q124" i="12"/>
  <c r="O45" i="12"/>
  <c r="G140" i="12"/>
  <c r="Q128" i="12"/>
  <c r="N76" i="11"/>
  <c r="Q121" i="11"/>
  <c r="Q133" i="11"/>
  <c r="O56" i="11"/>
  <c r="O104" i="11"/>
  <c r="O100" i="11"/>
  <c r="O96" i="11"/>
  <c r="O92" i="11"/>
  <c r="O88" i="11"/>
  <c r="N112" i="11"/>
  <c r="O84" i="11"/>
  <c r="O81" i="11"/>
  <c r="O101" i="11"/>
  <c r="O93" i="11"/>
  <c r="O97" i="11"/>
  <c r="O89" i="11"/>
  <c r="O105" i="11"/>
  <c r="O85" i="11"/>
  <c r="N75" i="11"/>
  <c r="O71" i="11"/>
  <c r="O63" i="11"/>
  <c r="O53" i="11"/>
  <c r="O62" i="11"/>
  <c r="O50" i="11"/>
  <c r="O52" i="11"/>
  <c r="O69" i="11"/>
  <c r="O60" i="11"/>
  <c r="O55" i="11"/>
  <c r="O49" i="11"/>
  <c r="O45" i="11"/>
  <c r="O66" i="11"/>
  <c r="O47" i="11"/>
  <c r="O58" i="11"/>
  <c r="O46" i="11"/>
  <c r="O48" i="11"/>
  <c r="O57" i="11"/>
  <c r="O59" i="11"/>
  <c r="O70" i="11"/>
  <c r="O65" i="11"/>
  <c r="O72" i="11"/>
  <c r="O13" i="11"/>
  <c r="F75" i="11"/>
  <c r="G69" i="11"/>
  <c r="G56" i="11"/>
  <c r="G53" i="11"/>
  <c r="G68" i="11"/>
  <c r="G70" i="11"/>
  <c r="G63" i="11"/>
  <c r="G65" i="11"/>
  <c r="G58" i="11"/>
  <c r="G50" i="11"/>
  <c r="G49" i="11"/>
  <c r="G46" i="11"/>
  <c r="G51" i="11"/>
  <c r="G60" i="11"/>
  <c r="G59" i="11"/>
  <c r="G61" i="11"/>
  <c r="G57" i="11"/>
  <c r="G71" i="11"/>
  <c r="G52" i="11"/>
  <c r="G55" i="11"/>
  <c r="G44" i="11"/>
  <c r="G48" i="11"/>
  <c r="G62" i="11"/>
  <c r="G66" i="11"/>
  <c r="G73" i="11"/>
  <c r="G47" i="11"/>
  <c r="O68" i="11"/>
  <c r="O83" i="11"/>
  <c r="Q130" i="11"/>
  <c r="O95" i="11"/>
  <c r="G117" i="11"/>
  <c r="Q117" i="11" s="1"/>
  <c r="G151" i="11"/>
  <c r="Q151" i="11" s="1"/>
  <c r="G147" i="11"/>
  <c r="Q147" i="11" s="1"/>
  <c r="G143" i="11"/>
  <c r="Q143" i="11" s="1"/>
  <c r="G139" i="11"/>
  <c r="Q139" i="11" s="1"/>
  <c r="G135" i="11"/>
  <c r="Q135" i="11" s="1"/>
  <c r="G131" i="11"/>
  <c r="Q131" i="11" s="1"/>
  <c r="G127" i="11"/>
  <c r="Q127" i="11" s="1"/>
  <c r="G123" i="11"/>
  <c r="Q123" i="11" s="1"/>
  <c r="G119" i="11"/>
  <c r="Q119" i="11" s="1"/>
  <c r="F158" i="11"/>
  <c r="G132" i="11"/>
  <c r="O54" i="11"/>
  <c r="G124" i="11"/>
  <c r="Q124" i="11" s="1"/>
  <c r="N159" i="11"/>
  <c r="N39" i="11"/>
  <c r="O34" i="11"/>
  <c r="N5" i="11"/>
  <c r="O26" i="11"/>
  <c r="O31" i="11"/>
  <c r="O33" i="11"/>
  <c r="O25" i="11"/>
  <c r="O32" i="11"/>
  <c r="O16" i="11"/>
  <c r="O36" i="11"/>
  <c r="O15" i="11"/>
  <c r="O8" i="11"/>
  <c r="O23" i="11"/>
  <c r="O9" i="11"/>
  <c r="O19" i="11"/>
  <c r="O20" i="11"/>
  <c r="O24" i="11"/>
  <c r="O22" i="11"/>
  <c r="O18" i="11"/>
  <c r="O28" i="11"/>
  <c r="O14" i="11"/>
  <c r="O17" i="11"/>
  <c r="O30" i="11"/>
  <c r="O87" i="11"/>
  <c r="O61" i="11"/>
  <c r="O67" i="11"/>
  <c r="G120" i="11"/>
  <c r="Q120" i="11" s="1"/>
  <c r="P7" i="11"/>
  <c r="P38" i="11"/>
  <c r="O94" i="11"/>
  <c r="O98" i="11"/>
  <c r="G134" i="11"/>
  <c r="Q134" i="11" s="1"/>
  <c r="O11" i="11"/>
  <c r="G153" i="11"/>
  <c r="Q153" i="11" s="1"/>
  <c r="G150" i="11"/>
  <c r="Q150" i="11" s="1"/>
  <c r="G126" i="11"/>
  <c r="Q126" i="11" s="1"/>
  <c r="Q137" i="11"/>
  <c r="Q141" i="11"/>
  <c r="G142" i="11"/>
  <c r="Q142" i="11" s="1"/>
  <c r="O51" i="11"/>
  <c r="Q132" i="11"/>
  <c r="O99" i="11"/>
  <c r="F112" i="10"/>
  <c r="G104" i="10"/>
  <c r="G100" i="10"/>
  <c r="G96" i="10"/>
  <c r="G92" i="10"/>
  <c r="G88" i="10"/>
  <c r="G84" i="10"/>
  <c r="G94" i="10"/>
  <c r="G81" i="10"/>
  <c r="G97" i="10"/>
  <c r="G98" i="10"/>
  <c r="G102" i="10"/>
  <c r="G82" i="10"/>
  <c r="G86" i="10"/>
  <c r="G90" i="10"/>
  <c r="G85" i="10"/>
  <c r="G89" i="10"/>
  <c r="G93" i="10"/>
  <c r="G105" i="10"/>
  <c r="G101" i="10"/>
  <c r="N112" i="10"/>
  <c r="O97" i="10"/>
  <c r="O93" i="10"/>
  <c r="O105" i="10"/>
  <c r="O84" i="10"/>
  <c r="O89" i="10"/>
  <c r="O92" i="10"/>
  <c r="O87" i="10"/>
  <c r="O95" i="10"/>
  <c r="O104" i="10"/>
  <c r="O88" i="10"/>
  <c r="O85" i="10"/>
  <c r="O103" i="10"/>
  <c r="O83" i="10"/>
  <c r="O101" i="10"/>
  <c r="O81" i="10"/>
  <c r="O96" i="10"/>
  <c r="O100" i="10"/>
  <c r="O91" i="10"/>
  <c r="O99" i="10"/>
  <c r="N158" i="10"/>
  <c r="O122" i="10"/>
  <c r="O118" i="10"/>
  <c r="O121" i="10"/>
  <c r="O145" i="10"/>
  <c r="O135" i="10"/>
  <c r="O137" i="10"/>
  <c r="O152" i="10"/>
  <c r="O139" i="10"/>
  <c r="O146" i="10"/>
  <c r="O129" i="10"/>
  <c r="O144" i="10"/>
  <c r="O125" i="10"/>
  <c r="O136" i="10"/>
  <c r="O127" i="10"/>
  <c r="O120" i="10"/>
  <c r="O124" i="10"/>
  <c r="O150" i="10"/>
  <c r="O119" i="10"/>
  <c r="O123" i="10"/>
  <c r="O153" i="10"/>
  <c r="O133" i="10"/>
  <c r="O130" i="10"/>
  <c r="O131" i="10"/>
  <c r="O147" i="10"/>
  <c r="O140" i="10"/>
  <c r="O138" i="10"/>
  <c r="O128" i="10"/>
  <c r="O141" i="10"/>
  <c r="O143" i="10"/>
  <c r="O148" i="10"/>
  <c r="O149" i="10"/>
  <c r="O142" i="10"/>
  <c r="O151" i="10"/>
  <c r="O134" i="10"/>
  <c r="O132" i="10"/>
  <c r="O126" i="10"/>
  <c r="F158" i="10"/>
  <c r="G136" i="10"/>
  <c r="Q136" i="10" s="1"/>
  <c r="G119" i="10"/>
  <c r="Q119" i="10" s="1"/>
  <c r="G143" i="10"/>
  <c r="Q143" i="10" s="1"/>
  <c r="G146" i="10"/>
  <c r="Q146" i="10" s="1"/>
  <c r="G150" i="10"/>
  <c r="Q150" i="10" s="1"/>
  <c r="G148" i="10"/>
  <c r="Q148" i="10" s="1"/>
  <c r="G140" i="10"/>
  <c r="Q140" i="10" s="1"/>
  <c r="G131" i="10"/>
  <c r="Q131" i="10" s="1"/>
  <c r="G123" i="10"/>
  <c r="Q123" i="10" s="1"/>
  <c r="G138" i="10"/>
  <c r="Q138" i="10" s="1"/>
  <c r="G118" i="10"/>
  <c r="Q118" i="10" s="1"/>
  <c r="G147" i="10"/>
  <c r="Q147" i="10" s="1"/>
  <c r="G127" i="10"/>
  <c r="Q127" i="10" s="1"/>
  <c r="G128" i="10"/>
  <c r="Q128" i="10" s="1"/>
  <c r="G126" i="10"/>
  <c r="Q126" i="10" s="1"/>
  <c r="G134" i="10"/>
  <c r="Q134" i="10" s="1"/>
  <c r="G135" i="10"/>
  <c r="Q135" i="10" s="1"/>
  <c r="G142" i="10"/>
  <c r="Q142" i="10" s="1"/>
  <c r="G144" i="10"/>
  <c r="Q144" i="10" s="1"/>
  <c r="G132" i="10"/>
  <c r="Q132" i="10" s="1"/>
  <c r="G151" i="10"/>
  <c r="Q151" i="10" s="1"/>
  <c r="G139" i="10"/>
  <c r="Q139" i="10" s="1"/>
  <c r="G130" i="10"/>
  <c r="Q130" i="10" s="1"/>
  <c r="G152" i="10"/>
  <c r="Q152" i="10" s="1"/>
  <c r="G124" i="10"/>
  <c r="Q124" i="10" s="1"/>
  <c r="G122" i="10"/>
  <c r="Q122" i="10" s="1"/>
  <c r="G120" i="10"/>
  <c r="Q120" i="10" s="1"/>
  <c r="G129" i="10"/>
  <c r="Q129" i="10" s="1"/>
  <c r="G117" i="10"/>
  <c r="Q117" i="10" s="1"/>
  <c r="O57" i="10"/>
  <c r="G149" i="10"/>
  <c r="Q149" i="10" s="1"/>
  <c r="G99" i="10"/>
  <c r="G103" i="10"/>
  <c r="N159" i="10"/>
  <c r="N5" i="10"/>
  <c r="N39" i="10"/>
  <c r="O30" i="10"/>
  <c r="O22" i="10"/>
  <c r="O14" i="10"/>
  <c r="O36" i="10"/>
  <c r="O18" i="10"/>
  <c r="O15" i="10"/>
  <c r="O26" i="10"/>
  <c r="O12" i="10"/>
  <c r="O19" i="10"/>
  <c r="O24" i="10"/>
  <c r="O25" i="10"/>
  <c r="O32" i="10"/>
  <c r="O37" i="10"/>
  <c r="O28" i="10"/>
  <c r="O13" i="10"/>
  <c r="O10" i="10"/>
  <c r="O27" i="10"/>
  <c r="O11" i="10"/>
  <c r="O21" i="10"/>
  <c r="O34" i="10"/>
  <c r="O16" i="10"/>
  <c r="O33" i="10"/>
  <c r="O35" i="10"/>
  <c r="O23" i="10"/>
  <c r="O9" i="10"/>
  <c r="O31" i="10"/>
  <c r="O29" i="10"/>
  <c r="O17" i="10"/>
  <c r="O20" i="10"/>
  <c r="N75" i="10"/>
  <c r="O64" i="10"/>
  <c r="O54" i="10"/>
  <c r="O72" i="10"/>
  <c r="O67" i="10"/>
  <c r="O50" i="10"/>
  <c r="O69" i="10"/>
  <c r="O65" i="10"/>
  <c r="O66" i="10"/>
  <c r="O59" i="10"/>
  <c r="O68" i="10"/>
  <c r="O51" i="10"/>
  <c r="O44" i="10"/>
  <c r="O48" i="10"/>
  <c r="O60" i="10"/>
  <c r="O58" i="10"/>
  <c r="O71" i="10"/>
  <c r="O61" i="10"/>
  <c r="O49" i="10"/>
  <c r="O46" i="10"/>
  <c r="O70" i="10"/>
  <c r="O55" i="10"/>
  <c r="O53" i="10"/>
  <c r="O63" i="10"/>
  <c r="O52" i="10"/>
  <c r="O73" i="10"/>
  <c r="O56" i="10"/>
  <c r="O62" i="10"/>
  <c r="O86" i="10"/>
  <c r="F159" i="10"/>
  <c r="F5" i="10"/>
  <c r="F39" i="10"/>
  <c r="G31" i="10"/>
  <c r="G23" i="10"/>
  <c r="G15" i="10"/>
  <c r="G18" i="10"/>
  <c r="G19" i="10"/>
  <c r="G9" i="10"/>
  <c r="G25" i="10"/>
  <c r="G10" i="10"/>
  <c r="G37" i="10"/>
  <c r="G36" i="10"/>
  <c r="G28" i="10"/>
  <c r="G21" i="10"/>
  <c r="G11" i="10"/>
  <c r="G14" i="10"/>
  <c r="G29" i="10"/>
  <c r="G17" i="10"/>
  <c r="G34" i="10"/>
  <c r="G27" i="10"/>
  <c r="G22" i="10"/>
  <c r="G26" i="10"/>
  <c r="G20" i="10"/>
  <c r="G33" i="10"/>
  <c r="G12" i="10"/>
  <c r="G13" i="10"/>
  <c r="G35" i="10"/>
  <c r="G30" i="10"/>
  <c r="G16" i="10"/>
  <c r="G133" i="10"/>
  <c r="Q133" i="10" s="1"/>
  <c r="P7" i="10"/>
  <c r="G125" i="10"/>
  <c r="Q125" i="10" s="1"/>
  <c r="G87" i="10"/>
  <c r="G50" i="10"/>
  <c r="G153" i="10"/>
  <c r="Q153" i="10" s="1"/>
  <c r="O45" i="10"/>
  <c r="O94" i="10"/>
  <c r="G141" i="10"/>
  <c r="Q141" i="10" s="1"/>
  <c r="G72" i="10"/>
  <c r="G67" i="10"/>
  <c r="F75" i="10"/>
  <c r="G51" i="10"/>
  <c r="G58" i="10"/>
  <c r="G56" i="10"/>
  <c r="G63" i="10"/>
  <c r="G55" i="10"/>
  <c r="G61" i="10"/>
  <c r="G48" i="10"/>
  <c r="G47" i="10"/>
  <c r="G57" i="10"/>
  <c r="G54" i="10"/>
  <c r="G73" i="10"/>
  <c r="G59" i="10"/>
  <c r="G53" i="10"/>
  <c r="G68" i="10"/>
  <c r="G62" i="10"/>
  <c r="G49" i="10"/>
  <c r="G66" i="10"/>
  <c r="G52" i="10"/>
  <c r="G65" i="10"/>
  <c r="G69" i="10"/>
  <c r="G64" i="10"/>
  <c r="G70" i="10"/>
  <c r="G45" i="10"/>
  <c r="G46" i="10"/>
  <c r="G71" i="10"/>
  <c r="G18" i="9"/>
  <c r="G8" i="9"/>
  <c r="Q140" i="9"/>
  <c r="Q137" i="9"/>
  <c r="Q141" i="9"/>
  <c r="G26" i="9"/>
  <c r="P7" i="9"/>
  <c r="O82" i="9"/>
  <c r="G34" i="9"/>
  <c r="G125" i="9"/>
  <c r="F75" i="9"/>
  <c r="G70" i="9"/>
  <c r="G56" i="9"/>
  <c r="G66" i="9"/>
  <c r="G63" i="9"/>
  <c r="G62" i="9"/>
  <c r="G53" i="9"/>
  <c r="G46" i="9"/>
  <c r="G71" i="9"/>
  <c r="G60" i="9"/>
  <c r="G50" i="9"/>
  <c r="G67" i="9"/>
  <c r="G47" i="9"/>
  <c r="G64" i="9"/>
  <c r="G52" i="9"/>
  <c r="G54" i="9"/>
  <c r="G57" i="9"/>
  <c r="G59" i="9"/>
  <c r="G72" i="9"/>
  <c r="G58" i="9"/>
  <c r="G49" i="9"/>
  <c r="G69" i="9"/>
  <c r="G68" i="9"/>
  <c r="G73" i="9"/>
  <c r="G45" i="9"/>
  <c r="G48" i="9"/>
  <c r="G133" i="9"/>
  <c r="Q133" i="9" s="1"/>
  <c r="G51" i="9"/>
  <c r="Q130" i="9"/>
  <c r="G149" i="9"/>
  <c r="Q149" i="9" s="1"/>
  <c r="N112" i="9"/>
  <c r="O95" i="9"/>
  <c r="O100" i="9"/>
  <c r="O103" i="9"/>
  <c r="O104" i="9"/>
  <c r="O83" i="9"/>
  <c r="O87" i="9"/>
  <c r="O96" i="9"/>
  <c r="O88" i="9"/>
  <c r="O99" i="9"/>
  <c r="O91" i="9"/>
  <c r="O84" i="9"/>
  <c r="O92" i="9"/>
  <c r="G10" i="9"/>
  <c r="N75" i="9"/>
  <c r="O63" i="9"/>
  <c r="O53" i="9"/>
  <c r="O73" i="9"/>
  <c r="O61" i="9"/>
  <c r="O44" i="9"/>
  <c r="O46" i="9"/>
  <c r="O60" i="9"/>
  <c r="O64" i="9"/>
  <c r="O50" i="9"/>
  <c r="O72" i="9"/>
  <c r="O57" i="9"/>
  <c r="O54" i="9"/>
  <c r="O65" i="9"/>
  <c r="O55" i="9"/>
  <c r="O69" i="9"/>
  <c r="O49" i="9"/>
  <c r="O71" i="9"/>
  <c r="O45" i="9"/>
  <c r="O59" i="9"/>
  <c r="O67" i="9"/>
  <c r="O47" i="9"/>
  <c r="O68" i="9"/>
  <c r="O70" i="9"/>
  <c r="O56" i="9"/>
  <c r="O66" i="9"/>
  <c r="O51" i="9"/>
  <c r="O58" i="9"/>
  <c r="O48" i="9"/>
  <c r="O101" i="9"/>
  <c r="O98" i="9"/>
  <c r="O86" i="9"/>
  <c r="G32" i="9"/>
  <c r="O94" i="9"/>
  <c r="G117" i="9"/>
  <c r="Q117" i="9" s="1"/>
  <c r="G61" i="9"/>
  <c r="G130" i="9"/>
  <c r="F158" i="9"/>
  <c r="G143" i="9"/>
  <c r="Q143" i="9" s="1"/>
  <c r="G119" i="9"/>
  <c r="Q119" i="9" s="1"/>
  <c r="G138" i="9"/>
  <c r="G139" i="9"/>
  <c r="Q139" i="9" s="1"/>
  <c r="G146" i="9"/>
  <c r="G122" i="9"/>
  <c r="Q122" i="9" s="1"/>
  <c r="G118" i="9"/>
  <c r="Q118" i="9" s="1"/>
  <c r="G142" i="9"/>
  <c r="Q142" i="9" s="1"/>
  <c r="G131" i="9"/>
  <c r="Q131" i="9" s="1"/>
  <c r="G127" i="9"/>
  <c r="G147" i="9"/>
  <c r="Q147" i="9" s="1"/>
  <c r="G150" i="9"/>
  <c r="Q150" i="9" s="1"/>
  <c r="G123" i="9"/>
  <c r="Q123" i="9" s="1"/>
  <c r="G126" i="9"/>
  <c r="Q126" i="9" s="1"/>
  <c r="G151" i="9"/>
  <c r="Q151" i="9" s="1"/>
  <c r="G135" i="9"/>
  <c r="G134" i="9"/>
  <c r="Q134" i="9" s="1"/>
  <c r="O102" i="9"/>
  <c r="F5" i="9"/>
  <c r="F39" i="9"/>
  <c r="F159" i="9"/>
  <c r="G25" i="9"/>
  <c r="G13" i="9"/>
  <c r="G35" i="9"/>
  <c r="G28" i="9"/>
  <c r="G31" i="9"/>
  <c r="G11" i="9"/>
  <c r="G14" i="9"/>
  <c r="G36" i="9"/>
  <c r="G22" i="9"/>
  <c r="G37" i="9"/>
  <c r="G20" i="9"/>
  <c r="G23" i="9"/>
  <c r="G12" i="9"/>
  <c r="G33" i="9"/>
  <c r="G9" i="9"/>
  <c r="G15" i="9"/>
  <c r="G21" i="9"/>
  <c r="G19" i="9"/>
  <c r="G29" i="9"/>
  <c r="G30" i="9"/>
  <c r="G17" i="9"/>
  <c r="G27" i="9"/>
  <c r="Q127" i="9"/>
  <c r="G148" i="9"/>
  <c r="Q148" i="9" s="1"/>
  <c r="Q135" i="9"/>
  <c r="J5" i="9"/>
  <c r="G65" i="9"/>
  <c r="G145" i="9"/>
  <c r="Q145" i="9" s="1"/>
  <c r="G132" i="9"/>
  <c r="Q132" i="9" s="1"/>
  <c r="O93" i="9"/>
  <c r="G128" i="9"/>
  <c r="Q128" i="9" s="1"/>
  <c r="O89" i="9"/>
  <c r="G16" i="9"/>
  <c r="Q129" i="9"/>
  <c r="G144" i="9"/>
  <c r="Q144" i="9" s="1"/>
  <c r="Q125" i="9"/>
  <c r="O97" i="9"/>
  <c r="G121" i="9"/>
  <c r="Q121" i="9" s="1"/>
  <c r="O85" i="9"/>
  <c r="O105" i="9"/>
  <c r="G120" i="9"/>
  <c r="N39" i="9"/>
  <c r="Q124" i="9"/>
  <c r="Q120" i="9"/>
  <c r="N159" i="9"/>
  <c r="Q138" i="9"/>
  <c r="Q146" i="9"/>
  <c r="Q152" i="9"/>
  <c r="O52" i="9"/>
  <c r="Q134" i="8"/>
  <c r="Q135" i="8"/>
  <c r="Q128" i="8"/>
  <c r="O10" i="8"/>
  <c r="O18" i="8"/>
  <c r="Q117" i="8"/>
  <c r="Q144" i="8"/>
  <c r="Q120" i="8"/>
  <c r="Q152" i="8"/>
  <c r="N158" i="8"/>
  <c r="O148" i="8"/>
  <c r="O134" i="8"/>
  <c r="O124" i="8"/>
  <c r="O126" i="8"/>
  <c r="O153" i="8"/>
  <c r="O143" i="8"/>
  <c r="O122" i="8"/>
  <c r="O138" i="8"/>
  <c r="O120" i="8"/>
  <c r="O135" i="8"/>
  <c r="O129" i="8"/>
  <c r="O149" i="8"/>
  <c r="O131" i="8"/>
  <c r="O146" i="8"/>
  <c r="O128" i="8"/>
  <c r="O144" i="8"/>
  <c r="O141" i="8"/>
  <c r="O130" i="8"/>
  <c r="O139" i="8"/>
  <c r="O151" i="8"/>
  <c r="O152" i="8"/>
  <c r="O142" i="8"/>
  <c r="O132" i="8"/>
  <c r="O121" i="8"/>
  <c r="O118" i="8"/>
  <c r="O145" i="8"/>
  <c r="O123" i="8"/>
  <c r="O140" i="8"/>
  <c r="O125" i="8"/>
  <c r="O147" i="8"/>
  <c r="O150" i="8"/>
  <c r="O137" i="8"/>
  <c r="O119" i="8"/>
  <c r="O127" i="8"/>
  <c r="O133" i="8"/>
  <c r="O136" i="8"/>
  <c r="N159" i="8"/>
  <c r="N39" i="8"/>
  <c r="N5" i="8"/>
  <c r="O30" i="8"/>
  <c r="O22" i="8"/>
  <c r="O14" i="8"/>
  <c r="O36" i="8"/>
  <c r="O28" i="8"/>
  <c r="O20" i="8"/>
  <c r="O12" i="8"/>
  <c r="O23" i="8"/>
  <c r="O15" i="8"/>
  <c r="O27" i="8"/>
  <c r="O26" i="8"/>
  <c r="O16" i="8"/>
  <c r="O25" i="8"/>
  <c r="O37" i="8"/>
  <c r="O29" i="8"/>
  <c r="O35" i="8"/>
  <c r="O13" i="8"/>
  <c r="O19" i="8"/>
  <c r="O32" i="8"/>
  <c r="O33" i="8"/>
  <c r="O24" i="8"/>
  <c r="O31" i="8"/>
  <c r="O21" i="8"/>
  <c r="O11" i="8"/>
  <c r="O34" i="8"/>
  <c r="O17" i="8"/>
  <c r="O9" i="8"/>
  <c r="Q119" i="8"/>
  <c r="P76" i="8"/>
  <c r="P6" i="8"/>
  <c r="P5" i="8" s="1"/>
  <c r="O86" i="7"/>
  <c r="O98" i="7"/>
  <c r="O82" i="7"/>
  <c r="O90" i="7"/>
  <c r="N112" i="7"/>
  <c r="O102" i="7"/>
  <c r="O94" i="7"/>
  <c r="O96" i="7"/>
  <c r="O89" i="7"/>
  <c r="O97" i="7"/>
  <c r="O103" i="7"/>
  <c r="O104" i="7"/>
  <c r="O100" i="7"/>
  <c r="O83" i="7"/>
  <c r="O84" i="7"/>
  <c r="O101" i="7"/>
  <c r="O105" i="7"/>
  <c r="O93" i="7"/>
  <c r="O88" i="7"/>
  <c r="O91" i="7"/>
  <c r="O87" i="7"/>
  <c r="O95" i="7"/>
  <c r="O92" i="7"/>
  <c r="O85" i="7"/>
  <c r="O99" i="7"/>
  <c r="Q128" i="7"/>
  <c r="O81" i="7"/>
  <c r="P7" i="7"/>
  <c r="P38" i="7"/>
  <c r="Q135" i="7"/>
  <c r="Q140" i="7"/>
  <c r="G71" i="7"/>
  <c r="G73" i="7"/>
  <c r="G72" i="7"/>
  <c r="Q152" i="7"/>
  <c r="N159" i="7"/>
  <c r="N39" i="7"/>
  <c r="N5" i="7"/>
  <c r="O23" i="7"/>
  <c r="O17" i="7"/>
  <c r="O20" i="7"/>
  <c r="O24" i="7"/>
  <c r="O25" i="7"/>
  <c r="O9" i="7"/>
  <c r="O28" i="7"/>
  <c r="O30" i="7"/>
  <c r="O16" i="7"/>
  <c r="O19" i="7"/>
  <c r="O14" i="7"/>
  <c r="O10" i="7"/>
  <c r="O18" i="7"/>
  <c r="O33" i="7"/>
  <c r="O22" i="7"/>
  <c r="O26" i="7"/>
  <c r="O36" i="7"/>
  <c r="O32" i="7"/>
  <c r="O34" i="7"/>
  <c r="O31" i="7"/>
  <c r="O29" i="7"/>
  <c r="O15" i="7"/>
  <c r="O37" i="7"/>
  <c r="O35" i="7"/>
  <c r="O27" i="7"/>
  <c r="O11" i="7"/>
  <c r="O21" i="7"/>
  <c r="O13" i="7"/>
  <c r="O12" i="7"/>
  <c r="Q117" i="7"/>
  <c r="N6" i="7"/>
  <c r="Q129" i="7"/>
  <c r="Q133" i="7"/>
  <c r="O63" i="7"/>
  <c r="N75" i="7"/>
  <c r="O57" i="7"/>
  <c r="O52" i="7"/>
  <c r="O70" i="7"/>
  <c r="O65" i="7"/>
  <c r="O50" i="7"/>
  <c r="O54" i="7"/>
  <c r="O59" i="7"/>
  <c r="O71" i="7"/>
  <c r="O48" i="7"/>
  <c r="O45" i="7"/>
  <c r="O53" i="7"/>
  <c r="O51" i="7"/>
  <c r="O69" i="7"/>
  <c r="O67" i="7"/>
  <c r="O68" i="7"/>
  <c r="O72" i="7"/>
  <c r="O73" i="7"/>
  <c r="O60" i="7"/>
  <c r="O46" i="7"/>
  <c r="O66" i="7"/>
  <c r="O49" i="7"/>
  <c r="O61" i="7"/>
  <c r="O56" i="7"/>
  <c r="O64" i="7"/>
  <c r="O58" i="7"/>
  <c r="O62" i="7"/>
  <c r="O55" i="7"/>
  <c r="O47" i="7"/>
  <c r="Q137" i="7"/>
  <c r="Q120" i="7"/>
  <c r="Q141" i="7"/>
  <c r="Q124" i="7"/>
  <c r="Q145" i="7"/>
  <c r="N39" i="6"/>
  <c r="N159" i="6"/>
  <c r="P76" i="6"/>
  <c r="P6" i="6"/>
  <c r="P5" i="6" s="1"/>
  <c r="G66" i="6"/>
  <c r="G51" i="6"/>
  <c r="F75" i="6"/>
  <c r="G45" i="6"/>
  <c r="G63" i="6"/>
  <c r="G48" i="6"/>
  <c r="G58" i="6"/>
  <c r="G70" i="6"/>
  <c r="G55" i="6"/>
  <c r="G71" i="6"/>
  <c r="G56" i="6"/>
  <c r="G60" i="6"/>
  <c r="G46" i="6"/>
  <c r="G64" i="6"/>
  <c r="G61" i="6"/>
  <c r="G57" i="6"/>
  <c r="G47" i="6"/>
  <c r="G54" i="6"/>
  <c r="G67" i="6"/>
  <c r="G52" i="6"/>
  <c r="G72" i="6"/>
  <c r="G50" i="6"/>
  <c r="G49" i="6"/>
  <c r="G73" i="6"/>
  <c r="G53" i="6"/>
  <c r="G59" i="6"/>
  <c r="G62" i="6"/>
  <c r="G69" i="6"/>
  <c r="G68" i="6"/>
  <c r="G65" i="6"/>
  <c r="O82" i="6"/>
  <c r="O90" i="6"/>
  <c r="N112" i="6"/>
  <c r="O98" i="6"/>
  <c r="O102" i="6"/>
  <c r="O86" i="6"/>
  <c r="O94" i="6"/>
  <c r="O104" i="6"/>
  <c r="O101" i="6"/>
  <c r="O95" i="6"/>
  <c r="O92" i="6"/>
  <c r="O83" i="6"/>
  <c r="O96" i="6"/>
  <c r="O85" i="6"/>
  <c r="O105" i="6"/>
  <c r="O89" i="6"/>
  <c r="O99" i="6"/>
  <c r="O103" i="6"/>
  <c r="O93" i="6"/>
  <c r="O84" i="6"/>
  <c r="O87" i="6"/>
  <c r="O91" i="6"/>
  <c r="O100" i="6"/>
  <c r="O97" i="6"/>
  <c r="O88" i="6"/>
  <c r="Q136" i="5"/>
  <c r="N159" i="5"/>
  <c r="N39" i="5"/>
  <c r="N5" i="5"/>
  <c r="O37" i="5"/>
  <c r="O29" i="5"/>
  <c r="O21" i="5"/>
  <c r="O10" i="5"/>
  <c r="O14" i="5"/>
  <c r="O25" i="5"/>
  <c r="O16" i="5"/>
  <c r="O20" i="5"/>
  <c r="O24" i="5"/>
  <c r="O33" i="5"/>
  <c r="O13" i="5"/>
  <c r="O32" i="5"/>
  <c r="O28" i="5"/>
  <c r="O15" i="5"/>
  <c r="O34" i="5"/>
  <c r="O26" i="5"/>
  <c r="O22" i="5"/>
  <c r="O23" i="5"/>
  <c r="O12" i="5"/>
  <c r="O9" i="5"/>
  <c r="O36" i="5"/>
  <c r="O30" i="5"/>
  <c r="O31" i="5"/>
  <c r="O18" i="5"/>
  <c r="O17" i="5"/>
  <c r="N158" i="5"/>
  <c r="O122" i="5"/>
  <c r="O123" i="5"/>
  <c r="O141" i="5"/>
  <c r="O151" i="5"/>
  <c r="O126" i="5"/>
  <c r="O136" i="5"/>
  <c r="O118" i="5"/>
  <c r="O119" i="5"/>
  <c r="O138" i="5"/>
  <c r="O137" i="5"/>
  <c r="O124" i="5"/>
  <c r="O147" i="5"/>
  <c r="O145" i="5"/>
  <c r="O134" i="5"/>
  <c r="O125" i="5"/>
  <c r="O135" i="5"/>
  <c r="O150" i="5"/>
  <c r="O129" i="5"/>
  <c r="O130" i="5"/>
  <c r="O127" i="5"/>
  <c r="O148" i="5"/>
  <c r="O133" i="5"/>
  <c r="O132" i="5"/>
  <c r="O149" i="5"/>
  <c r="O142" i="5"/>
  <c r="O120" i="5"/>
  <c r="O139" i="5"/>
  <c r="O152" i="5"/>
  <c r="O153" i="5"/>
  <c r="O128" i="5"/>
  <c r="O143" i="5"/>
  <c r="O121" i="5"/>
  <c r="O144" i="5"/>
  <c r="O131" i="5"/>
  <c r="O140" i="5"/>
  <c r="O146" i="5"/>
  <c r="Q124" i="5"/>
  <c r="Q118" i="5"/>
  <c r="O67" i="5"/>
  <c r="N75" i="5"/>
  <c r="O71" i="5"/>
  <c r="O63" i="5"/>
  <c r="O59" i="5"/>
  <c r="O62" i="5"/>
  <c r="O58" i="5"/>
  <c r="O49" i="5"/>
  <c r="O57" i="5"/>
  <c r="O48" i="5"/>
  <c r="O61" i="5"/>
  <c r="O68" i="5"/>
  <c r="O51" i="5"/>
  <c r="O65" i="5"/>
  <c r="O72" i="5"/>
  <c r="O66" i="5"/>
  <c r="O69" i="5"/>
  <c r="O70" i="5"/>
  <c r="O47" i="5"/>
  <c r="O46" i="5"/>
  <c r="O45" i="5"/>
  <c r="O64" i="5"/>
  <c r="O53" i="5"/>
  <c r="O50" i="5"/>
  <c r="O52" i="5"/>
  <c r="O56" i="5"/>
  <c r="O54" i="5"/>
  <c r="O73" i="5"/>
  <c r="O55" i="5"/>
  <c r="O60" i="5"/>
  <c r="Q122" i="5"/>
  <c r="O44" i="5"/>
  <c r="O27" i="5"/>
  <c r="Q129" i="5"/>
  <c r="Q126" i="5"/>
  <c r="O35" i="5"/>
  <c r="N6" i="5"/>
  <c r="Q130" i="5"/>
  <c r="Q117" i="5"/>
  <c r="Q44" i="5"/>
  <c r="Q154" i="5" s="1"/>
  <c r="J5" i="5"/>
  <c r="G34" i="5"/>
  <c r="F159" i="5"/>
  <c r="F39" i="5"/>
  <c r="F5" i="5"/>
  <c r="G25" i="5"/>
  <c r="G9" i="5"/>
  <c r="G33" i="5"/>
  <c r="G17" i="5"/>
  <c r="G18" i="5"/>
  <c r="G16" i="5"/>
  <c r="G13" i="5"/>
  <c r="G19" i="5"/>
  <c r="G10" i="5"/>
  <c r="G23" i="5"/>
  <c r="G14" i="5"/>
  <c r="G29" i="5"/>
  <c r="G26" i="5"/>
  <c r="G35" i="5"/>
  <c r="G24" i="5"/>
  <c r="G12" i="5"/>
  <c r="G22" i="5"/>
  <c r="G27" i="5"/>
  <c r="G28" i="5"/>
  <c r="G15" i="5"/>
  <c r="G36" i="5"/>
  <c r="G30" i="5"/>
  <c r="G21" i="5"/>
  <c r="G31" i="5"/>
  <c r="G37" i="5"/>
  <c r="G32" i="5"/>
  <c r="G20" i="5"/>
  <c r="G11" i="5"/>
  <c r="F112" i="5"/>
  <c r="G90" i="5"/>
  <c r="Q90" i="5" s="1"/>
  <c r="G88" i="5"/>
  <c r="Q88" i="5" s="1"/>
  <c r="G83" i="5"/>
  <c r="Q83" i="5" s="1"/>
  <c r="G95" i="5"/>
  <c r="Q95" i="5" s="1"/>
  <c r="G92" i="5"/>
  <c r="Q92" i="5" s="1"/>
  <c r="G86" i="5"/>
  <c r="Q86" i="5" s="1"/>
  <c r="G84" i="5"/>
  <c r="Q84" i="5" s="1"/>
  <c r="G99" i="5"/>
  <c r="Q99" i="5" s="1"/>
  <c r="G96" i="5"/>
  <c r="Q96" i="5" s="1"/>
  <c r="G87" i="5"/>
  <c r="Q87" i="5" s="1"/>
  <c r="G103" i="5"/>
  <c r="Q103" i="5" s="1"/>
  <c r="G100" i="5"/>
  <c r="Q100" i="5" s="1"/>
  <c r="G94" i="5"/>
  <c r="Q94" i="5" s="1"/>
  <c r="G104" i="5"/>
  <c r="Q104" i="5" s="1"/>
  <c r="G98" i="5"/>
  <c r="Q98" i="5" s="1"/>
  <c r="G102" i="5"/>
  <c r="Q102" i="5" s="1"/>
  <c r="G82" i="5"/>
  <c r="Q82" i="5" s="1"/>
  <c r="G91" i="5"/>
  <c r="Q91" i="5" s="1"/>
  <c r="G130" i="5"/>
  <c r="G126" i="5"/>
  <c r="G122" i="5"/>
  <c r="G118" i="5"/>
  <c r="G143" i="5"/>
  <c r="Q143" i="5" s="1"/>
  <c r="G139" i="5"/>
  <c r="Q139" i="5" s="1"/>
  <c r="G135" i="5"/>
  <c r="Q135" i="5" s="1"/>
  <c r="G131" i="5"/>
  <c r="Q131" i="5" s="1"/>
  <c r="G127" i="5"/>
  <c r="Q127" i="5" s="1"/>
  <c r="G123" i="5"/>
  <c r="Q123" i="5" s="1"/>
  <c r="G119" i="5"/>
  <c r="Q119" i="5" s="1"/>
  <c r="F158" i="5"/>
  <c r="G149" i="5"/>
  <c r="Q149" i="5" s="1"/>
  <c r="G145" i="5"/>
  <c r="Q145" i="5" s="1"/>
  <c r="G141" i="5"/>
  <c r="Q141" i="5" s="1"/>
  <c r="G137" i="5"/>
  <c r="Q137" i="5" s="1"/>
  <c r="G133" i="5"/>
  <c r="Q133" i="5" s="1"/>
  <c r="G129" i="5"/>
  <c r="G125" i="5"/>
  <c r="G121" i="5"/>
  <c r="Q121" i="5" s="1"/>
  <c r="G117" i="5"/>
  <c r="G134" i="5"/>
  <c r="Q134" i="5" s="1"/>
  <c r="G146" i="5"/>
  <c r="Q146" i="5" s="1"/>
  <c r="G151" i="5"/>
  <c r="Q151" i="5" s="1"/>
  <c r="G142" i="5"/>
  <c r="Q142" i="5" s="1"/>
  <c r="G153" i="5"/>
  <c r="Q153" i="5" s="1"/>
  <c r="G138" i="5"/>
  <c r="Q138" i="5" s="1"/>
  <c r="G150" i="5"/>
  <c r="Q150" i="5" s="1"/>
  <c r="G147" i="5"/>
  <c r="Q147" i="5" s="1"/>
  <c r="G93" i="5"/>
  <c r="Q93" i="5" s="1"/>
  <c r="P7" i="5"/>
  <c r="P39" i="5" s="1"/>
  <c r="P38" i="5"/>
  <c r="O19" i="5"/>
  <c r="O102" i="5"/>
  <c r="O98" i="5"/>
  <c r="N112" i="5"/>
  <c r="O104" i="5"/>
  <c r="O100" i="5"/>
  <c r="O96" i="5"/>
  <c r="O92" i="5"/>
  <c r="O88" i="5"/>
  <c r="O84" i="5"/>
  <c r="O90" i="5"/>
  <c r="O99" i="5"/>
  <c r="O82" i="5"/>
  <c r="O103" i="5"/>
  <c r="O89" i="5"/>
  <c r="O106" i="5"/>
  <c r="O83" i="5"/>
  <c r="O85" i="5"/>
  <c r="O91" i="5"/>
  <c r="O93" i="5"/>
  <c r="O97" i="5"/>
  <c r="O101" i="5"/>
  <c r="O105" i="5"/>
  <c r="O87" i="5"/>
  <c r="O94" i="5"/>
  <c r="O86" i="5"/>
  <c r="O95" i="5"/>
  <c r="Q125" i="5"/>
  <c r="O11" i="5"/>
  <c r="G120" i="5"/>
  <c r="Q120" i="5" s="1"/>
  <c r="P76" i="4"/>
  <c r="P6" i="4"/>
  <c r="P5" i="4" s="1"/>
  <c r="Q152" i="4"/>
  <c r="P39" i="4"/>
  <c r="Q136" i="4"/>
  <c r="N159" i="4"/>
  <c r="N39" i="4"/>
  <c r="N5" i="4"/>
  <c r="O9" i="4"/>
  <c r="O18" i="4"/>
  <c r="O13" i="4"/>
  <c r="O36" i="4"/>
  <c r="O12" i="4"/>
  <c r="O34" i="4"/>
  <c r="O29" i="4"/>
  <c r="O20" i="4"/>
  <c r="O26" i="4"/>
  <c r="O8" i="4"/>
  <c r="O24" i="4"/>
  <c r="O15" i="4"/>
  <c r="O10" i="4"/>
  <c r="O23" i="4"/>
  <c r="O25" i="4"/>
  <c r="O31" i="4"/>
  <c r="O16" i="4"/>
  <c r="O35" i="4"/>
  <c r="O21" i="4"/>
  <c r="O27" i="4"/>
  <c r="O14" i="4"/>
  <c r="O22" i="4"/>
  <c r="O33" i="4"/>
  <c r="O11" i="4"/>
  <c r="O19" i="4"/>
  <c r="O30" i="4"/>
  <c r="O17" i="4"/>
  <c r="O28" i="4"/>
  <c r="O32" i="4"/>
  <c r="O37" i="4"/>
  <c r="G92" i="4"/>
  <c r="Q92" i="4" s="1"/>
  <c r="G103" i="4"/>
  <c r="Q103" i="4" s="1"/>
  <c r="G87" i="4"/>
  <c r="Q87" i="4" s="1"/>
  <c r="F112" i="4"/>
  <c r="G105" i="4"/>
  <c r="Q105" i="4" s="1"/>
  <c r="G99" i="4"/>
  <c r="Q99" i="4" s="1"/>
  <c r="G93" i="4"/>
  <c r="Q93" i="4" s="1"/>
  <c r="G98" i="4"/>
  <c r="Q98" i="4" s="1"/>
  <c r="G84" i="4"/>
  <c r="Q84" i="4" s="1"/>
  <c r="G83" i="4"/>
  <c r="Q83" i="4" s="1"/>
  <c r="G86" i="4"/>
  <c r="Q86" i="4" s="1"/>
  <c r="G94" i="4"/>
  <c r="Q94" i="4" s="1"/>
  <c r="G89" i="4"/>
  <c r="Q89" i="4" s="1"/>
  <c r="G100" i="4"/>
  <c r="Q100" i="4" s="1"/>
  <c r="G82" i="4"/>
  <c r="Q82" i="4" s="1"/>
  <c r="G102" i="4"/>
  <c r="Q102" i="4" s="1"/>
  <c r="G95" i="4"/>
  <c r="Q95" i="4" s="1"/>
  <c r="G96" i="4"/>
  <c r="Q96" i="4" s="1"/>
  <c r="G90" i="4"/>
  <c r="Q90" i="4" s="1"/>
  <c r="Q137" i="4"/>
  <c r="G101" i="4"/>
  <c r="Q101" i="4" s="1"/>
  <c r="G137" i="4"/>
  <c r="G141" i="4"/>
  <c r="Q141" i="4" s="1"/>
  <c r="G133" i="4"/>
  <c r="Q133" i="4" s="1"/>
  <c r="G117" i="4"/>
  <c r="Q117" i="4" s="1"/>
  <c r="G145" i="4"/>
  <c r="Q145" i="4" s="1"/>
  <c r="G129" i="4"/>
  <c r="Q129" i="4" s="1"/>
  <c r="G125" i="4"/>
  <c r="Q125" i="4" s="1"/>
  <c r="G149" i="4"/>
  <c r="Q149" i="4" s="1"/>
  <c r="F158" i="4"/>
  <c r="G153" i="4"/>
  <c r="Q153" i="4" s="1"/>
  <c r="G121" i="4"/>
  <c r="Q121" i="4" s="1"/>
  <c r="G119" i="4"/>
  <c r="Q119" i="4" s="1"/>
  <c r="G151" i="4"/>
  <c r="Q151" i="4" s="1"/>
  <c r="G118" i="4"/>
  <c r="Q118" i="4" s="1"/>
  <c r="G126" i="4"/>
  <c r="Q126" i="4" s="1"/>
  <c r="G130" i="4"/>
  <c r="Q130" i="4" s="1"/>
  <c r="G142" i="4"/>
  <c r="Q142" i="4" s="1"/>
  <c r="G135" i="4"/>
  <c r="Q135" i="4" s="1"/>
  <c r="G139" i="4"/>
  <c r="Q139" i="4" s="1"/>
  <c r="G146" i="4"/>
  <c r="Q146" i="4" s="1"/>
  <c r="G122" i="4"/>
  <c r="Q122" i="4" s="1"/>
  <c r="G150" i="4"/>
  <c r="Q150" i="4" s="1"/>
  <c r="G123" i="4"/>
  <c r="Q123" i="4" s="1"/>
  <c r="G138" i="4"/>
  <c r="Q138" i="4" s="1"/>
  <c r="G134" i="4"/>
  <c r="Q134" i="4" s="1"/>
  <c r="G143" i="4"/>
  <c r="Q143" i="4" s="1"/>
  <c r="G131" i="4"/>
  <c r="Q131" i="4" s="1"/>
  <c r="G127" i="4"/>
  <c r="Q127" i="4" s="1"/>
  <c r="G147" i="4"/>
  <c r="Q147" i="4" s="1"/>
  <c r="G104" i="4"/>
  <c r="Q104" i="4" s="1"/>
  <c r="G124" i="4"/>
  <c r="Q124" i="4" s="1"/>
  <c r="G148" i="4"/>
  <c r="Q148" i="4" s="1"/>
  <c r="P76" i="3"/>
  <c r="P6" i="3"/>
  <c r="P5" i="3" s="1"/>
  <c r="N112" i="3"/>
  <c r="O97" i="3"/>
  <c r="O99" i="3"/>
  <c r="O100" i="3"/>
  <c r="O87" i="3"/>
  <c r="O92" i="3"/>
  <c r="O88" i="3"/>
  <c r="O96" i="3"/>
  <c r="O104" i="3"/>
  <c r="O101" i="3"/>
  <c r="O85" i="3"/>
  <c r="O93" i="3"/>
  <c r="O91" i="3"/>
  <c r="O105" i="3"/>
  <c r="O83" i="3"/>
  <c r="O89" i="3"/>
  <c r="O84" i="3"/>
  <c r="O95" i="3"/>
  <c r="O103" i="3"/>
  <c r="G153" i="3"/>
  <c r="Q124" i="3"/>
  <c r="G132" i="3"/>
  <c r="Q132" i="3" s="1"/>
  <c r="Q153" i="3"/>
  <c r="N6" i="3"/>
  <c r="N5" i="3" s="1"/>
  <c r="N75" i="3"/>
  <c r="G121" i="3"/>
  <c r="Q121" i="3" s="1"/>
  <c r="Q119" i="3"/>
  <c r="J5" i="3"/>
  <c r="Q126" i="3"/>
  <c r="F158" i="3"/>
  <c r="G119" i="3"/>
  <c r="G146" i="3"/>
  <c r="Q146" i="3" s="1"/>
  <c r="G123" i="3"/>
  <c r="G139" i="3"/>
  <c r="Q139" i="3" s="1"/>
  <c r="G122" i="3"/>
  <c r="Q122" i="3" s="1"/>
  <c r="G142" i="3"/>
  <c r="Q142" i="3" s="1"/>
  <c r="G143" i="3"/>
  <c r="G134" i="3"/>
  <c r="Q134" i="3" s="1"/>
  <c r="G118" i="3"/>
  <c r="Q118" i="3" s="1"/>
  <c r="G147" i="3"/>
  <c r="G130" i="3"/>
  <c r="Q130" i="3" s="1"/>
  <c r="G126" i="3"/>
  <c r="G150" i="3"/>
  <c r="Q150" i="3" s="1"/>
  <c r="G135" i="3"/>
  <c r="Q135" i="3" s="1"/>
  <c r="G127" i="3"/>
  <c r="G138" i="3"/>
  <c r="G151" i="3"/>
  <c r="G131" i="3"/>
  <c r="Q131" i="3" s="1"/>
  <c r="Q117" i="3"/>
  <c r="Q151" i="3"/>
  <c r="N39" i="3"/>
  <c r="G144" i="3"/>
  <c r="Q144" i="3" s="1"/>
  <c r="Q145" i="3"/>
  <c r="Q148" i="3"/>
  <c r="Q143" i="3"/>
  <c r="O82" i="3"/>
  <c r="Q123" i="3"/>
  <c r="Q147" i="3"/>
  <c r="Q138" i="3"/>
  <c r="G125" i="3"/>
  <c r="Q125" i="3" s="1"/>
  <c r="Q120" i="3"/>
  <c r="Q152" i="3"/>
  <c r="G128" i="3"/>
  <c r="Q128" i="3" s="1"/>
  <c r="G148" i="3"/>
  <c r="Q127" i="3"/>
  <c r="O81" i="3"/>
  <c r="G149" i="3"/>
  <c r="Q149" i="3" s="1"/>
  <c r="P6" i="12" l="1"/>
  <c r="P5" i="12" s="1"/>
  <c r="P76" i="12"/>
  <c r="P76" i="11"/>
  <c r="P6" i="11"/>
  <c r="P5" i="11" s="1"/>
  <c r="P39" i="11"/>
  <c r="P76" i="7"/>
  <c r="P6" i="7"/>
  <c r="P5" i="7" s="1"/>
  <c r="P39" i="7"/>
  <c r="P76" i="5"/>
  <c r="P6" i="5"/>
  <c r="P5" i="5" s="1"/>
  <c r="G100" i="13" l="1"/>
  <c r="I100" i="13"/>
  <c r="K100" i="13"/>
  <c r="M100" i="13"/>
  <c r="O100" i="13"/>
  <c r="Q100" i="13"/>
  <c r="S100" i="13"/>
  <c r="U100" i="13"/>
  <c r="W100" i="13"/>
  <c r="Y100" i="13"/>
  <c r="G101" i="13"/>
  <c r="I101" i="13"/>
  <c r="K101" i="13"/>
  <c r="M101" i="13"/>
  <c r="O101" i="13"/>
  <c r="Q101" i="13"/>
  <c r="S101" i="13"/>
  <c r="U101" i="13"/>
  <c r="W101" i="13"/>
  <c r="Y101" i="13"/>
  <c r="G102" i="13"/>
  <c r="I102" i="13"/>
  <c r="K102" i="13"/>
  <c r="M102" i="13"/>
  <c r="O102" i="13"/>
  <c r="Q102" i="13"/>
  <c r="S102" i="13"/>
  <c r="U102" i="13"/>
  <c r="W102" i="13"/>
  <c r="Y102" i="13"/>
  <c r="G103" i="13"/>
  <c r="I103" i="13"/>
  <c r="K103" i="13"/>
  <c r="M103" i="13"/>
  <c r="O103" i="13"/>
  <c r="Q103" i="13"/>
  <c r="S103" i="13"/>
  <c r="U103" i="13"/>
  <c r="W103" i="13"/>
  <c r="Y103" i="13"/>
  <c r="G104" i="13"/>
  <c r="I104" i="13"/>
  <c r="K104" i="13"/>
  <c r="M104" i="13"/>
  <c r="O104" i="13"/>
  <c r="Q104" i="13"/>
  <c r="S104" i="13"/>
  <c r="U104" i="13"/>
  <c r="W104" i="13"/>
  <c r="Y104" i="13"/>
  <c r="G105" i="13"/>
  <c r="I105" i="13"/>
  <c r="K105" i="13"/>
  <c r="M105" i="13"/>
  <c r="O105" i="13"/>
  <c r="Q105" i="13"/>
  <c r="S105" i="13"/>
  <c r="U105" i="13"/>
  <c r="W105" i="13"/>
  <c r="Y105" i="13"/>
  <c r="G106" i="13"/>
  <c r="I106" i="13"/>
  <c r="K106" i="13"/>
  <c r="M106" i="13"/>
  <c r="O106" i="13"/>
  <c r="Q106" i="13"/>
  <c r="S106" i="13"/>
  <c r="U106" i="13"/>
  <c r="W106" i="13"/>
  <c r="Y106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J65" i="13"/>
  <c r="J66" i="13"/>
  <c r="J67" i="13"/>
  <c r="J68" i="13"/>
  <c r="J69" i="13"/>
  <c r="J70" i="13"/>
  <c r="I65" i="13"/>
  <c r="I66" i="13"/>
  <c r="I67" i="13"/>
  <c r="I68" i="13"/>
  <c r="I69" i="13"/>
  <c r="I70" i="13"/>
  <c r="H65" i="13"/>
  <c r="H66" i="13"/>
  <c r="H67" i="13"/>
  <c r="H68" i="13"/>
  <c r="H69" i="13"/>
  <c r="H70" i="13"/>
  <c r="G65" i="13"/>
  <c r="G66" i="13"/>
  <c r="G67" i="13"/>
  <c r="G68" i="13"/>
  <c r="G69" i="13"/>
  <c r="G70" i="13"/>
  <c r="L31" i="13"/>
  <c r="F15" i="13"/>
  <c r="L15" i="13"/>
  <c r="L30" i="13"/>
  <c r="L29" i="13"/>
  <c r="L28" i="13"/>
  <c r="L27" i="13"/>
  <c r="L26" i="13"/>
  <c r="L25" i="13"/>
  <c r="L24" i="13"/>
  <c r="L23" i="13"/>
  <c r="L22" i="13"/>
  <c r="L21" i="13"/>
  <c r="K30" i="13"/>
  <c r="K29" i="13"/>
  <c r="K28" i="13"/>
  <c r="K27" i="13"/>
  <c r="K26" i="13"/>
  <c r="K25" i="13"/>
  <c r="K24" i="13"/>
  <c r="K23" i="13"/>
  <c r="K22" i="13"/>
  <c r="K21" i="13"/>
  <c r="J31" i="13"/>
  <c r="J30" i="13"/>
  <c r="J29" i="13"/>
  <c r="J28" i="13"/>
  <c r="J27" i="13"/>
  <c r="J26" i="13"/>
  <c r="J25" i="13"/>
  <c r="J24" i="13"/>
  <c r="J23" i="13"/>
  <c r="J22" i="13"/>
  <c r="J21" i="13"/>
  <c r="I30" i="13"/>
  <c r="I29" i="13"/>
  <c r="I28" i="13"/>
  <c r="I27" i="13"/>
  <c r="I26" i="13"/>
  <c r="I25" i="13"/>
  <c r="I24" i="13"/>
  <c r="I23" i="13"/>
  <c r="I21" i="13"/>
  <c r="I22" i="13"/>
  <c r="F31" i="13"/>
  <c r="F30" i="13"/>
  <c r="F29" i="13"/>
  <c r="F28" i="13"/>
  <c r="F27" i="13"/>
  <c r="F26" i="13"/>
  <c r="F25" i="13"/>
  <c r="F24" i="13"/>
  <c r="F23" i="13"/>
  <c r="F22" i="13"/>
  <c r="F21" i="13"/>
  <c r="E30" i="13"/>
  <c r="E29" i="13"/>
  <c r="E28" i="13"/>
  <c r="E27" i="13"/>
  <c r="E26" i="13"/>
  <c r="E25" i="13"/>
  <c r="E24" i="13"/>
  <c r="E23" i="13"/>
  <c r="E22" i="13"/>
  <c r="E21" i="13"/>
  <c r="F14" i="13"/>
  <c r="F13" i="13"/>
  <c r="F12" i="13"/>
  <c r="F11" i="13"/>
  <c r="F10" i="13"/>
  <c r="F9" i="13"/>
  <c r="F8" i="13"/>
  <c r="F7" i="13"/>
  <c r="F6" i="13"/>
  <c r="F5" i="13"/>
  <c r="E14" i="13"/>
  <c r="E13" i="13"/>
  <c r="E12" i="13"/>
  <c r="E11" i="13"/>
  <c r="E10" i="13"/>
  <c r="E9" i="13"/>
  <c r="E8" i="13"/>
  <c r="E7" i="13"/>
  <c r="E6" i="13"/>
  <c r="E5" i="13"/>
  <c r="P157" i="17" l="1"/>
  <c r="J157" i="17"/>
  <c r="H157" i="17"/>
  <c r="F157" i="17"/>
  <c r="D157" i="17"/>
  <c r="C156" i="17"/>
  <c r="C155" i="17"/>
  <c r="C154" i="17"/>
  <c r="L153" i="17"/>
  <c r="N153" i="17" s="1"/>
  <c r="D153" i="17"/>
  <c r="F153" i="17" s="1"/>
  <c r="C153" i="17"/>
  <c r="L152" i="17"/>
  <c r="N152" i="17" s="1"/>
  <c r="D152" i="17"/>
  <c r="C152" i="17"/>
  <c r="L151" i="17"/>
  <c r="N151" i="17" s="1"/>
  <c r="D151" i="17"/>
  <c r="F151" i="17" s="1"/>
  <c r="C151" i="17"/>
  <c r="L150" i="17"/>
  <c r="D150" i="17"/>
  <c r="F150" i="17" s="1"/>
  <c r="C150" i="17"/>
  <c r="L149" i="17"/>
  <c r="N149" i="17" s="1"/>
  <c r="D149" i="17"/>
  <c r="F149" i="17" s="1"/>
  <c r="C149" i="17"/>
  <c r="L148" i="17"/>
  <c r="N148" i="17" s="1"/>
  <c r="D148" i="17"/>
  <c r="C148" i="17"/>
  <c r="L147" i="17"/>
  <c r="N147" i="17" s="1"/>
  <c r="F147" i="17"/>
  <c r="D147" i="17"/>
  <c r="C147" i="17"/>
  <c r="L146" i="17"/>
  <c r="D146" i="17"/>
  <c r="F146" i="17" s="1"/>
  <c r="C146" i="17"/>
  <c r="L145" i="17"/>
  <c r="N145" i="17" s="1"/>
  <c r="D145" i="17"/>
  <c r="F145" i="17" s="1"/>
  <c r="C145" i="17"/>
  <c r="L144" i="17"/>
  <c r="N144" i="17" s="1"/>
  <c r="D144" i="17"/>
  <c r="C144" i="17"/>
  <c r="L143" i="17"/>
  <c r="N143" i="17" s="1"/>
  <c r="F143" i="17"/>
  <c r="D143" i="17"/>
  <c r="C143" i="17"/>
  <c r="L142" i="17"/>
  <c r="D142" i="17"/>
  <c r="F142" i="17" s="1"/>
  <c r="C142" i="17"/>
  <c r="L141" i="17"/>
  <c r="N141" i="17" s="1"/>
  <c r="F141" i="17"/>
  <c r="D141" i="17"/>
  <c r="C141" i="17"/>
  <c r="L140" i="17"/>
  <c r="N140" i="17" s="1"/>
  <c r="D140" i="17"/>
  <c r="C140" i="17"/>
  <c r="L139" i="17"/>
  <c r="N139" i="17" s="1"/>
  <c r="F139" i="17"/>
  <c r="D139" i="17"/>
  <c r="C139" i="17"/>
  <c r="L138" i="17"/>
  <c r="D138" i="17"/>
  <c r="F138" i="17" s="1"/>
  <c r="C138" i="17"/>
  <c r="L137" i="17"/>
  <c r="N137" i="17" s="1"/>
  <c r="F137" i="17"/>
  <c r="D137" i="17"/>
  <c r="C137" i="17"/>
  <c r="L136" i="17"/>
  <c r="N136" i="17" s="1"/>
  <c r="D136" i="17"/>
  <c r="C136" i="17"/>
  <c r="L135" i="17"/>
  <c r="N135" i="17" s="1"/>
  <c r="D135" i="17"/>
  <c r="F135" i="17" s="1"/>
  <c r="C135" i="17"/>
  <c r="L134" i="17"/>
  <c r="D134" i="17"/>
  <c r="F134" i="17" s="1"/>
  <c r="C134" i="17"/>
  <c r="L133" i="17"/>
  <c r="N133" i="17" s="1"/>
  <c r="D133" i="17"/>
  <c r="F133" i="17" s="1"/>
  <c r="C133" i="17"/>
  <c r="L132" i="17"/>
  <c r="N132" i="17" s="1"/>
  <c r="D132" i="17"/>
  <c r="C132" i="17"/>
  <c r="L131" i="17"/>
  <c r="N131" i="17" s="1"/>
  <c r="F131" i="17"/>
  <c r="D131" i="17"/>
  <c r="C131" i="17"/>
  <c r="L130" i="17"/>
  <c r="D130" i="17"/>
  <c r="F130" i="17" s="1"/>
  <c r="C130" i="17"/>
  <c r="L129" i="17"/>
  <c r="N129" i="17" s="1"/>
  <c r="D129" i="17"/>
  <c r="F129" i="17" s="1"/>
  <c r="C129" i="17"/>
  <c r="L128" i="17"/>
  <c r="N128" i="17" s="1"/>
  <c r="D128" i="17"/>
  <c r="C128" i="17"/>
  <c r="L127" i="17"/>
  <c r="N127" i="17" s="1"/>
  <c r="F127" i="17"/>
  <c r="D127" i="17"/>
  <c r="C127" i="17"/>
  <c r="L126" i="17"/>
  <c r="F126" i="17"/>
  <c r="D126" i="17"/>
  <c r="C126" i="17"/>
  <c r="L125" i="17"/>
  <c r="N125" i="17" s="1"/>
  <c r="F125" i="17"/>
  <c r="D125" i="17"/>
  <c r="C125" i="17"/>
  <c r="L124" i="17"/>
  <c r="N124" i="17" s="1"/>
  <c r="D124" i="17"/>
  <c r="C124" i="17"/>
  <c r="L123" i="17"/>
  <c r="N123" i="17" s="1"/>
  <c r="F123" i="17"/>
  <c r="D123" i="17"/>
  <c r="C123" i="17"/>
  <c r="L122" i="17"/>
  <c r="D122" i="17"/>
  <c r="F122" i="17" s="1"/>
  <c r="C122" i="17"/>
  <c r="L121" i="17"/>
  <c r="N121" i="17" s="1"/>
  <c r="D121" i="17"/>
  <c r="F121" i="17" s="1"/>
  <c r="C121" i="17"/>
  <c r="L120" i="17"/>
  <c r="N120" i="17" s="1"/>
  <c r="D120" i="17"/>
  <c r="C120" i="17"/>
  <c r="L119" i="17"/>
  <c r="N119" i="17" s="1"/>
  <c r="D119" i="17"/>
  <c r="F119" i="17" s="1"/>
  <c r="C119" i="17"/>
  <c r="L118" i="17"/>
  <c r="D118" i="17"/>
  <c r="F118" i="17" s="1"/>
  <c r="C118" i="17"/>
  <c r="L117" i="17"/>
  <c r="I117" i="17"/>
  <c r="D117" i="17"/>
  <c r="F117" i="17" s="1"/>
  <c r="C117" i="17"/>
  <c r="P116" i="17"/>
  <c r="P158" i="17" s="1"/>
  <c r="J116" i="17"/>
  <c r="K150" i="17" s="1"/>
  <c r="H116" i="17"/>
  <c r="I150" i="17" s="1"/>
  <c r="O114" i="17"/>
  <c r="L114" i="17"/>
  <c r="K114" i="17"/>
  <c r="H114" i="17"/>
  <c r="G114" i="17"/>
  <c r="D114" i="17"/>
  <c r="Q113" i="17"/>
  <c r="P113" i="17"/>
  <c r="O113" i="17"/>
  <c r="L113" i="17"/>
  <c r="H113" i="17"/>
  <c r="D113" i="17"/>
  <c r="P112" i="17"/>
  <c r="P111" i="17"/>
  <c r="J111" i="17"/>
  <c r="H111" i="17"/>
  <c r="F111" i="17"/>
  <c r="D111" i="17"/>
  <c r="C110" i="17"/>
  <c r="C109" i="17"/>
  <c r="C108" i="17"/>
  <c r="C107" i="17"/>
  <c r="C106" i="17"/>
  <c r="L105" i="17"/>
  <c r="N105" i="17" s="1"/>
  <c r="K105" i="17"/>
  <c r="I105" i="17"/>
  <c r="E105" i="17"/>
  <c r="D105" i="17"/>
  <c r="F105" i="17" s="1"/>
  <c r="C105" i="17"/>
  <c r="N104" i="17"/>
  <c r="L104" i="17"/>
  <c r="D104" i="17"/>
  <c r="C104" i="17"/>
  <c r="L103" i="17"/>
  <c r="N103" i="17" s="1"/>
  <c r="K103" i="17"/>
  <c r="D103" i="17"/>
  <c r="E103" i="17" s="1"/>
  <c r="C103" i="17"/>
  <c r="N102" i="17"/>
  <c r="L102" i="17"/>
  <c r="D102" i="17"/>
  <c r="F102" i="17" s="1"/>
  <c r="C102" i="17"/>
  <c r="L101" i="17"/>
  <c r="N101" i="17" s="1"/>
  <c r="K101" i="17"/>
  <c r="I101" i="17"/>
  <c r="D101" i="17"/>
  <c r="F101" i="17" s="1"/>
  <c r="C101" i="17"/>
  <c r="L100" i="17"/>
  <c r="N100" i="17" s="1"/>
  <c r="D100" i="17"/>
  <c r="C100" i="17"/>
  <c r="L99" i="17"/>
  <c r="N99" i="17" s="1"/>
  <c r="K99" i="17"/>
  <c r="D99" i="17"/>
  <c r="E99" i="17" s="1"/>
  <c r="C99" i="17"/>
  <c r="L98" i="17"/>
  <c r="E98" i="17"/>
  <c r="D98" i="17"/>
  <c r="F98" i="17" s="1"/>
  <c r="C98" i="17"/>
  <c r="L97" i="17"/>
  <c r="N97" i="17" s="1"/>
  <c r="K97" i="17"/>
  <c r="I97" i="17"/>
  <c r="D97" i="17"/>
  <c r="F97" i="17" s="1"/>
  <c r="C97" i="17"/>
  <c r="L96" i="17"/>
  <c r="N96" i="17" s="1"/>
  <c r="D96" i="17"/>
  <c r="C96" i="17"/>
  <c r="L95" i="17"/>
  <c r="N95" i="17" s="1"/>
  <c r="K95" i="17"/>
  <c r="D95" i="17"/>
  <c r="E95" i="17" s="1"/>
  <c r="C95" i="17"/>
  <c r="N94" i="17"/>
  <c r="L94" i="17"/>
  <c r="I94" i="17"/>
  <c r="D94" i="17"/>
  <c r="F94" i="17" s="1"/>
  <c r="C94" i="17"/>
  <c r="L93" i="17"/>
  <c r="N93" i="17" s="1"/>
  <c r="K93" i="17"/>
  <c r="I93" i="17"/>
  <c r="D93" i="17"/>
  <c r="F93" i="17" s="1"/>
  <c r="C93" i="17"/>
  <c r="N92" i="17"/>
  <c r="L92" i="17"/>
  <c r="D92" i="17"/>
  <c r="C92" i="17"/>
  <c r="N91" i="17"/>
  <c r="L91" i="17"/>
  <c r="K91" i="17"/>
  <c r="I91" i="17"/>
  <c r="D91" i="17"/>
  <c r="E91" i="17" s="1"/>
  <c r="C91" i="17"/>
  <c r="L90" i="17"/>
  <c r="N90" i="17" s="1"/>
  <c r="K90" i="17"/>
  <c r="I90" i="17"/>
  <c r="D90" i="17"/>
  <c r="F90" i="17" s="1"/>
  <c r="C90" i="17"/>
  <c r="L89" i="17"/>
  <c r="N89" i="17" s="1"/>
  <c r="K89" i="17"/>
  <c r="I89" i="17"/>
  <c r="D89" i="17"/>
  <c r="F89" i="17" s="1"/>
  <c r="C89" i="17"/>
  <c r="L88" i="17"/>
  <c r="N88" i="17" s="1"/>
  <c r="D88" i="17"/>
  <c r="C88" i="17"/>
  <c r="L87" i="17"/>
  <c r="N87" i="17" s="1"/>
  <c r="K87" i="17"/>
  <c r="I87" i="17"/>
  <c r="D87" i="17"/>
  <c r="E87" i="17" s="1"/>
  <c r="C87" i="17"/>
  <c r="L86" i="17"/>
  <c r="L111" i="17" s="1"/>
  <c r="K86" i="17"/>
  <c r="I86" i="17"/>
  <c r="E86" i="17"/>
  <c r="D86" i="17"/>
  <c r="F86" i="17" s="1"/>
  <c r="C86" i="17"/>
  <c r="L85" i="17"/>
  <c r="N85" i="17" s="1"/>
  <c r="K85" i="17"/>
  <c r="I85" i="17"/>
  <c r="D85" i="17"/>
  <c r="F85" i="17" s="1"/>
  <c r="C85" i="17"/>
  <c r="L84" i="17"/>
  <c r="N84" i="17" s="1"/>
  <c r="K84" i="17"/>
  <c r="I84" i="17"/>
  <c r="D84" i="17"/>
  <c r="C84" i="17"/>
  <c r="N83" i="17"/>
  <c r="L83" i="17"/>
  <c r="K83" i="17"/>
  <c r="I83" i="17"/>
  <c r="D83" i="17"/>
  <c r="C83" i="17"/>
  <c r="L82" i="17"/>
  <c r="N82" i="17" s="1"/>
  <c r="K82" i="17"/>
  <c r="I82" i="17"/>
  <c r="D82" i="17"/>
  <c r="F82" i="17" s="1"/>
  <c r="C82" i="17"/>
  <c r="L81" i="17"/>
  <c r="K81" i="17"/>
  <c r="I81" i="17"/>
  <c r="D81" i="17"/>
  <c r="F81" i="17" s="1"/>
  <c r="C81" i="17"/>
  <c r="P80" i="17"/>
  <c r="J80" i="17"/>
  <c r="K102" i="17" s="1"/>
  <c r="H80" i="17"/>
  <c r="I102" i="17" s="1"/>
  <c r="O78" i="17"/>
  <c r="L78" i="17"/>
  <c r="K78" i="17"/>
  <c r="H78" i="17"/>
  <c r="G78" i="17"/>
  <c r="D78" i="17"/>
  <c r="Q77" i="17"/>
  <c r="P77" i="17"/>
  <c r="O77" i="17"/>
  <c r="L77" i="17"/>
  <c r="H77" i="17"/>
  <c r="D77" i="17"/>
  <c r="I76" i="17"/>
  <c r="H74" i="17"/>
  <c r="F74" i="17"/>
  <c r="D74" i="17"/>
  <c r="L73" i="17"/>
  <c r="N73" i="17" s="1"/>
  <c r="J73" i="17"/>
  <c r="D73" i="17"/>
  <c r="F73" i="17" s="1"/>
  <c r="C73" i="17"/>
  <c r="L72" i="17"/>
  <c r="N72" i="17" s="1"/>
  <c r="J72" i="17"/>
  <c r="D72" i="17"/>
  <c r="F72" i="17" s="1"/>
  <c r="C72" i="17"/>
  <c r="L71" i="17"/>
  <c r="J71" i="17"/>
  <c r="D71" i="17"/>
  <c r="F71" i="17" s="1"/>
  <c r="C71" i="17"/>
  <c r="L70" i="17"/>
  <c r="N70" i="17" s="1"/>
  <c r="J70" i="17"/>
  <c r="F70" i="17"/>
  <c r="C70" i="17"/>
  <c r="L69" i="17"/>
  <c r="N69" i="17" s="1"/>
  <c r="J69" i="17"/>
  <c r="D69" i="17"/>
  <c r="F69" i="17" s="1"/>
  <c r="C69" i="17"/>
  <c r="L68" i="17"/>
  <c r="N68" i="17" s="1"/>
  <c r="J68" i="17"/>
  <c r="D68" i="17"/>
  <c r="C68" i="17"/>
  <c r="L67" i="17"/>
  <c r="N67" i="17" s="1"/>
  <c r="J67" i="17"/>
  <c r="D67" i="17"/>
  <c r="E67" i="17" s="1"/>
  <c r="C67" i="17"/>
  <c r="N66" i="17"/>
  <c r="L66" i="17"/>
  <c r="J66" i="17"/>
  <c r="D66" i="17"/>
  <c r="F66" i="17" s="1"/>
  <c r="C66" i="17"/>
  <c r="L65" i="17"/>
  <c r="N65" i="17" s="1"/>
  <c r="J65" i="17"/>
  <c r="F65" i="17"/>
  <c r="D65" i="17"/>
  <c r="E65" i="17" s="1"/>
  <c r="C65" i="17"/>
  <c r="N64" i="17"/>
  <c r="L64" i="17"/>
  <c r="J64" i="17"/>
  <c r="D64" i="17"/>
  <c r="F64" i="17" s="1"/>
  <c r="C64" i="17"/>
  <c r="L63" i="17"/>
  <c r="J63" i="17"/>
  <c r="D63" i="17"/>
  <c r="F63" i="17" s="1"/>
  <c r="C63" i="17"/>
  <c r="L62" i="17"/>
  <c r="N62" i="17" s="1"/>
  <c r="J62" i="17"/>
  <c r="I62" i="17"/>
  <c r="D62" i="17"/>
  <c r="F62" i="17" s="1"/>
  <c r="C62" i="17"/>
  <c r="L61" i="17"/>
  <c r="N61" i="17" s="1"/>
  <c r="J61" i="17"/>
  <c r="D61" i="17"/>
  <c r="F61" i="17" s="1"/>
  <c r="C61" i="17"/>
  <c r="N60" i="17"/>
  <c r="L60" i="17"/>
  <c r="J60" i="17"/>
  <c r="D60" i="17"/>
  <c r="C60" i="17"/>
  <c r="L59" i="17"/>
  <c r="N59" i="17" s="1"/>
  <c r="J59" i="17"/>
  <c r="F59" i="17"/>
  <c r="P59" i="17" s="1"/>
  <c r="D59" i="17"/>
  <c r="E59" i="17" s="1"/>
  <c r="C59" i="17"/>
  <c r="N58" i="17"/>
  <c r="L58" i="17"/>
  <c r="J58" i="17"/>
  <c r="D58" i="17"/>
  <c r="F58" i="17" s="1"/>
  <c r="C58" i="17"/>
  <c r="L57" i="17"/>
  <c r="N57" i="17" s="1"/>
  <c r="J57" i="17"/>
  <c r="D57" i="17"/>
  <c r="E57" i="17" s="1"/>
  <c r="C57" i="17"/>
  <c r="L56" i="17"/>
  <c r="N56" i="17" s="1"/>
  <c r="J56" i="17"/>
  <c r="E56" i="17"/>
  <c r="D56" i="17"/>
  <c r="F56" i="17" s="1"/>
  <c r="C56" i="17"/>
  <c r="L55" i="17"/>
  <c r="N55" i="17" s="1"/>
  <c r="E55" i="17"/>
  <c r="D55" i="17"/>
  <c r="F55" i="17" s="1"/>
  <c r="C55" i="17"/>
  <c r="L54" i="17"/>
  <c r="N54" i="17" s="1"/>
  <c r="J54" i="17"/>
  <c r="D54" i="17"/>
  <c r="C54" i="17"/>
  <c r="N53" i="17"/>
  <c r="L53" i="17"/>
  <c r="J53" i="17"/>
  <c r="F53" i="17"/>
  <c r="P53" i="17" s="1"/>
  <c r="E53" i="17"/>
  <c r="D53" i="17"/>
  <c r="C53" i="17"/>
  <c r="L52" i="17"/>
  <c r="N52" i="17" s="1"/>
  <c r="J52" i="17"/>
  <c r="I52" i="17"/>
  <c r="D52" i="17"/>
  <c r="F52" i="17" s="1"/>
  <c r="C52" i="17"/>
  <c r="N51" i="17"/>
  <c r="L51" i="17"/>
  <c r="J51" i="17"/>
  <c r="E51" i="17"/>
  <c r="D51" i="17"/>
  <c r="F51" i="17" s="1"/>
  <c r="C51" i="17"/>
  <c r="L50" i="17"/>
  <c r="N50" i="17" s="1"/>
  <c r="J50" i="17"/>
  <c r="D50" i="17"/>
  <c r="F50" i="17" s="1"/>
  <c r="C50" i="17"/>
  <c r="N49" i="17"/>
  <c r="L49" i="17"/>
  <c r="J49" i="17"/>
  <c r="D49" i="17"/>
  <c r="F49" i="17" s="1"/>
  <c r="C49" i="17"/>
  <c r="L48" i="17"/>
  <c r="N48" i="17" s="1"/>
  <c r="J48" i="17"/>
  <c r="I48" i="17"/>
  <c r="D48" i="17"/>
  <c r="F48" i="17" s="1"/>
  <c r="P48" i="17" s="1"/>
  <c r="C48" i="17"/>
  <c r="N47" i="17"/>
  <c r="Q47" i="17" s="1"/>
  <c r="L47" i="17"/>
  <c r="J47" i="17"/>
  <c r="F47" i="17"/>
  <c r="E47" i="17"/>
  <c r="D47" i="17"/>
  <c r="C47" i="17"/>
  <c r="L46" i="17"/>
  <c r="N46" i="17" s="1"/>
  <c r="F20" i="13" s="1"/>
  <c r="J46" i="17"/>
  <c r="D46" i="17"/>
  <c r="F4" i="13" s="1"/>
  <c r="C46" i="17"/>
  <c r="L45" i="17"/>
  <c r="N45" i="17" s="1"/>
  <c r="J45" i="17"/>
  <c r="D45" i="17"/>
  <c r="F45" i="17" s="1"/>
  <c r="P45" i="17" s="1"/>
  <c r="C45" i="17"/>
  <c r="L44" i="17"/>
  <c r="N44" i="17" s="1"/>
  <c r="J44" i="17"/>
  <c r="J74" i="17" s="1"/>
  <c r="I44" i="17"/>
  <c r="D44" i="17"/>
  <c r="F44" i="17" s="1"/>
  <c r="C44" i="17"/>
  <c r="J43" i="17"/>
  <c r="J75" i="17" s="1"/>
  <c r="H43" i="17"/>
  <c r="I70" i="17" s="1"/>
  <c r="O41" i="17"/>
  <c r="L41" i="17"/>
  <c r="K41" i="17"/>
  <c r="H41" i="17"/>
  <c r="G41" i="17"/>
  <c r="D41" i="17"/>
  <c r="Q40" i="17"/>
  <c r="P40" i="17"/>
  <c r="O40" i="17"/>
  <c r="L40" i="17"/>
  <c r="H40" i="17"/>
  <c r="D40" i="17"/>
  <c r="H38" i="17"/>
  <c r="H76" i="17" s="1"/>
  <c r="F38" i="17"/>
  <c r="F76" i="17" s="1"/>
  <c r="D38" i="17"/>
  <c r="D76" i="17" s="1"/>
  <c r="L37" i="17"/>
  <c r="J37" i="17"/>
  <c r="D37" i="17"/>
  <c r="E70" i="13" s="1"/>
  <c r="C37" i="17"/>
  <c r="L36" i="17"/>
  <c r="E105" i="13" s="1"/>
  <c r="J36" i="17"/>
  <c r="D36" i="17"/>
  <c r="C36" i="17"/>
  <c r="L35" i="17"/>
  <c r="E104" i="13" s="1"/>
  <c r="J35" i="17"/>
  <c r="D35" i="17"/>
  <c r="E68" i="13" s="1"/>
  <c r="C35" i="17"/>
  <c r="L34" i="17"/>
  <c r="J34" i="17"/>
  <c r="I34" i="17"/>
  <c r="D34" i="17"/>
  <c r="C34" i="17"/>
  <c r="L33" i="17"/>
  <c r="J33" i="17"/>
  <c r="D33" i="17"/>
  <c r="F33" i="17" s="1"/>
  <c r="C33" i="17"/>
  <c r="L32" i="17"/>
  <c r="E101" i="13" s="1"/>
  <c r="J32" i="17"/>
  <c r="D32" i="17"/>
  <c r="C32" i="17"/>
  <c r="L31" i="17"/>
  <c r="J31" i="17"/>
  <c r="F31" i="17"/>
  <c r="F64" i="13" s="1"/>
  <c r="D31" i="17"/>
  <c r="E64" i="13" s="1"/>
  <c r="C31" i="17"/>
  <c r="L30" i="17"/>
  <c r="E99" i="13" s="1"/>
  <c r="J30" i="17"/>
  <c r="D30" i="17"/>
  <c r="C30" i="17"/>
  <c r="L29" i="17"/>
  <c r="J29" i="17"/>
  <c r="F29" i="17"/>
  <c r="F62" i="13" s="1"/>
  <c r="D29" i="17"/>
  <c r="E62" i="13" s="1"/>
  <c r="C29" i="17"/>
  <c r="L28" i="17"/>
  <c r="E97" i="13" s="1"/>
  <c r="J28" i="17"/>
  <c r="D28" i="17"/>
  <c r="C28" i="17"/>
  <c r="L27" i="17"/>
  <c r="E96" i="13" s="1"/>
  <c r="J27" i="17"/>
  <c r="D27" i="17"/>
  <c r="E60" i="13" s="1"/>
  <c r="C27" i="17"/>
  <c r="L26" i="17"/>
  <c r="J26" i="17"/>
  <c r="I26" i="17"/>
  <c r="D26" i="17"/>
  <c r="C26" i="17"/>
  <c r="L25" i="17"/>
  <c r="J25" i="17"/>
  <c r="D25" i="17"/>
  <c r="E58" i="13" s="1"/>
  <c r="C25" i="17"/>
  <c r="L24" i="17"/>
  <c r="E93" i="13" s="1"/>
  <c r="J24" i="17"/>
  <c r="I24" i="17"/>
  <c r="D24" i="17"/>
  <c r="C24" i="17"/>
  <c r="L23" i="17"/>
  <c r="J23" i="17"/>
  <c r="F23" i="17"/>
  <c r="F56" i="13" s="1"/>
  <c r="D23" i="17"/>
  <c r="E56" i="13" s="1"/>
  <c r="C23" i="17"/>
  <c r="N22" i="17"/>
  <c r="L22" i="17"/>
  <c r="E91" i="13" s="1"/>
  <c r="J22" i="17"/>
  <c r="D22" i="17"/>
  <c r="C22" i="17"/>
  <c r="L21" i="17"/>
  <c r="J21" i="17"/>
  <c r="D21" i="17"/>
  <c r="E54" i="13" s="1"/>
  <c r="C21" i="17"/>
  <c r="N20" i="17"/>
  <c r="L20" i="17"/>
  <c r="E89" i="13" s="1"/>
  <c r="J20" i="17"/>
  <c r="D20" i="17"/>
  <c r="C20" i="17"/>
  <c r="L19" i="17"/>
  <c r="E88" i="13" s="1"/>
  <c r="J19" i="17"/>
  <c r="D19" i="17"/>
  <c r="E52" i="13" s="1"/>
  <c r="C19" i="17"/>
  <c r="L18" i="17"/>
  <c r="J18" i="17"/>
  <c r="I18" i="17"/>
  <c r="D18" i="17"/>
  <c r="C18" i="17"/>
  <c r="L17" i="17"/>
  <c r="J17" i="17"/>
  <c r="I17" i="17"/>
  <c r="D17" i="17"/>
  <c r="E50" i="13" s="1"/>
  <c r="C17" i="17"/>
  <c r="N16" i="17"/>
  <c r="L16" i="17"/>
  <c r="E85" i="13" s="1"/>
  <c r="J16" i="17"/>
  <c r="I16" i="17"/>
  <c r="D16" i="17"/>
  <c r="C16" i="17"/>
  <c r="L15" i="17"/>
  <c r="J15" i="17"/>
  <c r="D15" i="17"/>
  <c r="E48" i="13" s="1"/>
  <c r="C15" i="17"/>
  <c r="L14" i="17"/>
  <c r="E83" i="13" s="1"/>
  <c r="J14" i="17"/>
  <c r="I14" i="17"/>
  <c r="D14" i="17"/>
  <c r="C14" i="17"/>
  <c r="L13" i="17"/>
  <c r="J13" i="17"/>
  <c r="D13" i="17"/>
  <c r="E46" i="13" s="1"/>
  <c r="C13" i="17"/>
  <c r="N12" i="17"/>
  <c r="L12" i="17"/>
  <c r="E81" i="13" s="1"/>
  <c r="J12" i="17"/>
  <c r="I12" i="17"/>
  <c r="D12" i="17"/>
  <c r="C12" i="17"/>
  <c r="L11" i="17"/>
  <c r="E80" i="13" s="1"/>
  <c r="J11" i="17"/>
  <c r="F11" i="17"/>
  <c r="F44" i="13" s="1"/>
  <c r="D11" i="17"/>
  <c r="E44" i="13" s="1"/>
  <c r="C11" i="17"/>
  <c r="N10" i="17"/>
  <c r="L10" i="17"/>
  <c r="E79" i="13" s="1"/>
  <c r="J10" i="17"/>
  <c r="I10" i="17"/>
  <c r="D10" i="17"/>
  <c r="C10" i="17"/>
  <c r="L9" i="17"/>
  <c r="J9" i="17"/>
  <c r="I9" i="17"/>
  <c r="F9" i="17"/>
  <c r="D9" i="17"/>
  <c r="E42" i="13" s="1"/>
  <c r="C9" i="17"/>
  <c r="L8" i="17"/>
  <c r="J8" i="17"/>
  <c r="J7" i="17" s="1"/>
  <c r="K35" i="17" s="1"/>
  <c r="I8" i="17"/>
  <c r="D8" i="17"/>
  <c r="E41" i="13" s="1"/>
  <c r="C8" i="17"/>
  <c r="H7" i="17"/>
  <c r="I35" i="17" s="1"/>
  <c r="H6" i="17"/>
  <c r="F6" i="17"/>
  <c r="O3" i="17"/>
  <c r="L3" i="17"/>
  <c r="K3" i="17"/>
  <c r="H3" i="17"/>
  <c r="G3" i="17"/>
  <c r="D3" i="17"/>
  <c r="Q2" i="17"/>
  <c r="P2" i="17"/>
  <c r="O2" i="17"/>
  <c r="L2" i="17"/>
  <c r="K2" i="17"/>
  <c r="H2" i="17"/>
  <c r="G2" i="17"/>
  <c r="D2" i="17"/>
  <c r="F66" i="13" l="1"/>
  <c r="Q45" i="17"/>
  <c r="L7" i="17"/>
  <c r="E77" i="13"/>
  <c r="N14" i="17"/>
  <c r="N23" i="17"/>
  <c r="E92" i="13"/>
  <c r="N26" i="17"/>
  <c r="E95" i="13"/>
  <c r="F36" i="17"/>
  <c r="F69" i="13" s="1"/>
  <c r="E69" i="13"/>
  <c r="F24" i="17"/>
  <c r="F57" i="13" s="1"/>
  <c r="E57" i="13"/>
  <c r="E45" i="17"/>
  <c r="N86" i="17"/>
  <c r="F15" i="17"/>
  <c r="F48" i="13" s="1"/>
  <c r="F18" i="17"/>
  <c r="F51" i="13" s="1"/>
  <c r="E51" i="13"/>
  <c r="F21" i="17"/>
  <c r="F27" i="17"/>
  <c r="F60" i="13" s="1"/>
  <c r="N36" i="17"/>
  <c r="L80" i="17"/>
  <c r="I20" i="13" s="1"/>
  <c r="N98" i="17"/>
  <c r="N17" i="17"/>
  <c r="E86" i="13"/>
  <c r="F30" i="17"/>
  <c r="F63" i="13" s="1"/>
  <c r="E63" i="13"/>
  <c r="N9" i="17"/>
  <c r="Q9" i="17" s="1"/>
  <c r="E78" i="13"/>
  <c r="N33" i="17"/>
  <c r="P33" i="17" s="1"/>
  <c r="E102" i="13"/>
  <c r="Q53" i="17"/>
  <c r="E90" i="17"/>
  <c r="E102" i="17"/>
  <c r="N15" i="17"/>
  <c r="E84" i="13"/>
  <c r="N21" i="17"/>
  <c r="E90" i="13"/>
  <c r="N30" i="17"/>
  <c r="F10" i="17"/>
  <c r="F43" i="13" s="1"/>
  <c r="E43" i="13"/>
  <c r="N18" i="17"/>
  <c r="Q18" i="17" s="1"/>
  <c r="E87" i="13"/>
  <c r="N24" i="17"/>
  <c r="F34" i="17"/>
  <c r="F67" i="13" s="1"/>
  <c r="E67" i="13"/>
  <c r="F37" i="17"/>
  <c r="F57" i="17"/>
  <c r="P57" i="17" s="1"/>
  <c r="E82" i="17"/>
  <c r="F28" i="17"/>
  <c r="F61" i="13" s="1"/>
  <c r="E61" i="13"/>
  <c r="L116" i="17"/>
  <c r="K20" i="13" s="1"/>
  <c r="Q51" i="17"/>
  <c r="Q57" i="17"/>
  <c r="L43" i="17"/>
  <c r="E20" i="13" s="1"/>
  <c r="F13" i="17"/>
  <c r="F46" i="13" s="1"/>
  <c r="F22" i="17"/>
  <c r="F55" i="13" s="1"/>
  <c r="E55" i="13"/>
  <c r="N37" i="17"/>
  <c r="Q37" i="17" s="1"/>
  <c r="E106" i="13"/>
  <c r="F19" i="17"/>
  <c r="F52" i="13" s="1"/>
  <c r="F25" i="17"/>
  <c r="N34" i="17"/>
  <c r="E103" i="13"/>
  <c r="E49" i="17"/>
  <c r="N13" i="17"/>
  <c r="E82" i="13"/>
  <c r="N28" i="17"/>
  <c r="N31" i="17"/>
  <c r="E100" i="13"/>
  <c r="E69" i="17"/>
  <c r="F12" i="17"/>
  <c r="F45" i="13" s="1"/>
  <c r="E45" i="13"/>
  <c r="E66" i="13"/>
  <c r="F16" i="17"/>
  <c r="F49" i="13" s="1"/>
  <c r="E49" i="13"/>
  <c r="N25" i="17"/>
  <c r="E94" i="13"/>
  <c r="E64" i="17"/>
  <c r="F67" i="17"/>
  <c r="P67" i="17" s="1"/>
  <c r="F14" i="17"/>
  <c r="F47" i="13" s="1"/>
  <c r="E47" i="13"/>
  <c r="F32" i="17"/>
  <c r="E65" i="13"/>
  <c r="E71" i="13"/>
  <c r="F35" i="17"/>
  <c r="F68" i="13" s="1"/>
  <c r="E94" i="17"/>
  <c r="F26" i="17"/>
  <c r="F59" i="13" s="1"/>
  <c r="E59" i="13"/>
  <c r="Q49" i="17"/>
  <c r="Q52" i="17"/>
  <c r="F20" i="17"/>
  <c r="F53" i="13" s="1"/>
  <c r="E53" i="13"/>
  <c r="N8" i="17"/>
  <c r="F17" i="17"/>
  <c r="F42" i="13"/>
  <c r="N29" i="17"/>
  <c r="E98" i="13"/>
  <c r="N32" i="17"/>
  <c r="M72" i="17"/>
  <c r="M51" i="17"/>
  <c r="M52" i="17"/>
  <c r="M44" i="17"/>
  <c r="M66" i="17"/>
  <c r="M58" i="17"/>
  <c r="M53" i="17"/>
  <c r="M45" i="17"/>
  <c r="M54" i="17"/>
  <c r="M46" i="17"/>
  <c r="M68" i="17"/>
  <c r="M60" i="17"/>
  <c r="M62" i="17"/>
  <c r="M56" i="17"/>
  <c r="M64" i="17"/>
  <c r="M50" i="17"/>
  <c r="Q23" i="17"/>
  <c r="P66" i="17"/>
  <c r="Q15" i="17"/>
  <c r="P18" i="17"/>
  <c r="P26" i="17"/>
  <c r="E37" i="17"/>
  <c r="M47" i="17"/>
  <c r="Q31" i="17"/>
  <c r="K26" i="17"/>
  <c r="K21" i="17"/>
  <c r="P32" i="17"/>
  <c r="Q50" i="17"/>
  <c r="P58" i="17"/>
  <c r="Q72" i="17"/>
  <c r="M95" i="17"/>
  <c r="K13" i="17"/>
  <c r="P13" i="17"/>
  <c r="P61" i="17"/>
  <c r="P64" i="17"/>
  <c r="Q69" i="17"/>
  <c r="E145" i="17"/>
  <c r="E149" i="17"/>
  <c r="K18" i="17"/>
  <c r="K11" i="17"/>
  <c r="K16" i="17"/>
  <c r="K32" i="17"/>
  <c r="P56" i="17"/>
  <c r="Q66" i="17"/>
  <c r="M102" i="17"/>
  <c r="N11" i="17"/>
  <c r="M11" i="17"/>
  <c r="P14" i="17"/>
  <c r="K24" i="17"/>
  <c r="Q61" i="17"/>
  <c r="E96" i="17"/>
  <c r="F96" i="17"/>
  <c r="M151" i="17"/>
  <c r="M139" i="17"/>
  <c r="M131" i="17"/>
  <c r="M123" i="17"/>
  <c r="M119" i="17"/>
  <c r="M144" i="17"/>
  <c r="M140" i="17"/>
  <c r="M136" i="17"/>
  <c r="M132" i="17"/>
  <c r="M128" i="17"/>
  <c r="M124" i="17"/>
  <c r="M120" i="17"/>
  <c r="M137" i="17"/>
  <c r="M125" i="17"/>
  <c r="M117" i="17"/>
  <c r="Q32" i="17"/>
  <c r="Q48" i="17"/>
  <c r="Q58" i="17"/>
  <c r="Q73" i="17"/>
  <c r="M96" i="17"/>
  <c r="M99" i="17"/>
  <c r="J159" i="17"/>
  <c r="K37" i="17"/>
  <c r="K29" i="17"/>
  <c r="K31" i="17"/>
  <c r="K23" i="17"/>
  <c r="K15" i="17"/>
  <c r="K33" i="17"/>
  <c r="K25" i="17"/>
  <c r="K17" i="17"/>
  <c r="K9" i="17"/>
  <c r="P12" i="17"/>
  <c r="K14" i="17"/>
  <c r="K19" i="17"/>
  <c r="P22" i="17"/>
  <c r="Q24" i="17"/>
  <c r="K27" i="17"/>
  <c r="N35" i="17"/>
  <c r="M35" i="17"/>
  <c r="D43" i="17"/>
  <c r="E4" i="13" s="1"/>
  <c r="F46" i="17"/>
  <c r="E46" i="17"/>
  <c r="Q62" i="17"/>
  <c r="P62" i="17"/>
  <c r="P73" i="17"/>
  <c r="M14" i="17"/>
  <c r="N19" i="17"/>
  <c r="M19" i="17"/>
  <c r="K22" i="17"/>
  <c r="N27" i="17"/>
  <c r="M27" i="17"/>
  <c r="K30" i="17"/>
  <c r="Q64" i="17"/>
  <c r="Q70" i="17"/>
  <c r="K34" i="17"/>
  <c r="K12" i="17"/>
  <c r="M22" i="17"/>
  <c r="P36" i="17"/>
  <c r="Q56" i="17"/>
  <c r="Q67" i="17"/>
  <c r="E88" i="17"/>
  <c r="F88" i="17"/>
  <c r="E100" i="17"/>
  <c r="F100" i="17"/>
  <c r="M118" i="17"/>
  <c r="N118" i="17"/>
  <c r="M122" i="17"/>
  <c r="N122" i="17"/>
  <c r="M126" i="17"/>
  <c r="N126" i="17"/>
  <c r="N130" i="17"/>
  <c r="N134" i="17"/>
  <c r="N138" i="17"/>
  <c r="N142" i="17"/>
  <c r="M146" i="17"/>
  <c r="N146" i="17"/>
  <c r="M150" i="17"/>
  <c r="N150" i="17"/>
  <c r="E84" i="17"/>
  <c r="F84" i="17"/>
  <c r="P69" i="17"/>
  <c r="M90" i="17"/>
  <c r="M86" i="17"/>
  <c r="M82" i="17"/>
  <c r="M87" i="17"/>
  <c r="M83" i="17"/>
  <c r="L112" i="17"/>
  <c r="M84" i="17"/>
  <c r="M92" i="17"/>
  <c r="Q14" i="17"/>
  <c r="P20" i="17"/>
  <c r="P28" i="17"/>
  <c r="O30" i="17"/>
  <c r="K36" i="17"/>
  <c r="M88" i="17"/>
  <c r="M100" i="17"/>
  <c r="M103" i="17"/>
  <c r="P10" i="17"/>
  <c r="K20" i="17"/>
  <c r="K28" i="17"/>
  <c r="F54" i="17"/>
  <c r="E54" i="17"/>
  <c r="Q59" i="17"/>
  <c r="E68" i="17"/>
  <c r="F68" i="17"/>
  <c r="Q68" i="17" s="1"/>
  <c r="E119" i="17"/>
  <c r="E123" i="17"/>
  <c r="E127" i="17"/>
  <c r="E131" i="17"/>
  <c r="E147" i="17"/>
  <c r="N7" i="17"/>
  <c r="O15" i="17" s="1"/>
  <c r="M30" i="17"/>
  <c r="M32" i="17"/>
  <c r="M24" i="17"/>
  <c r="M16" i="17"/>
  <c r="M8" i="17"/>
  <c r="M34" i="17"/>
  <c r="M26" i="17"/>
  <c r="M18" i="17"/>
  <c r="M10" i="17"/>
  <c r="Q12" i="17"/>
  <c r="Q33" i="17"/>
  <c r="O33" i="17"/>
  <c r="M36" i="17"/>
  <c r="M71" i="17"/>
  <c r="N71" i="17"/>
  <c r="M94" i="17"/>
  <c r="E92" i="17"/>
  <c r="F92" i="17"/>
  <c r="Q34" i="17"/>
  <c r="P52" i="17"/>
  <c r="D7" i="17"/>
  <c r="F8" i="17"/>
  <c r="K10" i="17"/>
  <c r="P15" i="17"/>
  <c r="Q17" i="17"/>
  <c r="M20" i="17"/>
  <c r="Q25" i="17"/>
  <c r="M28" i="17"/>
  <c r="Q36" i="17"/>
  <c r="O36" i="17"/>
  <c r="P44" i="17"/>
  <c r="P47" i="17"/>
  <c r="M49" i="17"/>
  <c r="E60" i="17"/>
  <c r="F60" i="17"/>
  <c r="Q60" i="17" s="1"/>
  <c r="P65" i="17"/>
  <c r="Q65" i="17"/>
  <c r="M91" i="17"/>
  <c r="F104" i="17"/>
  <c r="E104" i="17"/>
  <c r="L157" i="17"/>
  <c r="L158" i="17" s="1"/>
  <c r="P50" i="17"/>
  <c r="N63" i="17"/>
  <c r="M63" i="17"/>
  <c r="Q20" i="17"/>
  <c r="O20" i="17"/>
  <c r="P23" i="17"/>
  <c r="Q28" i="17"/>
  <c r="P31" i="17"/>
  <c r="Q44" i="17"/>
  <c r="M104" i="17"/>
  <c r="I25" i="17"/>
  <c r="I33" i="17"/>
  <c r="P51" i="17"/>
  <c r="I61" i="17"/>
  <c r="I69" i="17"/>
  <c r="P72" i="17"/>
  <c r="I121" i="17"/>
  <c r="I125" i="17"/>
  <c r="I129" i="17"/>
  <c r="I133" i="17"/>
  <c r="I137" i="17"/>
  <c r="I141" i="17"/>
  <c r="I145" i="17"/>
  <c r="I149" i="17"/>
  <c r="I153" i="17"/>
  <c r="I47" i="17"/>
  <c r="I55" i="17"/>
  <c r="M70" i="17"/>
  <c r="M81" i="17"/>
  <c r="M85" i="17"/>
  <c r="M89" i="17"/>
  <c r="M93" i="17"/>
  <c r="M97" i="17"/>
  <c r="M101" i="17"/>
  <c r="M105" i="17"/>
  <c r="K117" i="17"/>
  <c r="K121" i="17"/>
  <c r="K125" i="17"/>
  <c r="K129" i="17"/>
  <c r="E132" i="17"/>
  <c r="K133" i="17"/>
  <c r="K137" i="17"/>
  <c r="E140" i="17"/>
  <c r="K141" i="17"/>
  <c r="E144" i="17"/>
  <c r="K145" i="17"/>
  <c r="E148" i="17"/>
  <c r="K149" i="17"/>
  <c r="E152" i="17"/>
  <c r="K153" i="17"/>
  <c r="I32" i="17"/>
  <c r="I60" i="17"/>
  <c r="I68" i="17"/>
  <c r="D80" i="17"/>
  <c r="N81" i="17"/>
  <c r="I88" i="17"/>
  <c r="I92" i="17"/>
  <c r="I96" i="17"/>
  <c r="I100" i="17"/>
  <c r="I104" i="17"/>
  <c r="F120" i="17"/>
  <c r="F124" i="17"/>
  <c r="F128" i="17"/>
  <c r="F132" i="17"/>
  <c r="F136" i="17"/>
  <c r="F140" i="17"/>
  <c r="F144" i="17"/>
  <c r="F148" i="17"/>
  <c r="F152" i="17"/>
  <c r="I46" i="17"/>
  <c r="M48" i="17"/>
  <c r="I54" i="17"/>
  <c r="E58" i="17"/>
  <c r="P63" i="17"/>
  <c r="E66" i="17"/>
  <c r="E83" i="17"/>
  <c r="K88" i="17"/>
  <c r="K92" i="17"/>
  <c r="K96" i="17"/>
  <c r="K100" i="17"/>
  <c r="K104" i="17"/>
  <c r="H112" i="17"/>
  <c r="M141" i="17"/>
  <c r="M145" i="17"/>
  <c r="M149" i="17"/>
  <c r="M153" i="17"/>
  <c r="H158" i="17"/>
  <c r="K8" i="17"/>
  <c r="M9" i="17"/>
  <c r="O10" i="17"/>
  <c r="I15" i="17"/>
  <c r="M17" i="17"/>
  <c r="I23" i="17"/>
  <c r="M25" i="17"/>
  <c r="I31" i="17"/>
  <c r="M33" i="17"/>
  <c r="J38" i="17"/>
  <c r="K62" i="17" s="1"/>
  <c r="E44" i="17"/>
  <c r="P49" i="17"/>
  <c r="E52" i="17"/>
  <c r="I59" i="17"/>
  <c r="M61" i="17"/>
  <c r="I67" i="17"/>
  <c r="M69" i="17"/>
  <c r="P70" i="17"/>
  <c r="E73" i="17"/>
  <c r="L74" i="17"/>
  <c r="L75" i="17" s="1"/>
  <c r="F83" i="17"/>
  <c r="F87" i="17"/>
  <c r="F91" i="17"/>
  <c r="F95" i="17"/>
  <c r="F99" i="17"/>
  <c r="F103" i="17"/>
  <c r="J112" i="17"/>
  <c r="D116" i="17"/>
  <c r="E120" i="17" s="1"/>
  <c r="N117" i="17"/>
  <c r="I120" i="17"/>
  <c r="I124" i="17"/>
  <c r="I128" i="17"/>
  <c r="I132" i="17"/>
  <c r="I136" i="17"/>
  <c r="I140" i="17"/>
  <c r="I144" i="17"/>
  <c r="I148" i="17"/>
  <c r="I152" i="17"/>
  <c r="J158" i="17"/>
  <c r="L38" i="17"/>
  <c r="I45" i="17"/>
  <c r="I53" i="17"/>
  <c r="K120" i="17"/>
  <c r="K124" i="17"/>
  <c r="K128" i="17"/>
  <c r="K132" i="17"/>
  <c r="K136" i="17"/>
  <c r="K140" i="17"/>
  <c r="K144" i="17"/>
  <c r="K148" i="17"/>
  <c r="K152" i="17"/>
  <c r="I22" i="17"/>
  <c r="I30" i="17"/>
  <c r="I58" i="17"/>
  <c r="I66" i="17"/>
  <c r="E72" i="17"/>
  <c r="I95" i="17"/>
  <c r="I99" i="17"/>
  <c r="I103" i="17"/>
  <c r="I73" i="17"/>
  <c r="M148" i="17"/>
  <c r="M152" i="17"/>
  <c r="I13" i="17"/>
  <c r="M15" i="17"/>
  <c r="O16" i="17"/>
  <c r="I21" i="17"/>
  <c r="M23" i="17"/>
  <c r="O24" i="17"/>
  <c r="I29" i="17"/>
  <c r="M31" i="17"/>
  <c r="I37" i="17"/>
  <c r="E50" i="17"/>
  <c r="I57" i="17"/>
  <c r="M59" i="17"/>
  <c r="I65" i="17"/>
  <c r="M67" i="17"/>
  <c r="E71" i="17"/>
  <c r="I119" i="17"/>
  <c r="I123" i="17"/>
  <c r="I127" i="17"/>
  <c r="I131" i="17"/>
  <c r="I135" i="17"/>
  <c r="I139" i="17"/>
  <c r="I143" i="17"/>
  <c r="I147" i="17"/>
  <c r="I151" i="17"/>
  <c r="I51" i="17"/>
  <c r="E63" i="17"/>
  <c r="I72" i="17"/>
  <c r="H75" i="17"/>
  <c r="K119" i="17"/>
  <c r="K123" i="17"/>
  <c r="K127" i="17"/>
  <c r="K131" i="17"/>
  <c r="K135" i="17"/>
  <c r="K139" i="17"/>
  <c r="K143" i="17"/>
  <c r="K147" i="17"/>
  <c r="K151" i="17"/>
  <c r="I20" i="17"/>
  <c r="I28" i="17"/>
  <c r="I36" i="17"/>
  <c r="H39" i="17"/>
  <c r="I56" i="17"/>
  <c r="I64" i="17"/>
  <c r="E70" i="17"/>
  <c r="I98" i="17"/>
  <c r="H159" i="17"/>
  <c r="H5" i="17" s="1"/>
  <c r="I50" i="17"/>
  <c r="E62" i="17"/>
  <c r="I71" i="17"/>
  <c r="M73" i="17"/>
  <c r="E81" i="17"/>
  <c r="E85" i="17"/>
  <c r="E89" i="17"/>
  <c r="E93" i="17"/>
  <c r="K94" i="17"/>
  <c r="E97" i="17"/>
  <c r="K98" i="17"/>
  <c r="E101" i="17"/>
  <c r="I11" i="17"/>
  <c r="M13" i="17"/>
  <c r="I19" i="17"/>
  <c r="M21" i="17"/>
  <c r="I27" i="17"/>
  <c r="M29" i="17"/>
  <c r="M37" i="17"/>
  <c r="E48" i="17"/>
  <c r="M57" i="17"/>
  <c r="I63" i="17"/>
  <c r="M65" i="17"/>
  <c r="I118" i="17"/>
  <c r="I122" i="17"/>
  <c r="I126" i="17"/>
  <c r="I130" i="17"/>
  <c r="I134" i="17"/>
  <c r="I138" i="17"/>
  <c r="I142" i="17"/>
  <c r="I146" i="17"/>
  <c r="I49" i="17"/>
  <c r="E61" i="17"/>
  <c r="K118" i="17"/>
  <c r="K122" i="17"/>
  <c r="K126" i="17"/>
  <c r="K130" i="17"/>
  <c r="K134" i="17"/>
  <c r="K138" i="17"/>
  <c r="K142" i="17"/>
  <c r="K146" i="17"/>
  <c r="E16" i="17" l="1"/>
  <c r="C4" i="13"/>
  <c r="M142" i="17"/>
  <c r="Q16" i="17"/>
  <c r="M127" i="17"/>
  <c r="D112" i="17"/>
  <c r="I4" i="13"/>
  <c r="P35" i="17"/>
  <c r="O8" i="17"/>
  <c r="E124" i="17"/>
  <c r="P34" i="17"/>
  <c r="O34" i="17"/>
  <c r="Q30" i="17"/>
  <c r="M138" i="17"/>
  <c r="M121" i="17"/>
  <c r="M135" i="17"/>
  <c r="Q26" i="17"/>
  <c r="F71" i="13"/>
  <c r="F65" i="13"/>
  <c r="Q21" i="17"/>
  <c r="Q29" i="17"/>
  <c r="P29" i="17"/>
  <c r="Q22" i="17"/>
  <c r="M134" i="17"/>
  <c r="M129" i="17"/>
  <c r="M143" i="17"/>
  <c r="L6" i="17"/>
  <c r="L5" i="17" s="1"/>
  <c r="Q13" i="17"/>
  <c r="F54" i="13"/>
  <c r="P21" i="17"/>
  <c r="E107" i="13"/>
  <c r="Q8" i="17"/>
  <c r="F41" i="13"/>
  <c r="P24" i="17"/>
  <c r="D158" i="17"/>
  <c r="K4" i="13"/>
  <c r="M130" i="17"/>
  <c r="M133" i="17"/>
  <c r="M147" i="17"/>
  <c r="O18" i="17"/>
  <c r="P9" i="17"/>
  <c r="Q10" i="17"/>
  <c r="M12" i="17"/>
  <c r="C20" i="13"/>
  <c r="P17" i="17"/>
  <c r="F50" i="13"/>
  <c r="N38" i="17"/>
  <c r="N39" i="17" s="1"/>
  <c r="O32" i="17"/>
  <c r="L76" i="17"/>
  <c r="P16" i="17"/>
  <c r="F70" i="13"/>
  <c r="P37" i="17"/>
  <c r="M98" i="17"/>
  <c r="N43" i="17"/>
  <c r="O48" i="17" s="1"/>
  <c r="O25" i="17"/>
  <c r="K68" i="17"/>
  <c r="P30" i="17"/>
  <c r="P25" i="17"/>
  <c r="F58" i="13"/>
  <c r="O53" i="17"/>
  <c r="O45" i="17"/>
  <c r="O47" i="17"/>
  <c r="O57" i="17"/>
  <c r="O58" i="17"/>
  <c r="O51" i="17"/>
  <c r="O61" i="17"/>
  <c r="O66" i="17"/>
  <c r="O73" i="17"/>
  <c r="O70" i="17"/>
  <c r="O60" i="17"/>
  <c r="O56" i="17"/>
  <c r="O50" i="17"/>
  <c r="O59" i="17"/>
  <c r="O64" i="17"/>
  <c r="O55" i="17"/>
  <c r="O62" i="17"/>
  <c r="O68" i="17"/>
  <c r="O44" i="17"/>
  <c r="O72" i="17"/>
  <c r="O49" i="17"/>
  <c r="O69" i="17"/>
  <c r="E8" i="17"/>
  <c r="G144" i="17"/>
  <c r="Q144" i="17" s="1"/>
  <c r="Q71" i="17"/>
  <c r="O71" i="17"/>
  <c r="E118" i="17"/>
  <c r="P27" i="17"/>
  <c r="E153" i="17"/>
  <c r="K66" i="17"/>
  <c r="K54" i="17"/>
  <c r="O14" i="17"/>
  <c r="E141" i="17"/>
  <c r="Q19" i="17"/>
  <c r="P19" i="17"/>
  <c r="O19" i="17"/>
  <c r="E137" i="17"/>
  <c r="E33" i="17"/>
  <c r="E25" i="17"/>
  <c r="E17" i="17"/>
  <c r="E9" i="17"/>
  <c r="E34" i="17"/>
  <c r="E26" i="17"/>
  <c r="E18" i="17"/>
  <c r="E10" i="17"/>
  <c r="E35" i="17"/>
  <c r="E27" i="17"/>
  <c r="E19" i="17"/>
  <c r="E11" i="17"/>
  <c r="D159" i="17"/>
  <c r="D39" i="17"/>
  <c r="E36" i="17"/>
  <c r="E28" i="17"/>
  <c r="E20" i="17"/>
  <c r="E12" i="17"/>
  <c r="E21" i="17"/>
  <c r="E13" i="17"/>
  <c r="Q63" i="17"/>
  <c r="O63" i="17"/>
  <c r="N74" i="17"/>
  <c r="N6" i="17" s="1"/>
  <c r="N5" i="17" s="1"/>
  <c r="O22" i="17"/>
  <c r="O9" i="17"/>
  <c r="J39" i="17"/>
  <c r="Q11" i="17"/>
  <c r="P11" i="17"/>
  <c r="O11" i="17"/>
  <c r="E133" i="17"/>
  <c r="O13" i="17"/>
  <c r="G120" i="17"/>
  <c r="Q120" i="17" s="1"/>
  <c r="P68" i="17"/>
  <c r="O130" i="17"/>
  <c r="J5" i="17"/>
  <c r="E129" i="17"/>
  <c r="K60" i="17"/>
  <c r="E31" i="17"/>
  <c r="O29" i="17"/>
  <c r="O21" i="17"/>
  <c r="K72" i="17"/>
  <c r="E125" i="17"/>
  <c r="K58" i="17"/>
  <c r="K47" i="17"/>
  <c r="E150" i="17"/>
  <c r="E121" i="17"/>
  <c r="O37" i="17"/>
  <c r="L39" i="17"/>
  <c r="O122" i="17"/>
  <c r="E146" i="17"/>
  <c r="F116" i="17"/>
  <c r="L4" i="13" s="1"/>
  <c r="E32" i="17"/>
  <c r="Q27" i="17"/>
  <c r="O27" i="17"/>
  <c r="K71" i="17"/>
  <c r="K50" i="17"/>
  <c r="K51" i="17"/>
  <c r="K65" i="17"/>
  <c r="K57" i="17"/>
  <c r="K73" i="17"/>
  <c r="K52" i="17"/>
  <c r="K44" i="17"/>
  <c r="K53" i="17"/>
  <c r="K45" i="17"/>
  <c r="K67" i="17"/>
  <c r="K59" i="17"/>
  <c r="J76" i="17"/>
  <c r="K69" i="17"/>
  <c r="K61" i="17"/>
  <c r="J6" i="17"/>
  <c r="K70" i="17"/>
  <c r="K63" i="17"/>
  <c r="E30" i="17"/>
  <c r="E136" i="17"/>
  <c r="E15" i="17"/>
  <c r="L159" i="17"/>
  <c r="E142" i="17"/>
  <c r="E24" i="17"/>
  <c r="F80" i="17"/>
  <c r="G100" i="17" s="1"/>
  <c r="Q100" i="17" s="1"/>
  <c r="E22" i="17"/>
  <c r="E23" i="17"/>
  <c r="O12" i="17"/>
  <c r="E151" i="17"/>
  <c r="E138" i="17"/>
  <c r="E29" i="17"/>
  <c r="K64" i="17"/>
  <c r="O31" i="17"/>
  <c r="O23" i="17"/>
  <c r="P60" i="17"/>
  <c r="P54" i="17"/>
  <c r="E134" i="17"/>
  <c r="P46" i="17"/>
  <c r="P74" i="17" s="1"/>
  <c r="G46" i="17"/>
  <c r="P8" i="17"/>
  <c r="F7" i="17"/>
  <c r="G8" i="17" s="1"/>
  <c r="N116" i="17"/>
  <c r="O118" i="17" s="1"/>
  <c r="N157" i="17"/>
  <c r="E14" i="17"/>
  <c r="O28" i="17"/>
  <c r="O17" i="17"/>
  <c r="E143" i="17"/>
  <c r="P71" i="17"/>
  <c r="O146" i="17"/>
  <c r="Q46" i="17"/>
  <c r="E130" i="17"/>
  <c r="D75" i="17"/>
  <c r="D6" i="17"/>
  <c r="D5" i="17" s="1"/>
  <c r="K56" i="17"/>
  <c r="O26" i="17"/>
  <c r="N111" i="17"/>
  <c r="N80" i="17"/>
  <c r="J20" i="13" s="1"/>
  <c r="G152" i="17"/>
  <c r="Q152" i="17" s="1"/>
  <c r="E128" i="17"/>
  <c r="E139" i="17"/>
  <c r="K46" i="17"/>
  <c r="E126" i="17"/>
  <c r="G140" i="17"/>
  <c r="Q140" i="17" s="1"/>
  <c r="Q54" i="17"/>
  <c r="E135" i="17"/>
  <c r="O142" i="17"/>
  <c r="F43" i="17"/>
  <c r="G60" i="17" s="1"/>
  <c r="E122" i="17"/>
  <c r="Q35" i="17"/>
  <c r="O35" i="17"/>
  <c r="K48" i="17"/>
  <c r="E117" i="17"/>
  <c r="K49" i="17"/>
  <c r="G92" i="17" l="1"/>
  <c r="Q92" i="17" s="1"/>
  <c r="G103" i="17"/>
  <c r="Q103" i="17" s="1"/>
  <c r="G87" i="17"/>
  <c r="Q87" i="17" s="1"/>
  <c r="J4" i="13"/>
  <c r="O65" i="17"/>
  <c r="O46" i="17"/>
  <c r="O81" i="17"/>
  <c r="O126" i="17"/>
  <c r="G128" i="17"/>
  <c r="G54" i="17"/>
  <c r="G68" i="17"/>
  <c r="O117" i="17"/>
  <c r="L20" i="13"/>
  <c r="O150" i="17"/>
  <c r="O52" i="17"/>
  <c r="O54" i="17"/>
  <c r="O134" i="17"/>
  <c r="O67" i="17"/>
  <c r="G104" i="17"/>
  <c r="Q104" i="17" s="1"/>
  <c r="Q134" i="17"/>
  <c r="G95" i="17"/>
  <c r="Q95" i="17" s="1"/>
  <c r="G88" i="17"/>
  <c r="Q88" i="17" s="1"/>
  <c r="Q130" i="17"/>
  <c r="G96" i="17"/>
  <c r="Q96" i="17" s="1"/>
  <c r="Q117" i="17"/>
  <c r="Q139" i="17"/>
  <c r="Q143" i="17"/>
  <c r="G83" i="17"/>
  <c r="Q83" i="17" s="1"/>
  <c r="G150" i="17"/>
  <c r="Q150" i="17" s="1"/>
  <c r="G146" i="17"/>
  <c r="Q146" i="17" s="1"/>
  <c r="G142" i="17"/>
  <c r="Q142" i="17" s="1"/>
  <c r="G138" i="17"/>
  <c r="G134" i="17"/>
  <c r="G130" i="17"/>
  <c r="G126" i="17"/>
  <c r="Q126" i="17" s="1"/>
  <c r="G122" i="17"/>
  <c r="Q122" i="17" s="1"/>
  <c r="G118" i="17"/>
  <c r="G143" i="17"/>
  <c r="G139" i="17"/>
  <c r="G135" i="17"/>
  <c r="G131" i="17"/>
  <c r="Q131" i="17" s="1"/>
  <c r="G127" i="17"/>
  <c r="Q127" i="17" s="1"/>
  <c r="G123" i="17"/>
  <c r="Q123" i="17" s="1"/>
  <c r="G119" i="17"/>
  <c r="Q119" i="17" s="1"/>
  <c r="F158" i="17"/>
  <c r="G129" i="17"/>
  <c r="Q129" i="17" s="1"/>
  <c r="G133" i="17"/>
  <c r="Q133" i="17" s="1"/>
  <c r="G121" i="17"/>
  <c r="Q121" i="17" s="1"/>
  <c r="G137" i="17"/>
  <c r="G141" i="17"/>
  <c r="G147" i="17"/>
  <c r="Q147" i="17" s="1"/>
  <c r="G145" i="17"/>
  <c r="Q145" i="17" s="1"/>
  <c r="G151" i="17"/>
  <c r="G117" i="17"/>
  <c r="G149" i="17"/>
  <c r="Q149" i="17" s="1"/>
  <c r="G153" i="17"/>
  <c r="G125" i="17"/>
  <c r="Q125" i="17" s="1"/>
  <c r="G124" i="17"/>
  <c r="Q124" i="17" s="1"/>
  <c r="Q141" i="17"/>
  <c r="Q128" i="17"/>
  <c r="F112" i="17"/>
  <c r="G82" i="17"/>
  <c r="Q82" i="17" s="1"/>
  <c r="G98" i="17"/>
  <c r="Q98" i="17" s="1"/>
  <c r="G90" i="17"/>
  <c r="Q90" i="17" s="1"/>
  <c r="G85" i="17"/>
  <c r="Q85" i="17" s="1"/>
  <c r="G89" i="17"/>
  <c r="Q89" i="17" s="1"/>
  <c r="G105" i="17"/>
  <c r="Q105" i="17" s="1"/>
  <c r="G101" i="17"/>
  <c r="Q101" i="17" s="1"/>
  <c r="G86" i="17"/>
  <c r="Q86" i="17" s="1"/>
  <c r="G94" i="17"/>
  <c r="Q94" i="17" s="1"/>
  <c r="G93" i="17"/>
  <c r="Q93" i="17" s="1"/>
  <c r="G81" i="17"/>
  <c r="Q81" i="17" s="1"/>
  <c r="G102" i="17"/>
  <c r="Q102" i="17" s="1"/>
  <c r="G97" i="17"/>
  <c r="Q97" i="17" s="1"/>
  <c r="Q137" i="17"/>
  <c r="G132" i="17"/>
  <c r="Q132" i="17" s="1"/>
  <c r="Q151" i="17"/>
  <c r="O104" i="17"/>
  <c r="O100" i="17"/>
  <c r="O96" i="17"/>
  <c r="O92" i="17"/>
  <c r="O88" i="17"/>
  <c r="O84" i="17"/>
  <c r="N112" i="17"/>
  <c r="O95" i="17"/>
  <c r="O97" i="17"/>
  <c r="O86" i="17"/>
  <c r="O82" i="17"/>
  <c r="O83" i="17"/>
  <c r="O99" i="17"/>
  <c r="O98" i="17"/>
  <c r="O89" i="17"/>
  <c r="O94" i="17"/>
  <c r="O102" i="17"/>
  <c r="O85" i="17"/>
  <c r="O105" i="17"/>
  <c r="O87" i="17"/>
  <c r="O101" i="17"/>
  <c r="O90" i="17"/>
  <c r="O103" i="17"/>
  <c r="O93" i="17"/>
  <c r="O91" i="17"/>
  <c r="O138" i="17"/>
  <c r="G99" i="17"/>
  <c r="Q99" i="17" s="1"/>
  <c r="N76" i="17"/>
  <c r="F75" i="17"/>
  <c r="G65" i="17"/>
  <c r="G57" i="17"/>
  <c r="G48" i="17"/>
  <c r="G72" i="17"/>
  <c r="G49" i="17"/>
  <c r="G67" i="17"/>
  <c r="G44" i="17"/>
  <c r="G71" i="17"/>
  <c r="G69" i="17"/>
  <c r="G47" i="17"/>
  <c r="G70" i="17"/>
  <c r="G51" i="17"/>
  <c r="G66" i="17"/>
  <c r="G62" i="17"/>
  <c r="G56" i="17"/>
  <c r="G50" i="17"/>
  <c r="G45" i="17"/>
  <c r="G58" i="17"/>
  <c r="G63" i="17"/>
  <c r="G61" i="17"/>
  <c r="G73" i="17"/>
  <c r="G64" i="17"/>
  <c r="G55" i="17"/>
  <c r="G53" i="17"/>
  <c r="G59" i="17"/>
  <c r="G52" i="17"/>
  <c r="Q153" i="17"/>
  <c r="G136" i="17"/>
  <c r="Q136" i="17" s="1"/>
  <c r="N158" i="17"/>
  <c r="O131" i="17"/>
  <c r="O135" i="17"/>
  <c r="O123" i="17"/>
  <c r="O144" i="17"/>
  <c r="O121" i="17"/>
  <c r="O140" i="17"/>
  <c r="O139" i="17"/>
  <c r="O148" i="17"/>
  <c r="O125" i="17"/>
  <c r="O143" i="17"/>
  <c r="O129" i="17"/>
  <c r="O147" i="17"/>
  <c r="O133" i="17"/>
  <c r="O151" i="17"/>
  <c r="O119" i="17"/>
  <c r="O137" i="17"/>
  <c r="O141" i="17"/>
  <c r="O152" i="17"/>
  <c r="O145" i="17"/>
  <c r="O136" i="17"/>
  <c r="O132" i="17"/>
  <c r="O149" i="17"/>
  <c r="O153" i="17"/>
  <c r="O124" i="17"/>
  <c r="O120" i="17"/>
  <c r="O128" i="17"/>
  <c r="O127" i="17"/>
  <c r="N159" i="17"/>
  <c r="N75" i="17"/>
  <c r="Q135" i="17"/>
  <c r="Q118" i="17"/>
  <c r="G35" i="17"/>
  <c r="G27" i="17"/>
  <c r="G19" i="17"/>
  <c r="G11" i="17"/>
  <c r="F159" i="17"/>
  <c r="F39" i="17"/>
  <c r="F5" i="17"/>
  <c r="G37" i="17"/>
  <c r="G29" i="17"/>
  <c r="G21" i="17"/>
  <c r="G13" i="17"/>
  <c r="G24" i="17"/>
  <c r="G15" i="17"/>
  <c r="G33" i="17"/>
  <c r="G32" i="17"/>
  <c r="G34" i="17"/>
  <c r="G9" i="17"/>
  <c r="G23" i="17"/>
  <c r="G12" i="17"/>
  <c r="G17" i="17"/>
  <c r="G31" i="17"/>
  <c r="G20" i="17"/>
  <c r="G36" i="17"/>
  <c r="G18" i="17"/>
  <c r="G16" i="17"/>
  <c r="G22" i="17"/>
  <c r="G28" i="17"/>
  <c r="G10" i="17"/>
  <c r="G26" i="17"/>
  <c r="G30" i="17"/>
  <c r="G25" i="17"/>
  <c r="G14" i="17"/>
  <c r="P43" i="17"/>
  <c r="P75" i="17" s="1"/>
  <c r="G148" i="17"/>
  <c r="Q148" i="17" s="1"/>
  <c r="P7" i="17"/>
  <c r="P38" i="17"/>
  <c r="Q138" i="17"/>
  <c r="G84" i="17"/>
  <c r="Q84" i="17" s="1"/>
  <c r="G91" i="17"/>
  <c r="Q91" i="17" s="1"/>
  <c r="P39" i="17" l="1"/>
  <c r="P76" i="17"/>
  <c r="P6" i="17"/>
  <c r="P5" i="17" s="1"/>
  <c r="K10" i="13" l="1"/>
  <c r="L10" i="13"/>
  <c r="L5" i="13"/>
  <c r="L6" i="13"/>
  <c r="L7" i="13"/>
  <c r="L8" i="13"/>
  <c r="L9" i="13"/>
  <c r="L11" i="13"/>
  <c r="L12" i="13"/>
  <c r="L13" i="13"/>
  <c r="L14" i="13"/>
  <c r="K5" i="13"/>
  <c r="K6" i="13"/>
  <c r="K7" i="13"/>
  <c r="K8" i="13"/>
  <c r="K9" i="13"/>
  <c r="K11" i="13"/>
  <c r="K12" i="13"/>
  <c r="K13" i="13"/>
  <c r="K14" i="13"/>
  <c r="J10" i="13"/>
  <c r="J5" i="13"/>
  <c r="J6" i="13"/>
  <c r="J7" i="13"/>
  <c r="J8" i="13"/>
  <c r="J9" i="13"/>
  <c r="J11" i="13"/>
  <c r="J12" i="13"/>
  <c r="J13" i="13"/>
  <c r="J14" i="13"/>
  <c r="I10" i="13"/>
  <c r="I5" i="13"/>
  <c r="I6" i="13"/>
  <c r="I7" i="13"/>
  <c r="I8" i="13"/>
  <c r="I9" i="13"/>
  <c r="I11" i="13"/>
  <c r="I12" i="13"/>
  <c r="I13" i="13"/>
  <c r="I14" i="13"/>
  <c r="P157" i="1"/>
  <c r="J157" i="1"/>
  <c r="H157" i="1"/>
  <c r="F157" i="1"/>
  <c r="D157" i="1"/>
  <c r="C156" i="1"/>
  <c r="C155" i="1"/>
  <c r="C154" i="1"/>
  <c r="L153" i="1"/>
  <c r="N153" i="1" s="1"/>
  <c r="I153" i="1"/>
  <c r="D153" i="1"/>
  <c r="C153" i="1"/>
  <c r="L152" i="1"/>
  <c r="N152" i="1" s="1"/>
  <c r="D152" i="1"/>
  <c r="C152" i="1"/>
  <c r="L151" i="1"/>
  <c r="N151" i="1" s="1"/>
  <c r="D151" i="1"/>
  <c r="F151" i="1" s="1"/>
  <c r="C151" i="1"/>
  <c r="L150" i="1"/>
  <c r="N150" i="1" s="1"/>
  <c r="D150" i="1"/>
  <c r="F150" i="1" s="1"/>
  <c r="C150" i="1"/>
  <c r="L149" i="1"/>
  <c r="N149" i="1" s="1"/>
  <c r="I149" i="1"/>
  <c r="D149" i="1"/>
  <c r="C149" i="1"/>
  <c r="L148" i="1"/>
  <c r="N148" i="1" s="1"/>
  <c r="D148" i="1"/>
  <c r="C148" i="1"/>
  <c r="L147" i="1"/>
  <c r="N147" i="1" s="1"/>
  <c r="F147" i="1"/>
  <c r="D147" i="1"/>
  <c r="C147" i="1"/>
  <c r="N146" i="1"/>
  <c r="L146" i="1"/>
  <c r="D146" i="1"/>
  <c r="F146" i="1" s="1"/>
  <c r="C146" i="1"/>
  <c r="L145" i="1"/>
  <c r="N145" i="1" s="1"/>
  <c r="I145" i="1"/>
  <c r="D145" i="1"/>
  <c r="C145" i="1"/>
  <c r="L144" i="1"/>
  <c r="N144" i="1" s="1"/>
  <c r="D144" i="1"/>
  <c r="C144" i="1"/>
  <c r="L143" i="1"/>
  <c r="N143" i="1" s="1"/>
  <c r="D143" i="1"/>
  <c r="F143" i="1" s="1"/>
  <c r="C143" i="1"/>
  <c r="L142" i="1"/>
  <c r="N142" i="1" s="1"/>
  <c r="D142" i="1"/>
  <c r="F142" i="1" s="1"/>
  <c r="C142" i="1"/>
  <c r="L141" i="1"/>
  <c r="N141" i="1" s="1"/>
  <c r="I141" i="1"/>
  <c r="D141" i="1"/>
  <c r="F141" i="1" s="1"/>
  <c r="C141" i="1"/>
  <c r="L140" i="1"/>
  <c r="N140" i="1" s="1"/>
  <c r="D140" i="1"/>
  <c r="C140" i="1"/>
  <c r="L139" i="1"/>
  <c r="N139" i="1" s="1"/>
  <c r="D139" i="1"/>
  <c r="F139" i="1" s="1"/>
  <c r="C139" i="1"/>
  <c r="L138" i="1"/>
  <c r="N138" i="1" s="1"/>
  <c r="D138" i="1"/>
  <c r="F138" i="1" s="1"/>
  <c r="C138" i="1"/>
  <c r="L137" i="1"/>
  <c r="N137" i="1" s="1"/>
  <c r="I137" i="1"/>
  <c r="D137" i="1"/>
  <c r="F137" i="1" s="1"/>
  <c r="C137" i="1"/>
  <c r="L136" i="1"/>
  <c r="N136" i="1" s="1"/>
  <c r="D136" i="1"/>
  <c r="C136" i="1"/>
  <c r="L135" i="1"/>
  <c r="N135" i="1" s="1"/>
  <c r="D135" i="1"/>
  <c r="F135" i="1" s="1"/>
  <c r="C135" i="1"/>
  <c r="L134" i="1"/>
  <c r="N134" i="1" s="1"/>
  <c r="D134" i="1"/>
  <c r="F134" i="1" s="1"/>
  <c r="C134" i="1"/>
  <c r="L133" i="1"/>
  <c r="N133" i="1" s="1"/>
  <c r="I133" i="1"/>
  <c r="D133" i="1"/>
  <c r="F133" i="1" s="1"/>
  <c r="C133" i="1"/>
  <c r="L132" i="1"/>
  <c r="N132" i="1" s="1"/>
  <c r="D132" i="1"/>
  <c r="C132" i="1"/>
  <c r="L131" i="1"/>
  <c r="N131" i="1" s="1"/>
  <c r="D131" i="1"/>
  <c r="F131" i="1" s="1"/>
  <c r="C131" i="1"/>
  <c r="L130" i="1"/>
  <c r="N130" i="1" s="1"/>
  <c r="D130" i="1"/>
  <c r="F130" i="1" s="1"/>
  <c r="C130" i="1"/>
  <c r="L129" i="1"/>
  <c r="N129" i="1" s="1"/>
  <c r="I129" i="1"/>
  <c r="D129" i="1"/>
  <c r="F129" i="1" s="1"/>
  <c r="C129" i="1"/>
  <c r="L128" i="1"/>
  <c r="N128" i="1" s="1"/>
  <c r="D128" i="1"/>
  <c r="C128" i="1"/>
  <c r="L127" i="1"/>
  <c r="N127" i="1" s="1"/>
  <c r="D127" i="1"/>
  <c r="F127" i="1" s="1"/>
  <c r="C127" i="1"/>
  <c r="L126" i="1"/>
  <c r="N126" i="1" s="1"/>
  <c r="F126" i="1"/>
  <c r="D126" i="1"/>
  <c r="C126" i="1"/>
  <c r="L125" i="1"/>
  <c r="N125" i="1" s="1"/>
  <c r="I125" i="1"/>
  <c r="D125" i="1"/>
  <c r="F125" i="1" s="1"/>
  <c r="C125" i="1"/>
  <c r="L124" i="1"/>
  <c r="N124" i="1" s="1"/>
  <c r="D124" i="1"/>
  <c r="C124" i="1"/>
  <c r="L123" i="1"/>
  <c r="N123" i="1" s="1"/>
  <c r="D123" i="1"/>
  <c r="F123" i="1" s="1"/>
  <c r="C123" i="1"/>
  <c r="N122" i="1"/>
  <c r="L122" i="1"/>
  <c r="D122" i="1"/>
  <c r="F122" i="1" s="1"/>
  <c r="C122" i="1"/>
  <c r="L121" i="1"/>
  <c r="N121" i="1" s="1"/>
  <c r="I121" i="1"/>
  <c r="D121" i="1"/>
  <c r="F121" i="1" s="1"/>
  <c r="C121" i="1"/>
  <c r="L120" i="1"/>
  <c r="N120" i="1" s="1"/>
  <c r="D120" i="1"/>
  <c r="C120" i="1"/>
  <c r="L119" i="1"/>
  <c r="N119" i="1" s="1"/>
  <c r="D119" i="1"/>
  <c r="F119" i="1" s="1"/>
  <c r="C119" i="1"/>
  <c r="L118" i="1"/>
  <c r="N118" i="1" s="1"/>
  <c r="D118" i="1"/>
  <c r="F118" i="1" s="1"/>
  <c r="C118" i="1"/>
  <c r="L117" i="1"/>
  <c r="I117" i="1"/>
  <c r="D117" i="1"/>
  <c r="F117" i="1" s="1"/>
  <c r="C117" i="1"/>
  <c r="P116" i="1"/>
  <c r="P158" i="1" s="1"/>
  <c r="J116" i="1"/>
  <c r="K150" i="1" s="1"/>
  <c r="H116" i="1"/>
  <c r="I150" i="1" s="1"/>
  <c r="O114" i="1"/>
  <c r="L114" i="1"/>
  <c r="K114" i="1"/>
  <c r="H114" i="1"/>
  <c r="G114" i="1"/>
  <c r="D114" i="1"/>
  <c r="Q113" i="1"/>
  <c r="P113" i="1"/>
  <c r="O113" i="1"/>
  <c r="L113" i="1"/>
  <c r="H113" i="1"/>
  <c r="D113" i="1"/>
  <c r="P111" i="1"/>
  <c r="J111" i="1"/>
  <c r="H111" i="1"/>
  <c r="F111" i="1"/>
  <c r="D111" i="1"/>
  <c r="C110" i="1"/>
  <c r="C109" i="1"/>
  <c r="C108" i="1"/>
  <c r="C107" i="1"/>
  <c r="C106" i="1"/>
  <c r="L105" i="1"/>
  <c r="K105" i="1"/>
  <c r="D105" i="1"/>
  <c r="F105" i="1" s="1"/>
  <c r="C105" i="1"/>
  <c r="L104" i="1"/>
  <c r="N104" i="1" s="1"/>
  <c r="I104" i="1"/>
  <c r="D104" i="1"/>
  <c r="F104" i="1" s="1"/>
  <c r="C104" i="1"/>
  <c r="L103" i="1"/>
  <c r="N103" i="1" s="1"/>
  <c r="K103" i="1"/>
  <c r="D103" i="1"/>
  <c r="C103" i="1"/>
  <c r="N102" i="1"/>
  <c r="L102" i="1"/>
  <c r="I102" i="1"/>
  <c r="D102" i="1"/>
  <c r="F102" i="1" s="1"/>
  <c r="C102" i="1"/>
  <c r="L101" i="1"/>
  <c r="K101" i="1"/>
  <c r="D101" i="1"/>
  <c r="F101" i="1" s="1"/>
  <c r="C101" i="1"/>
  <c r="L100" i="1"/>
  <c r="N100" i="1" s="1"/>
  <c r="I100" i="1"/>
  <c r="D100" i="1"/>
  <c r="F100" i="1" s="1"/>
  <c r="C100" i="1"/>
  <c r="L99" i="1"/>
  <c r="N99" i="1" s="1"/>
  <c r="K99" i="1"/>
  <c r="D99" i="1"/>
  <c r="C99" i="1"/>
  <c r="L98" i="1"/>
  <c r="N98" i="1" s="1"/>
  <c r="K98" i="1"/>
  <c r="I98" i="1"/>
  <c r="D98" i="1"/>
  <c r="F98" i="1" s="1"/>
  <c r="C98" i="1"/>
  <c r="L97" i="1"/>
  <c r="K97" i="1"/>
  <c r="D97" i="1"/>
  <c r="F97" i="1" s="1"/>
  <c r="C97" i="1"/>
  <c r="L96" i="1"/>
  <c r="N96" i="1" s="1"/>
  <c r="I96" i="1"/>
  <c r="D96" i="1"/>
  <c r="F96" i="1" s="1"/>
  <c r="C96" i="1"/>
  <c r="N95" i="1"/>
  <c r="L95" i="1"/>
  <c r="K95" i="1"/>
  <c r="D95" i="1"/>
  <c r="C95" i="1"/>
  <c r="L94" i="1"/>
  <c r="N94" i="1" s="1"/>
  <c r="K94" i="1"/>
  <c r="I94" i="1"/>
  <c r="D94" i="1"/>
  <c r="F94" i="1" s="1"/>
  <c r="C94" i="1"/>
  <c r="L93" i="1"/>
  <c r="K93" i="1"/>
  <c r="D93" i="1"/>
  <c r="F93" i="1" s="1"/>
  <c r="C93" i="1"/>
  <c r="N92" i="1"/>
  <c r="L92" i="1"/>
  <c r="I92" i="1"/>
  <c r="D92" i="1"/>
  <c r="F92" i="1" s="1"/>
  <c r="C92" i="1"/>
  <c r="N91" i="1"/>
  <c r="L91" i="1"/>
  <c r="K91" i="1"/>
  <c r="D91" i="1"/>
  <c r="C91" i="1"/>
  <c r="L90" i="1"/>
  <c r="N90" i="1" s="1"/>
  <c r="K90" i="1"/>
  <c r="I90" i="1"/>
  <c r="D90" i="1"/>
  <c r="F90" i="1" s="1"/>
  <c r="C90" i="1"/>
  <c r="L89" i="1"/>
  <c r="K89" i="1"/>
  <c r="I89" i="1"/>
  <c r="D89" i="1"/>
  <c r="F89" i="1" s="1"/>
  <c r="C89" i="1"/>
  <c r="L88" i="1"/>
  <c r="N88" i="1" s="1"/>
  <c r="K88" i="1"/>
  <c r="I88" i="1"/>
  <c r="D88" i="1"/>
  <c r="F88" i="1" s="1"/>
  <c r="C88" i="1"/>
  <c r="L87" i="1"/>
  <c r="N87" i="1" s="1"/>
  <c r="K87" i="1"/>
  <c r="D87" i="1"/>
  <c r="C87" i="1"/>
  <c r="L86" i="1"/>
  <c r="N86" i="1" s="1"/>
  <c r="K86" i="1"/>
  <c r="I86" i="1"/>
  <c r="D86" i="1"/>
  <c r="F86" i="1" s="1"/>
  <c r="C86" i="1"/>
  <c r="L85" i="1"/>
  <c r="K85" i="1"/>
  <c r="I85" i="1"/>
  <c r="D85" i="1"/>
  <c r="F85" i="1" s="1"/>
  <c r="C85" i="1"/>
  <c r="L84" i="1"/>
  <c r="N84" i="1" s="1"/>
  <c r="K84" i="1"/>
  <c r="I84" i="1"/>
  <c r="D84" i="1"/>
  <c r="F84" i="1" s="1"/>
  <c r="C84" i="1"/>
  <c r="L83" i="1"/>
  <c r="N83" i="1" s="1"/>
  <c r="K83" i="1"/>
  <c r="I83" i="1"/>
  <c r="D83" i="1"/>
  <c r="C83" i="1"/>
  <c r="L82" i="1"/>
  <c r="N82" i="1" s="1"/>
  <c r="K82" i="1"/>
  <c r="I82" i="1"/>
  <c r="D82" i="1"/>
  <c r="F82" i="1" s="1"/>
  <c r="C82" i="1"/>
  <c r="L81" i="1"/>
  <c r="K81" i="1"/>
  <c r="I81" i="1"/>
  <c r="D81" i="1"/>
  <c r="C81" i="1"/>
  <c r="P80" i="1"/>
  <c r="J80" i="1"/>
  <c r="K102" i="1" s="1"/>
  <c r="H80" i="1"/>
  <c r="I103" i="1" s="1"/>
  <c r="O78" i="1"/>
  <c r="L78" i="1"/>
  <c r="K78" i="1"/>
  <c r="H78" i="1"/>
  <c r="G78" i="1"/>
  <c r="D78" i="1"/>
  <c r="Q77" i="1"/>
  <c r="P77" i="1"/>
  <c r="O77" i="1"/>
  <c r="L77" i="1"/>
  <c r="H77" i="1"/>
  <c r="D77" i="1"/>
  <c r="H75" i="1"/>
  <c r="H74" i="1"/>
  <c r="F74" i="1"/>
  <c r="D74" i="1"/>
  <c r="L73" i="1"/>
  <c r="N73" i="1" s="1"/>
  <c r="J73" i="1"/>
  <c r="K73" i="1" s="1"/>
  <c r="F73" i="1"/>
  <c r="P73" i="1" s="1"/>
  <c r="D73" i="1"/>
  <c r="C73" i="1"/>
  <c r="L72" i="1"/>
  <c r="N72" i="1" s="1"/>
  <c r="J72" i="1"/>
  <c r="D72" i="1"/>
  <c r="F72" i="1" s="1"/>
  <c r="C72" i="1"/>
  <c r="L71" i="1"/>
  <c r="N71" i="1" s="1"/>
  <c r="J71" i="1"/>
  <c r="D71" i="1"/>
  <c r="C71" i="1"/>
  <c r="A145" i="13" s="1"/>
  <c r="L70" i="1"/>
  <c r="N70" i="1" s="1"/>
  <c r="J70" i="1"/>
  <c r="I70" i="1"/>
  <c r="F70" i="1"/>
  <c r="C70" i="1"/>
  <c r="A144" i="13" s="1"/>
  <c r="L69" i="1"/>
  <c r="N69" i="1" s="1"/>
  <c r="J69" i="1"/>
  <c r="D69" i="1"/>
  <c r="F69" i="1" s="1"/>
  <c r="C69" i="1"/>
  <c r="A143" i="13" s="1"/>
  <c r="L68" i="1"/>
  <c r="N68" i="1" s="1"/>
  <c r="J68" i="1"/>
  <c r="D68" i="1"/>
  <c r="F68" i="1" s="1"/>
  <c r="P68" i="1" s="1"/>
  <c r="C68" i="1"/>
  <c r="A142" i="13" s="1"/>
  <c r="L67" i="1"/>
  <c r="J67" i="1"/>
  <c r="I67" i="1"/>
  <c r="D67" i="1"/>
  <c r="F67" i="1" s="1"/>
  <c r="C67" i="1"/>
  <c r="A141" i="13" s="1"/>
  <c r="L66" i="1"/>
  <c r="N66" i="1" s="1"/>
  <c r="J66" i="1"/>
  <c r="D66" i="1"/>
  <c r="C66" i="1"/>
  <c r="A140" i="13" s="1"/>
  <c r="N65" i="1"/>
  <c r="L65" i="1"/>
  <c r="J65" i="1"/>
  <c r="D65" i="1"/>
  <c r="F65" i="1" s="1"/>
  <c r="C65" i="1"/>
  <c r="A139" i="13" s="1"/>
  <c r="L64" i="1"/>
  <c r="J64" i="1"/>
  <c r="F64" i="1"/>
  <c r="D64" i="1"/>
  <c r="C64" i="1"/>
  <c r="A138" i="13" s="1"/>
  <c r="L63" i="1"/>
  <c r="N63" i="1" s="1"/>
  <c r="J63" i="1"/>
  <c r="I63" i="1"/>
  <c r="D63" i="1"/>
  <c r="F63" i="1" s="1"/>
  <c r="C63" i="1"/>
  <c r="A137" i="13" s="1"/>
  <c r="L62" i="1"/>
  <c r="N62" i="1" s="1"/>
  <c r="J62" i="1"/>
  <c r="F62" i="1"/>
  <c r="D62" i="1"/>
  <c r="C62" i="1"/>
  <c r="A136" i="13" s="1"/>
  <c r="L61" i="1"/>
  <c r="N61" i="1" s="1"/>
  <c r="J61" i="1"/>
  <c r="D61" i="1"/>
  <c r="F61" i="1" s="1"/>
  <c r="C61" i="1"/>
  <c r="A135" i="13" s="1"/>
  <c r="L60" i="1"/>
  <c r="N60" i="1" s="1"/>
  <c r="J60" i="1"/>
  <c r="D60" i="1"/>
  <c r="F60" i="1" s="1"/>
  <c r="C60" i="1"/>
  <c r="A134" i="13" s="1"/>
  <c r="L59" i="1"/>
  <c r="J59" i="1"/>
  <c r="I59" i="1"/>
  <c r="D59" i="1"/>
  <c r="F59" i="1" s="1"/>
  <c r="C59" i="1"/>
  <c r="A133" i="13" s="1"/>
  <c r="L58" i="1"/>
  <c r="N58" i="1" s="1"/>
  <c r="J58" i="1"/>
  <c r="D58" i="1"/>
  <c r="F58" i="1" s="1"/>
  <c r="P58" i="1" s="1"/>
  <c r="C58" i="1"/>
  <c r="A132" i="13" s="1"/>
  <c r="L57" i="1"/>
  <c r="N57" i="1" s="1"/>
  <c r="J57" i="1"/>
  <c r="I57" i="1"/>
  <c r="D57" i="1"/>
  <c r="F57" i="1" s="1"/>
  <c r="C57" i="1"/>
  <c r="A131" i="13" s="1"/>
  <c r="L56" i="1"/>
  <c r="J56" i="1"/>
  <c r="D56" i="1"/>
  <c r="F56" i="1" s="1"/>
  <c r="C56" i="1"/>
  <c r="A130" i="13" s="1"/>
  <c r="L55" i="1"/>
  <c r="N55" i="1" s="1"/>
  <c r="I55" i="1"/>
  <c r="D55" i="1"/>
  <c r="F55" i="1" s="1"/>
  <c r="C55" i="1"/>
  <c r="A129" i="13" s="1"/>
  <c r="L54" i="1"/>
  <c r="N54" i="1" s="1"/>
  <c r="J54" i="1"/>
  <c r="I54" i="1"/>
  <c r="D54" i="1"/>
  <c r="F54" i="1" s="1"/>
  <c r="C54" i="1"/>
  <c r="A128" i="13" s="1"/>
  <c r="L53" i="1"/>
  <c r="N53" i="1" s="1"/>
  <c r="J53" i="1"/>
  <c r="D53" i="1"/>
  <c r="C53" i="1"/>
  <c r="A127" i="13" s="1"/>
  <c r="L52" i="1"/>
  <c r="N52" i="1" s="1"/>
  <c r="J52" i="1"/>
  <c r="I52" i="1"/>
  <c r="D52" i="1"/>
  <c r="F52" i="1" s="1"/>
  <c r="C52" i="1"/>
  <c r="A126" i="13" s="1"/>
  <c r="L51" i="1"/>
  <c r="N51" i="1" s="1"/>
  <c r="J51" i="1"/>
  <c r="I51" i="1"/>
  <c r="D51" i="1"/>
  <c r="F51" i="1" s="1"/>
  <c r="C51" i="1"/>
  <c r="A125" i="13" s="1"/>
  <c r="L50" i="1"/>
  <c r="N50" i="1" s="1"/>
  <c r="J50" i="1"/>
  <c r="I50" i="1"/>
  <c r="D50" i="1"/>
  <c r="F50" i="1" s="1"/>
  <c r="C50" i="1"/>
  <c r="A124" i="13" s="1"/>
  <c r="L49" i="1"/>
  <c r="N49" i="1" s="1"/>
  <c r="J49" i="1"/>
  <c r="D49" i="1"/>
  <c r="F49" i="1" s="1"/>
  <c r="C49" i="1"/>
  <c r="A123" i="13" s="1"/>
  <c r="L48" i="1"/>
  <c r="N48" i="1" s="1"/>
  <c r="J48" i="1"/>
  <c r="I48" i="1"/>
  <c r="D48" i="1"/>
  <c r="C48" i="1"/>
  <c r="A122" i="13" s="1"/>
  <c r="L47" i="1"/>
  <c r="N47" i="1" s="1"/>
  <c r="J47" i="1"/>
  <c r="I47" i="1"/>
  <c r="D47" i="1"/>
  <c r="F47" i="1" s="1"/>
  <c r="C47" i="1"/>
  <c r="A121" i="13" s="1"/>
  <c r="L46" i="1"/>
  <c r="N46" i="1" s="1"/>
  <c r="F19" i="13" s="1"/>
  <c r="J46" i="1"/>
  <c r="I46" i="1"/>
  <c r="D46" i="1"/>
  <c r="C46" i="1"/>
  <c r="A120" i="13" s="1"/>
  <c r="L45" i="1"/>
  <c r="N45" i="1" s="1"/>
  <c r="J45" i="1"/>
  <c r="D45" i="1"/>
  <c r="F45" i="1" s="1"/>
  <c r="C45" i="1"/>
  <c r="A119" i="13" s="1"/>
  <c r="L44" i="1"/>
  <c r="N44" i="1" s="1"/>
  <c r="J44" i="1"/>
  <c r="I44" i="1"/>
  <c r="D44" i="1"/>
  <c r="C44" i="1"/>
  <c r="H43" i="1"/>
  <c r="I64" i="1" s="1"/>
  <c r="O41" i="1"/>
  <c r="L41" i="1"/>
  <c r="K41" i="1"/>
  <c r="H41" i="1"/>
  <c r="G41" i="1"/>
  <c r="D41" i="1"/>
  <c r="Q40" i="1"/>
  <c r="P40" i="1"/>
  <c r="O40" i="1"/>
  <c r="L40" i="1"/>
  <c r="H40" i="1"/>
  <c r="D40" i="1"/>
  <c r="H38" i="1"/>
  <c r="H76" i="1" s="1"/>
  <c r="F38" i="1"/>
  <c r="F76" i="1" s="1"/>
  <c r="D38" i="1"/>
  <c r="D76" i="1" s="1"/>
  <c r="L37" i="1"/>
  <c r="C106" i="13" s="1"/>
  <c r="J37" i="1"/>
  <c r="D37" i="1"/>
  <c r="C37" i="1"/>
  <c r="L36" i="1"/>
  <c r="J36" i="1"/>
  <c r="D36" i="1"/>
  <c r="C36" i="1"/>
  <c r="L35" i="1"/>
  <c r="C104" i="13" s="1"/>
  <c r="J35" i="1"/>
  <c r="D35" i="1"/>
  <c r="C68" i="13" s="1"/>
  <c r="C35" i="1"/>
  <c r="L34" i="1"/>
  <c r="C103" i="13" s="1"/>
  <c r="J34" i="1"/>
  <c r="D34" i="1"/>
  <c r="C34" i="1"/>
  <c r="L33" i="1"/>
  <c r="C102" i="13" s="1"/>
  <c r="J33" i="1"/>
  <c r="D33" i="1"/>
  <c r="C33" i="1"/>
  <c r="L32" i="1"/>
  <c r="C101" i="13" s="1"/>
  <c r="J32" i="1"/>
  <c r="D32" i="1"/>
  <c r="C32" i="1"/>
  <c r="L31" i="1"/>
  <c r="J31" i="1"/>
  <c r="D31" i="1"/>
  <c r="F31" i="1" s="1"/>
  <c r="C31" i="1"/>
  <c r="L30" i="1"/>
  <c r="N30" i="1" s="1"/>
  <c r="J30" i="1"/>
  <c r="D30" i="1"/>
  <c r="F30" i="1" s="1"/>
  <c r="P30" i="1" s="1"/>
  <c r="Q30" i="1" s="1"/>
  <c r="C30" i="1"/>
  <c r="L29" i="1"/>
  <c r="J29" i="1"/>
  <c r="D29" i="1"/>
  <c r="F29" i="1" s="1"/>
  <c r="C29" i="1"/>
  <c r="L28" i="1"/>
  <c r="N28" i="1" s="1"/>
  <c r="J28" i="1"/>
  <c r="D28" i="1"/>
  <c r="F28" i="1" s="1"/>
  <c r="C28" i="1"/>
  <c r="L27" i="1"/>
  <c r="N27" i="1" s="1"/>
  <c r="J27" i="1"/>
  <c r="D27" i="1"/>
  <c r="C27" i="1"/>
  <c r="L26" i="1"/>
  <c r="J26" i="1"/>
  <c r="D26" i="1"/>
  <c r="F26" i="1" s="1"/>
  <c r="C26" i="1"/>
  <c r="L25" i="1"/>
  <c r="J25" i="1"/>
  <c r="D25" i="1"/>
  <c r="F25" i="1" s="1"/>
  <c r="C25" i="1"/>
  <c r="L24" i="1"/>
  <c r="N24" i="1" s="1"/>
  <c r="J24" i="1"/>
  <c r="D24" i="1"/>
  <c r="F24" i="1" s="1"/>
  <c r="C24" i="1"/>
  <c r="L23" i="1"/>
  <c r="N23" i="1" s="1"/>
  <c r="J23" i="1"/>
  <c r="D23" i="1"/>
  <c r="F23" i="1" s="1"/>
  <c r="C23" i="1"/>
  <c r="L22" i="1"/>
  <c r="N22" i="1" s="1"/>
  <c r="J22" i="1"/>
  <c r="D22" i="1"/>
  <c r="F22" i="1" s="1"/>
  <c r="C22" i="1"/>
  <c r="L21" i="1"/>
  <c r="J21" i="1"/>
  <c r="D21" i="1"/>
  <c r="F21" i="1" s="1"/>
  <c r="C21" i="1"/>
  <c r="L20" i="1"/>
  <c r="N20" i="1" s="1"/>
  <c r="J20" i="1"/>
  <c r="D20" i="1"/>
  <c r="F20" i="1" s="1"/>
  <c r="P20" i="1" s="1"/>
  <c r="C20" i="1"/>
  <c r="N19" i="1"/>
  <c r="L19" i="1"/>
  <c r="J19" i="1"/>
  <c r="D19" i="1"/>
  <c r="F19" i="1" s="1"/>
  <c r="C19" i="1"/>
  <c r="L18" i="1"/>
  <c r="N18" i="1" s="1"/>
  <c r="J18" i="1"/>
  <c r="F18" i="1"/>
  <c r="D18" i="1"/>
  <c r="C18" i="1"/>
  <c r="L17" i="1"/>
  <c r="J17" i="1"/>
  <c r="D17" i="1"/>
  <c r="C17" i="1"/>
  <c r="L16" i="1"/>
  <c r="N16" i="1" s="1"/>
  <c r="J16" i="1"/>
  <c r="D16" i="1"/>
  <c r="F16" i="1" s="1"/>
  <c r="C16" i="1"/>
  <c r="L15" i="1"/>
  <c r="N15" i="1" s="1"/>
  <c r="J15" i="1"/>
  <c r="D15" i="1"/>
  <c r="F15" i="1" s="1"/>
  <c r="C15" i="1"/>
  <c r="L14" i="1"/>
  <c r="N14" i="1" s="1"/>
  <c r="J14" i="1"/>
  <c r="D14" i="1"/>
  <c r="F14" i="1" s="1"/>
  <c r="C14" i="1"/>
  <c r="L13" i="1"/>
  <c r="N13" i="1" s="1"/>
  <c r="J13" i="1"/>
  <c r="D13" i="1"/>
  <c r="F13" i="1" s="1"/>
  <c r="C13" i="1"/>
  <c r="L12" i="1"/>
  <c r="N12" i="1" s="1"/>
  <c r="J12" i="1"/>
  <c r="D12" i="1"/>
  <c r="F12" i="1" s="1"/>
  <c r="P12" i="1" s="1"/>
  <c r="Q12" i="1" s="1"/>
  <c r="C12" i="1"/>
  <c r="L11" i="1"/>
  <c r="N11" i="1" s="1"/>
  <c r="J11" i="1"/>
  <c r="D11" i="1"/>
  <c r="F11" i="1" s="1"/>
  <c r="C11" i="1"/>
  <c r="N10" i="1"/>
  <c r="L10" i="1"/>
  <c r="J10" i="1"/>
  <c r="D10" i="1"/>
  <c r="F10" i="1" s="1"/>
  <c r="C10" i="1"/>
  <c r="L9" i="1"/>
  <c r="N9" i="1" s="1"/>
  <c r="J9" i="1"/>
  <c r="D9" i="1"/>
  <c r="F9" i="1" s="1"/>
  <c r="C9" i="1"/>
  <c r="N8" i="1"/>
  <c r="L8" i="1"/>
  <c r="J8" i="1"/>
  <c r="J38" i="1" s="1"/>
  <c r="K64" i="1" s="1"/>
  <c r="D8" i="1"/>
  <c r="C8" i="1"/>
  <c r="H7" i="1"/>
  <c r="I33" i="1" s="1"/>
  <c r="H6" i="1"/>
  <c r="F6" i="1"/>
  <c r="O3" i="1"/>
  <c r="L3" i="1"/>
  <c r="K3" i="1"/>
  <c r="H3" i="1"/>
  <c r="G3" i="1"/>
  <c r="D3" i="1"/>
  <c r="Q2" i="1"/>
  <c r="P2" i="1"/>
  <c r="O2" i="1"/>
  <c r="L2" i="1"/>
  <c r="H2" i="1"/>
  <c r="D2" i="1"/>
  <c r="P16" i="1" l="1"/>
  <c r="D101" i="13"/>
  <c r="F101" i="13" s="1"/>
  <c r="H101" i="13" s="1"/>
  <c r="J101" i="13" s="1"/>
  <c r="L101" i="13" s="1"/>
  <c r="N101" i="13" s="1"/>
  <c r="P101" i="13" s="1"/>
  <c r="R101" i="13" s="1"/>
  <c r="T101" i="13" s="1"/>
  <c r="V101" i="13" s="1"/>
  <c r="X101" i="13" s="1"/>
  <c r="Z101" i="13" s="1"/>
  <c r="AA101" i="13"/>
  <c r="A85" i="13"/>
  <c r="A49" i="13"/>
  <c r="A90" i="13"/>
  <c r="A54" i="13"/>
  <c r="A69" i="13"/>
  <c r="A105" i="13"/>
  <c r="P51" i="1"/>
  <c r="A62" i="13"/>
  <c r="A98" i="13"/>
  <c r="A91" i="13"/>
  <c r="A55" i="13"/>
  <c r="F33" i="1"/>
  <c r="C66" i="13"/>
  <c r="A70" i="13"/>
  <c r="A106" i="13"/>
  <c r="Q58" i="1"/>
  <c r="N36" i="1"/>
  <c r="C105" i="13"/>
  <c r="A41" i="13"/>
  <c r="A77" i="13"/>
  <c r="F8" i="1"/>
  <c r="P8" i="1" s="1"/>
  <c r="C41" i="13"/>
  <c r="A52" i="13"/>
  <c r="A88" i="13"/>
  <c r="A147" i="13"/>
  <c r="A56" i="13"/>
  <c r="A92" i="13"/>
  <c r="F34" i="1"/>
  <c r="C67" i="13"/>
  <c r="A118" i="13"/>
  <c r="F36" i="1"/>
  <c r="C69" i="13"/>
  <c r="N32" i="1"/>
  <c r="A146" i="13"/>
  <c r="A46" i="13"/>
  <c r="A82" i="13"/>
  <c r="F66" i="1"/>
  <c r="P66" i="1" s="1"/>
  <c r="F46" i="1"/>
  <c r="Q46" i="1" s="1"/>
  <c r="F3" i="13"/>
  <c r="A42" i="13"/>
  <c r="A78" i="13"/>
  <c r="A59" i="13"/>
  <c r="A95" i="13"/>
  <c r="A63" i="13"/>
  <c r="A99" i="13"/>
  <c r="A103" i="13"/>
  <c r="A67" i="13"/>
  <c r="P23" i="1"/>
  <c r="Q23" i="1" s="1"/>
  <c r="A43" i="13"/>
  <c r="A79" i="13"/>
  <c r="A89" i="13"/>
  <c r="A53" i="13"/>
  <c r="A60" i="13"/>
  <c r="A96" i="13"/>
  <c r="A64" i="13"/>
  <c r="A100" i="13"/>
  <c r="D103" i="13"/>
  <c r="F103" i="13" s="1"/>
  <c r="H103" i="13" s="1"/>
  <c r="J103" i="13" s="1"/>
  <c r="L103" i="13" s="1"/>
  <c r="N103" i="13" s="1"/>
  <c r="P103" i="13" s="1"/>
  <c r="R103" i="13" s="1"/>
  <c r="T103" i="13" s="1"/>
  <c r="V103" i="13" s="1"/>
  <c r="X103" i="13" s="1"/>
  <c r="Z103" i="13" s="1"/>
  <c r="AA103" i="13"/>
  <c r="Q50" i="1"/>
  <c r="F37" i="1"/>
  <c r="C70" i="13"/>
  <c r="D102" i="13"/>
  <c r="F102" i="13" s="1"/>
  <c r="H102" i="13" s="1"/>
  <c r="J102" i="13" s="1"/>
  <c r="L102" i="13" s="1"/>
  <c r="N102" i="13" s="1"/>
  <c r="P102" i="13" s="1"/>
  <c r="R102" i="13" s="1"/>
  <c r="T102" i="13" s="1"/>
  <c r="V102" i="13" s="1"/>
  <c r="X102" i="13" s="1"/>
  <c r="Z102" i="13" s="1"/>
  <c r="AA102" i="13"/>
  <c r="A68" i="13"/>
  <c r="A104" i="13"/>
  <c r="A45" i="13"/>
  <c r="A81" i="13"/>
  <c r="A58" i="13"/>
  <c r="A94" i="13"/>
  <c r="A102" i="13"/>
  <c r="A66" i="13"/>
  <c r="D106" i="13"/>
  <c r="F106" i="13" s="1"/>
  <c r="H106" i="13" s="1"/>
  <c r="J106" i="13" s="1"/>
  <c r="L106" i="13" s="1"/>
  <c r="N106" i="13" s="1"/>
  <c r="P106" i="13" s="1"/>
  <c r="R106" i="13" s="1"/>
  <c r="T106" i="13" s="1"/>
  <c r="V106" i="13" s="1"/>
  <c r="X106" i="13" s="1"/>
  <c r="Z106" i="13" s="1"/>
  <c r="AA106" i="13"/>
  <c r="P19" i="1"/>
  <c r="Q19" i="1" s="1"/>
  <c r="A86" i="13"/>
  <c r="A50" i="13"/>
  <c r="D68" i="13"/>
  <c r="AA68" i="13"/>
  <c r="A47" i="13"/>
  <c r="A83" i="13"/>
  <c r="A57" i="13"/>
  <c r="A93" i="13"/>
  <c r="N31" i="1"/>
  <c r="P31" i="1" s="1"/>
  <c r="Q31" i="1" s="1"/>
  <c r="C100" i="13"/>
  <c r="A48" i="13"/>
  <c r="A84" i="13"/>
  <c r="A61" i="13"/>
  <c r="A97" i="13"/>
  <c r="A101" i="13"/>
  <c r="A65" i="13"/>
  <c r="D104" i="13"/>
  <c r="F104" i="13" s="1"/>
  <c r="H104" i="13" s="1"/>
  <c r="J104" i="13" s="1"/>
  <c r="L104" i="13" s="1"/>
  <c r="N104" i="13" s="1"/>
  <c r="P104" i="13" s="1"/>
  <c r="R104" i="13" s="1"/>
  <c r="T104" i="13" s="1"/>
  <c r="V104" i="13" s="1"/>
  <c r="X104" i="13" s="1"/>
  <c r="Z104" i="13" s="1"/>
  <c r="AA104" i="13"/>
  <c r="A44" i="13"/>
  <c r="A80" i="13"/>
  <c r="A87" i="13"/>
  <c r="A51" i="13"/>
  <c r="F32" i="1"/>
  <c r="P32" i="1" s="1"/>
  <c r="Q32" i="1" s="1"/>
  <c r="C65" i="13"/>
  <c r="N35" i="1"/>
  <c r="P14" i="1"/>
  <c r="Q14" i="1" s="1"/>
  <c r="Q66" i="1"/>
  <c r="P57" i="1"/>
  <c r="D43" i="1"/>
  <c r="E3" i="13" s="1"/>
  <c r="Q51" i="1"/>
  <c r="P15" i="1"/>
  <c r="Q15" i="1" s="1"/>
  <c r="L116" i="1"/>
  <c r="K19" i="13" s="1"/>
  <c r="P24" i="1"/>
  <c r="Q24" i="1" s="1"/>
  <c r="D7" i="1"/>
  <c r="E34" i="1" s="1"/>
  <c r="P62" i="1"/>
  <c r="Q8" i="1"/>
  <c r="Q72" i="1"/>
  <c r="P9" i="1"/>
  <c r="Q9" i="1" s="1"/>
  <c r="E14" i="1"/>
  <c r="E47" i="1"/>
  <c r="D75" i="1"/>
  <c r="E50" i="1"/>
  <c r="E73" i="1"/>
  <c r="E66" i="1"/>
  <c r="E58" i="1"/>
  <c r="E51" i="1"/>
  <c r="E46" i="1"/>
  <c r="N37" i="1"/>
  <c r="P37" i="1" s="1"/>
  <c r="Q37" i="1" s="1"/>
  <c r="P10" i="1"/>
  <c r="Q10" i="1" s="1"/>
  <c r="K37" i="1"/>
  <c r="E45" i="1"/>
  <c r="Q49" i="1"/>
  <c r="K58" i="1"/>
  <c r="Q60" i="1"/>
  <c r="P63" i="1"/>
  <c r="N101" i="1"/>
  <c r="J7" i="1"/>
  <c r="K13" i="1" s="1"/>
  <c r="P11" i="1"/>
  <c r="Q11" i="1" s="1"/>
  <c r="Q16" i="1"/>
  <c r="Q20" i="1"/>
  <c r="I29" i="1"/>
  <c r="K33" i="1"/>
  <c r="P54" i="1"/>
  <c r="Q61" i="1"/>
  <c r="K63" i="1"/>
  <c r="K29" i="1"/>
  <c r="N33" i="1"/>
  <c r="Q45" i="1"/>
  <c r="K56" i="1"/>
  <c r="Q63" i="1"/>
  <c r="F71" i="1"/>
  <c r="Q71" i="1" s="1"/>
  <c r="E71" i="1"/>
  <c r="F27" i="1"/>
  <c r="F17" i="1"/>
  <c r="I25" i="1"/>
  <c r="N29" i="1"/>
  <c r="Q47" i="1"/>
  <c r="P47" i="1"/>
  <c r="P52" i="1"/>
  <c r="K54" i="1"/>
  <c r="N56" i="1"/>
  <c r="Q73" i="1"/>
  <c r="F120" i="1"/>
  <c r="Q65" i="1"/>
  <c r="P13" i="1"/>
  <c r="Q13" i="1" s="1"/>
  <c r="I17" i="1"/>
  <c r="I19" i="1"/>
  <c r="I21" i="1"/>
  <c r="K25" i="1"/>
  <c r="K66" i="1"/>
  <c r="Q68" i="1"/>
  <c r="K71" i="1"/>
  <c r="N89" i="1"/>
  <c r="F140" i="1"/>
  <c r="M146" i="1"/>
  <c r="F136" i="1"/>
  <c r="I9" i="1"/>
  <c r="K17" i="1"/>
  <c r="K21" i="1"/>
  <c r="N25" i="1"/>
  <c r="P25" i="1" s="1"/>
  <c r="Q25" i="1" s="1"/>
  <c r="F48" i="1"/>
  <c r="Q48" i="1" s="1"/>
  <c r="E48" i="1"/>
  <c r="K50" i="1"/>
  <c r="K52" i="1"/>
  <c r="K9" i="1"/>
  <c r="N17" i="1"/>
  <c r="N21" i="1"/>
  <c r="Q54" i="1"/>
  <c r="P61" i="1"/>
  <c r="N97" i="1"/>
  <c r="F124" i="1"/>
  <c r="K36" i="1"/>
  <c r="K59" i="1"/>
  <c r="E69" i="1"/>
  <c r="N105" i="1"/>
  <c r="M128" i="1"/>
  <c r="M124" i="1"/>
  <c r="M120" i="1"/>
  <c r="M117" i="1"/>
  <c r="P45" i="1"/>
  <c r="Q70" i="1"/>
  <c r="P70" i="1"/>
  <c r="F44" i="1"/>
  <c r="Q44" i="1" s="1"/>
  <c r="K48" i="1"/>
  <c r="K57" i="1"/>
  <c r="N59" i="1"/>
  <c r="E72" i="1"/>
  <c r="P112" i="1"/>
  <c r="F144" i="1"/>
  <c r="I13" i="1"/>
  <c r="K68" i="1"/>
  <c r="K60" i="1"/>
  <c r="K53" i="1"/>
  <c r="K45" i="1"/>
  <c r="K69" i="1"/>
  <c r="K61" i="1"/>
  <c r="K70" i="1"/>
  <c r="K47" i="1"/>
  <c r="K55" i="1"/>
  <c r="K72" i="1"/>
  <c r="K49" i="1"/>
  <c r="K46" i="1"/>
  <c r="N64" i="1"/>
  <c r="Q69" i="1"/>
  <c r="P72" i="1"/>
  <c r="N85" i="1"/>
  <c r="F128" i="1"/>
  <c r="J6" i="1"/>
  <c r="K8" i="1"/>
  <c r="K28" i="1"/>
  <c r="K32" i="1"/>
  <c r="J43" i="1"/>
  <c r="K44" i="1"/>
  <c r="J74" i="1"/>
  <c r="J76" i="1" s="1"/>
  <c r="F53" i="1"/>
  <c r="E53" i="1"/>
  <c r="P67" i="1"/>
  <c r="P69" i="1"/>
  <c r="F81" i="1"/>
  <c r="D80" i="1"/>
  <c r="L7" i="1"/>
  <c r="M30" i="1" s="1"/>
  <c r="L38" i="1"/>
  <c r="I11" i="1"/>
  <c r="P18" i="1"/>
  <c r="Q18" i="1" s="1"/>
  <c r="P22" i="1"/>
  <c r="Q22" i="1" s="1"/>
  <c r="N34" i="1"/>
  <c r="P34" i="1" s="1"/>
  <c r="Q34" i="1" s="1"/>
  <c r="P36" i="1"/>
  <c r="Q36" i="1" s="1"/>
  <c r="L74" i="1"/>
  <c r="Q57" i="1"/>
  <c r="K62" i="1"/>
  <c r="P65" i="1"/>
  <c r="F148" i="1"/>
  <c r="I10" i="1"/>
  <c r="E49" i="1"/>
  <c r="Q55" i="1"/>
  <c r="P55" i="1"/>
  <c r="P60" i="1"/>
  <c r="K67" i="1"/>
  <c r="F132" i="1"/>
  <c r="K16" i="1"/>
  <c r="K20" i="1"/>
  <c r="K24" i="1"/>
  <c r="F35" i="1"/>
  <c r="P49" i="1"/>
  <c r="Q62" i="1"/>
  <c r="K65" i="1"/>
  <c r="N67" i="1"/>
  <c r="L80" i="1"/>
  <c r="M99" i="1" s="1"/>
  <c r="N81" i="1"/>
  <c r="L111" i="1"/>
  <c r="N93" i="1"/>
  <c r="M93" i="1"/>
  <c r="I34" i="1"/>
  <c r="I26" i="1"/>
  <c r="I18" i="1"/>
  <c r="I35" i="1"/>
  <c r="I27" i="1"/>
  <c r="H159" i="1"/>
  <c r="H5" i="1" s="1"/>
  <c r="H39" i="1"/>
  <c r="I36" i="1"/>
  <c r="I28" i="1"/>
  <c r="I20" i="1"/>
  <c r="I12" i="1"/>
  <c r="I30" i="1"/>
  <c r="I22" i="1"/>
  <c r="I14" i="1"/>
  <c r="I31" i="1"/>
  <c r="I23" i="1"/>
  <c r="I15" i="1"/>
  <c r="I32" i="1"/>
  <c r="I24" i="1"/>
  <c r="I16" i="1"/>
  <c r="I8" i="1"/>
  <c r="N26" i="1"/>
  <c r="P26" i="1" s="1"/>
  <c r="Q26" i="1" s="1"/>
  <c r="P28" i="1"/>
  <c r="Q28" i="1" s="1"/>
  <c r="I37" i="1"/>
  <c r="K51" i="1"/>
  <c r="F152" i="1"/>
  <c r="L43" i="1"/>
  <c r="Q52" i="1"/>
  <c r="I71" i="1"/>
  <c r="I93" i="1"/>
  <c r="I97" i="1"/>
  <c r="I101" i="1"/>
  <c r="I105" i="1"/>
  <c r="F145" i="1"/>
  <c r="F149" i="1"/>
  <c r="F153" i="1"/>
  <c r="L157" i="1"/>
  <c r="P50" i="1"/>
  <c r="I62" i="1"/>
  <c r="K117" i="1"/>
  <c r="K121" i="1"/>
  <c r="K125" i="1"/>
  <c r="K129" i="1"/>
  <c r="K133" i="1"/>
  <c r="K137" i="1"/>
  <c r="K141" i="1"/>
  <c r="K145" i="1"/>
  <c r="K149" i="1"/>
  <c r="K153" i="1"/>
  <c r="E52" i="1"/>
  <c r="I61" i="1"/>
  <c r="I69" i="1"/>
  <c r="K92" i="1"/>
  <c r="K96" i="1"/>
  <c r="K100" i="1"/>
  <c r="K104" i="1"/>
  <c r="H112" i="1"/>
  <c r="M121" i="1"/>
  <c r="M125" i="1"/>
  <c r="M129" i="1"/>
  <c r="M133" i="1"/>
  <c r="M137" i="1"/>
  <c r="M141" i="1"/>
  <c r="M145" i="1"/>
  <c r="M149" i="1"/>
  <c r="H158" i="1"/>
  <c r="I45" i="1"/>
  <c r="I53" i="1"/>
  <c r="E59" i="1"/>
  <c r="E67" i="1"/>
  <c r="F83" i="1"/>
  <c r="F87" i="1"/>
  <c r="F91" i="1"/>
  <c r="F95" i="1"/>
  <c r="F99" i="1"/>
  <c r="F103" i="1"/>
  <c r="J112" i="1"/>
  <c r="D116" i="1"/>
  <c r="E119" i="1" s="1"/>
  <c r="N117" i="1"/>
  <c r="I120" i="1"/>
  <c r="I124" i="1"/>
  <c r="I128" i="1"/>
  <c r="I132" i="1"/>
  <c r="I136" i="1"/>
  <c r="I140" i="1"/>
  <c r="I144" i="1"/>
  <c r="I148" i="1"/>
  <c r="I152" i="1"/>
  <c r="J158" i="1"/>
  <c r="I60" i="1"/>
  <c r="I68" i="1"/>
  <c r="K120" i="1"/>
  <c r="K124" i="1"/>
  <c r="K128" i="1"/>
  <c r="K132" i="1"/>
  <c r="K136" i="1"/>
  <c r="K140" i="1"/>
  <c r="K144" i="1"/>
  <c r="K148" i="1"/>
  <c r="K152" i="1"/>
  <c r="I87" i="1"/>
  <c r="I91" i="1"/>
  <c r="I95" i="1"/>
  <c r="I99" i="1"/>
  <c r="E57" i="1"/>
  <c r="E65" i="1"/>
  <c r="I119" i="1"/>
  <c r="I123" i="1"/>
  <c r="I127" i="1"/>
  <c r="I131" i="1"/>
  <c r="I135" i="1"/>
  <c r="I139" i="1"/>
  <c r="I143" i="1"/>
  <c r="I147" i="1"/>
  <c r="I151" i="1"/>
  <c r="I58" i="1"/>
  <c r="I66" i="1"/>
  <c r="I73" i="1"/>
  <c r="K119" i="1"/>
  <c r="K123" i="1"/>
  <c r="K127" i="1"/>
  <c r="K131" i="1"/>
  <c r="K135" i="1"/>
  <c r="K139" i="1"/>
  <c r="K143" i="1"/>
  <c r="K147" i="1"/>
  <c r="K151" i="1"/>
  <c r="I65" i="1"/>
  <c r="E89" i="1"/>
  <c r="E101" i="1"/>
  <c r="M123" i="1"/>
  <c r="M127" i="1"/>
  <c r="M131" i="1"/>
  <c r="M135" i="1"/>
  <c r="M143" i="1"/>
  <c r="M147" i="1"/>
  <c r="I49" i="1"/>
  <c r="E63" i="1"/>
  <c r="I72" i="1"/>
  <c r="I118" i="1"/>
  <c r="I122" i="1"/>
  <c r="I126" i="1"/>
  <c r="I130" i="1"/>
  <c r="I134" i="1"/>
  <c r="I138" i="1"/>
  <c r="I142" i="1"/>
  <c r="I146" i="1"/>
  <c r="I56" i="1"/>
  <c r="K118" i="1"/>
  <c r="K122" i="1"/>
  <c r="K126" i="1"/>
  <c r="K130" i="1"/>
  <c r="K134" i="1"/>
  <c r="K138" i="1"/>
  <c r="K142" i="1"/>
  <c r="K146" i="1"/>
  <c r="F7" i="1" l="1"/>
  <c r="D66" i="13"/>
  <c r="AA66" i="13"/>
  <c r="E145" i="1"/>
  <c r="P46" i="1"/>
  <c r="E129" i="1"/>
  <c r="E133" i="1"/>
  <c r="E139" i="1"/>
  <c r="E122" i="1"/>
  <c r="E136" i="1"/>
  <c r="D100" i="13"/>
  <c r="F100" i="13" s="1"/>
  <c r="H100" i="13" s="1"/>
  <c r="J100" i="13" s="1"/>
  <c r="L100" i="13" s="1"/>
  <c r="N100" i="13" s="1"/>
  <c r="P100" i="13" s="1"/>
  <c r="R100" i="13" s="1"/>
  <c r="T100" i="13" s="1"/>
  <c r="V100" i="13" s="1"/>
  <c r="X100" i="13" s="1"/>
  <c r="Z100" i="13" s="1"/>
  <c r="AA100" i="13"/>
  <c r="M68" i="1"/>
  <c r="E19" i="13"/>
  <c r="E152" i="1"/>
  <c r="M81" i="1"/>
  <c r="M139" i="1"/>
  <c r="M150" i="1"/>
  <c r="E150" i="1"/>
  <c r="E70" i="1"/>
  <c r="D65" i="13"/>
  <c r="AA65" i="13"/>
  <c r="M104" i="1"/>
  <c r="I19" i="13"/>
  <c r="E140" i="1"/>
  <c r="M91" i="1"/>
  <c r="E125" i="1"/>
  <c r="E151" i="1"/>
  <c r="D69" i="13"/>
  <c r="AA69" i="13"/>
  <c r="D105" i="13"/>
  <c r="F105" i="13" s="1"/>
  <c r="H105" i="13" s="1"/>
  <c r="J105" i="13" s="1"/>
  <c r="L105" i="13" s="1"/>
  <c r="N105" i="13" s="1"/>
  <c r="P105" i="13" s="1"/>
  <c r="R105" i="13" s="1"/>
  <c r="T105" i="13" s="1"/>
  <c r="V105" i="13" s="1"/>
  <c r="X105" i="13" s="1"/>
  <c r="Z105" i="13" s="1"/>
  <c r="AA105" i="13"/>
  <c r="M119" i="1"/>
  <c r="M22" i="1"/>
  <c r="M14" i="1"/>
  <c r="M132" i="1"/>
  <c r="E56" i="1"/>
  <c r="D70" i="13"/>
  <c r="AA70" i="13"/>
  <c r="M18" i="1"/>
  <c r="E131" i="1"/>
  <c r="M136" i="1"/>
  <c r="E61" i="1"/>
  <c r="M140" i="1"/>
  <c r="E64" i="1"/>
  <c r="M83" i="1"/>
  <c r="D67" i="13"/>
  <c r="AA67" i="13"/>
  <c r="E30" i="1"/>
  <c r="E26" i="1"/>
  <c r="M13" i="1"/>
  <c r="E18" i="1"/>
  <c r="M10" i="1"/>
  <c r="E22" i="1"/>
  <c r="M130" i="1"/>
  <c r="M122" i="1"/>
  <c r="E105" i="1"/>
  <c r="I3" i="13"/>
  <c r="E27" i="1"/>
  <c r="E10" i="1"/>
  <c r="M138" i="1"/>
  <c r="E16" i="1"/>
  <c r="E130" i="1"/>
  <c r="E31" i="1"/>
  <c r="E24" i="1"/>
  <c r="M134" i="1"/>
  <c r="E15" i="1"/>
  <c r="E9" i="1"/>
  <c r="E32" i="1"/>
  <c r="E11" i="1"/>
  <c r="E35" i="1"/>
  <c r="E29" i="1"/>
  <c r="E19" i="1"/>
  <c r="E20" i="1"/>
  <c r="N43" i="1"/>
  <c r="O53" i="1" s="1"/>
  <c r="E23" i="1"/>
  <c r="E28" i="1"/>
  <c r="M126" i="1"/>
  <c r="E17" i="1"/>
  <c r="E21" i="1"/>
  <c r="E95" i="1"/>
  <c r="E142" i="1"/>
  <c r="M118" i="1"/>
  <c r="M144" i="1"/>
  <c r="M102" i="1"/>
  <c r="E149" i="1"/>
  <c r="E54" i="1"/>
  <c r="E12" i="1"/>
  <c r="E36" i="1"/>
  <c r="M17" i="1"/>
  <c r="E13" i="1"/>
  <c r="M98" i="1"/>
  <c r="E55" i="1"/>
  <c r="M148" i="1"/>
  <c r="E62" i="1"/>
  <c r="D39" i="1"/>
  <c r="D159" i="1"/>
  <c r="D158" i="1"/>
  <c r="K3" i="13"/>
  <c r="E25" i="1"/>
  <c r="E87" i="1"/>
  <c r="M152" i="1"/>
  <c r="E60" i="1"/>
  <c r="E8" i="1"/>
  <c r="M142" i="1"/>
  <c r="E37" i="1"/>
  <c r="E33" i="1"/>
  <c r="L158" i="1"/>
  <c r="M151" i="1"/>
  <c r="M153" i="1"/>
  <c r="E44" i="1"/>
  <c r="M86" i="1"/>
  <c r="E68" i="1"/>
  <c r="F159" i="1"/>
  <c r="F39" i="1"/>
  <c r="G31" i="1"/>
  <c r="G32" i="1"/>
  <c r="G8" i="1"/>
  <c r="G12" i="1"/>
  <c r="F5" i="1"/>
  <c r="G13" i="1"/>
  <c r="G33" i="1"/>
  <c r="G26" i="1"/>
  <c r="G37" i="1"/>
  <c r="G36" i="1"/>
  <c r="G18" i="1"/>
  <c r="G14" i="1"/>
  <c r="G23" i="1"/>
  <c r="G22" i="1"/>
  <c r="G11" i="1"/>
  <c r="G34" i="1"/>
  <c r="G30" i="1"/>
  <c r="G9" i="1"/>
  <c r="G21" i="1"/>
  <c r="G28" i="1"/>
  <c r="G29" i="1"/>
  <c r="G10" i="1"/>
  <c r="G15" i="1"/>
  <c r="G19" i="1"/>
  <c r="G25" i="1"/>
  <c r="G20" i="1"/>
  <c r="G16" i="1"/>
  <c r="G24" i="1"/>
  <c r="O62" i="1"/>
  <c r="M51" i="1"/>
  <c r="E93" i="1"/>
  <c r="P56" i="1"/>
  <c r="E91" i="1"/>
  <c r="M36" i="1"/>
  <c r="M28" i="1"/>
  <c r="M20" i="1"/>
  <c r="M12" i="1"/>
  <c r="L159" i="1"/>
  <c r="L39" i="1"/>
  <c r="M32" i="1"/>
  <c r="M24" i="1"/>
  <c r="M16" i="1"/>
  <c r="M9" i="1"/>
  <c r="M19" i="1"/>
  <c r="M23" i="1"/>
  <c r="M27" i="1"/>
  <c r="M31" i="1"/>
  <c r="N7" i="1"/>
  <c r="O29" i="1" s="1"/>
  <c r="M35" i="1"/>
  <c r="M11" i="1"/>
  <c r="E81" i="1"/>
  <c r="M59" i="1"/>
  <c r="E147" i="1"/>
  <c r="E143" i="1"/>
  <c r="P33" i="1"/>
  <c r="Q33" i="1" s="1"/>
  <c r="F80" i="1"/>
  <c r="J3" i="13" s="1"/>
  <c r="E85" i="1"/>
  <c r="E83" i="1"/>
  <c r="M26" i="1"/>
  <c r="M64" i="1"/>
  <c r="E121" i="1"/>
  <c r="P48" i="1"/>
  <c r="E117" i="1"/>
  <c r="M29" i="1"/>
  <c r="Q64" i="1"/>
  <c r="N74" i="1"/>
  <c r="M63" i="1"/>
  <c r="P29" i="1"/>
  <c r="Q29" i="1" s="1"/>
  <c r="M8" i="1"/>
  <c r="E128" i="1"/>
  <c r="M97" i="1"/>
  <c r="E137" i="1"/>
  <c r="M94" i="1"/>
  <c r="E123" i="1"/>
  <c r="M15" i="1"/>
  <c r="G35" i="1"/>
  <c r="P35" i="1"/>
  <c r="Q35" i="1" s="1"/>
  <c r="Q59" i="1"/>
  <c r="N80" i="1"/>
  <c r="O81" i="1"/>
  <c r="N111" i="1"/>
  <c r="E138" i="1"/>
  <c r="E144" i="1"/>
  <c r="M25" i="1"/>
  <c r="P21" i="1"/>
  <c r="Q21" i="1" s="1"/>
  <c r="M37" i="1"/>
  <c r="M55" i="1"/>
  <c r="M82" i="1"/>
  <c r="L112" i="1"/>
  <c r="M96" i="1"/>
  <c r="M92" i="1"/>
  <c r="M88" i="1"/>
  <c r="M84" i="1"/>
  <c r="N38" i="1"/>
  <c r="E146" i="1"/>
  <c r="L75" i="1"/>
  <c r="M69" i="1"/>
  <c r="M61" i="1"/>
  <c r="M54" i="1"/>
  <c r="M46" i="1"/>
  <c r="M62" i="1"/>
  <c r="M71" i="1"/>
  <c r="M48" i="1"/>
  <c r="M50" i="1"/>
  <c r="M44" i="1"/>
  <c r="L6" i="1"/>
  <c r="L5" i="1" s="1"/>
  <c r="M57" i="1"/>
  <c r="M49" i="1"/>
  <c r="M52" i="1"/>
  <c r="M65" i="1"/>
  <c r="G149" i="1"/>
  <c r="Q149" i="1" s="1"/>
  <c r="M67" i="1"/>
  <c r="P53" i="1"/>
  <c r="P44" i="1"/>
  <c r="F43" i="1"/>
  <c r="G44" i="1"/>
  <c r="M87" i="1"/>
  <c r="M47" i="1"/>
  <c r="G83" i="1"/>
  <c r="Q67" i="1"/>
  <c r="E148" i="1"/>
  <c r="E118" i="1"/>
  <c r="E141" i="1"/>
  <c r="E127" i="1"/>
  <c r="F116" i="1"/>
  <c r="G144" i="1" s="1"/>
  <c r="M56" i="1"/>
  <c r="P17" i="1"/>
  <c r="Q17" i="1" s="1"/>
  <c r="G17" i="1"/>
  <c r="K35" i="1"/>
  <c r="K27" i="1"/>
  <c r="K19" i="1"/>
  <c r="J159" i="1"/>
  <c r="J5" i="1" s="1"/>
  <c r="K31" i="1"/>
  <c r="K23" i="1"/>
  <c r="K15" i="1"/>
  <c r="K22" i="1"/>
  <c r="K18" i="1"/>
  <c r="K11" i="1"/>
  <c r="K26" i="1"/>
  <c r="K30" i="1"/>
  <c r="K34" i="1"/>
  <c r="K12" i="1"/>
  <c r="J39" i="1"/>
  <c r="K10" i="1"/>
  <c r="G148" i="1"/>
  <c r="Q56" i="1"/>
  <c r="M66" i="1"/>
  <c r="M53" i="1"/>
  <c r="M60" i="1"/>
  <c r="M100" i="1"/>
  <c r="J75" i="1"/>
  <c r="D6" i="1"/>
  <c r="D5" i="1" s="1"/>
  <c r="M70" i="1"/>
  <c r="M45" i="1"/>
  <c r="E99" i="1"/>
  <c r="E135" i="1"/>
  <c r="M103" i="1"/>
  <c r="M95" i="1"/>
  <c r="M34" i="1"/>
  <c r="M85" i="1"/>
  <c r="P59" i="1"/>
  <c r="P27" i="1"/>
  <c r="Q27" i="1" s="1"/>
  <c r="G27" i="1"/>
  <c r="K14" i="1"/>
  <c r="P71" i="1"/>
  <c r="N116" i="1"/>
  <c r="N157" i="1"/>
  <c r="E103" i="1"/>
  <c r="P64" i="1"/>
  <c r="E132" i="1"/>
  <c r="Q53" i="1"/>
  <c r="M90" i="1"/>
  <c r="O85" i="1"/>
  <c r="E134" i="1"/>
  <c r="M58" i="1"/>
  <c r="M89" i="1"/>
  <c r="E153" i="1"/>
  <c r="E126" i="1"/>
  <c r="E102" i="1"/>
  <c r="E98" i="1"/>
  <c r="E94" i="1"/>
  <c r="E90" i="1"/>
  <c r="E86" i="1"/>
  <c r="E82" i="1"/>
  <c r="D112" i="1"/>
  <c r="E96" i="1"/>
  <c r="E88" i="1"/>
  <c r="E100" i="1"/>
  <c r="E92" i="1"/>
  <c r="E104" i="1"/>
  <c r="E84" i="1"/>
  <c r="E97" i="1"/>
  <c r="L76" i="1"/>
  <c r="M105" i="1"/>
  <c r="E124" i="1"/>
  <c r="M21" i="1"/>
  <c r="E120" i="1"/>
  <c r="M33" i="1"/>
  <c r="M101" i="1"/>
  <c r="O93" i="1" l="1"/>
  <c r="J19" i="13"/>
  <c r="O69" i="1"/>
  <c r="O72" i="1"/>
  <c r="O55" i="1"/>
  <c r="G95" i="1"/>
  <c r="Q95" i="1" s="1"/>
  <c r="O63" i="1"/>
  <c r="O117" i="1"/>
  <c r="L19" i="13"/>
  <c r="G87" i="1"/>
  <c r="Q87" i="1" s="1"/>
  <c r="O51" i="1"/>
  <c r="O61" i="1"/>
  <c r="O65" i="1"/>
  <c r="G140" i="1"/>
  <c r="Q140" i="1" s="1"/>
  <c r="G132" i="1"/>
  <c r="Q132" i="1" s="1"/>
  <c r="G145" i="1"/>
  <c r="Q145" i="1" s="1"/>
  <c r="O56" i="1"/>
  <c r="O73" i="1"/>
  <c r="Q83" i="1"/>
  <c r="G128" i="1"/>
  <c r="O71" i="1"/>
  <c r="O49" i="1"/>
  <c r="O70" i="1"/>
  <c r="O68" i="1"/>
  <c r="O44" i="1"/>
  <c r="N6" i="1"/>
  <c r="O33" i="1"/>
  <c r="O45" i="1"/>
  <c r="O54" i="1"/>
  <c r="G120" i="1"/>
  <c r="Q120" i="1" s="1"/>
  <c r="O48" i="1"/>
  <c r="O47" i="1"/>
  <c r="O64" i="1"/>
  <c r="O57" i="1"/>
  <c r="O58" i="1"/>
  <c r="O59" i="1"/>
  <c r="O105" i="1"/>
  <c r="O52" i="1"/>
  <c r="O66" i="1"/>
  <c r="G153" i="1"/>
  <c r="L3" i="13"/>
  <c r="G136" i="1"/>
  <c r="Q136" i="1" s="1"/>
  <c r="O46" i="1"/>
  <c r="O50" i="1"/>
  <c r="G91" i="1"/>
  <c r="Q91" i="1" s="1"/>
  <c r="O67" i="1"/>
  <c r="O60" i="1"/>
  <c r="O104" i="1"/>
  <c r="O100" i="1"/>
  <c r="O96" i="1"/>
  <c r="O92" i="1"/>
  <c r="O88" i="1"/>
  <c r="O84" i="1"/>
  <c r="N112" i="1"/>
  <c r="O98" i="1"/>
  <c r="O90" i="1"/>
  <c r="O102" i="1"/>
  <c r="O94" i="1"/>
  <c r="O82" i="1"/>
  <c r="O86" i="1"/>
  <c r="O95" i="1"/>
  <c r="O99" i="1"/>
  <c r="O91" i="1"/>
  <c r="O83" i="1"/>
  <c r="O103" i="1"/>
  <c r="O87" i="1"/>
  <c r="F75" i="1"/>
  <c r="G51" i="1"/>
  <c r="G70" i="1"/>
  <c r="G47" i="1"/>
  <c r="G55" i="1"/>
  <c r="G57" i="1"/>
  <c r="G54" i="1"/>
  <c r="G72" i="1"/>
  <c r="G60" i="1"/>
  <c r="G61" i="1"/>
  <c r="G50" i="1"/>
  <c r="G59" i="1"/>
  <c r="G69" i="1"/>
  <c r="G45" i="1"/>
  <c r="G49" i="1"/>
  <c r="G58" i="1"/>
  <c r="G52" i="1"/>
  <c r="G64" i="1"/>
  <c r="G68" i="1"/>
  <c r="G65" i="1"/>
  <c r="G56" i="1"/>
  <c r="G66" i="1"/>
  <c r="G63" i="1"/>
  <c r="G46" i="1"/>
  <c r="G62" i="1"/>
  <c r="G73" i="1"/>
  <c r="G67" i="1"/>
  <c r="F112" i="1"/>
  <c r="G88" i="1"/>
  <c r="Q88" i="1" s="1"/>
  <c r="G101" i="1"/>
  <c r="Q101" i="1" s="1"/>
  <c r="G93" i="1"/>
  <c r="Q93" i="1" s="1"/>
  <c r="G98" i="1"/>
  <c r="Q98" i="1" s="1"/>
  <c r="G105" i="1"/>
  <c r="Q105" i="1" s="1"/>
  <c r="G89" i="1"/>
  <c r="Q89" i="1" s="1"/>
  <c r="G97" i="1"/>
  <c r="Q97" i="1" s="1"/>
  <c r="G100" i="1"/>
  <c r="Q100" i="1" s="1"/>
  <c r="G85" i="1"/>
  <c r="Q85" i="1" s="1"/>
  <c r="G104" i="1"/>
  <c r="Q104" i="1" s="1"/>
  <c r="G102" i="1"/>
  <c r="Q102" i="1" s="1"/>
  <c r="G92" i="1"/>
  <c r="Q92" i="1" s="1"/>
  <c r="G84" i="1"/>
  <c r="Q84" i="1" s="1"/>
  <c r="G94" i="1"/>
  <c r="Q94" i="1" s="1"/>
  <c r="G86" i="1"/>
  <c r="Q86" i="1" s="1"/>
  <c r="G82" i="1"/>
  <c r="Q82" i="1" s="1"/>
  <c r="G96" i="1"/>
  <c r="Q96" i="1" s="1"/>
  <c r="G90" i="1"/>
  <c r="N159" i="1"/>
  <c r="N39" i="1"/>
  <c r="O32" i="1"/>
  <c r="O28" i="1"/>
  <c r="O20" i="1"/>
  <c r="O36" i="1"/>
  <c r="O9" i="1"/>
  <c r="O24" i="1"/>
  <c r="N5" i="1"/>
  <c r="O16" i="1"/>
  <c r="O35" i="1"/>
  <c r="O11" i="1"/>
  <c r="O23" i="1"/>
  <c r="O14" i="1"/>
  <c r="O19" i="1"/>
  <c r="O8" i="1"/>
  <c r="O13" i="1"/>
  <c r="O12" i="1"/>
  <c r="O15" i="1"/>
  <c r="O31" i="1"/>
  <c r="O27" i="1"/>
  <c r="O18" i="1"/>
  <c r="O22" i="1"/>
  <c r="O10" i="1"/>
  <c r="O30" i="1"/>
  <c r="Q124" i="1"/>
  <c r="Q90" i="1"/>
  <c r="P74" i="1"/>
  <c r="P43" i="1"/>
  <c r="P75" i="1" s="1"/>
  <c r="G81" i="1"/>
  <c r="Q81" i="1" s="1"/>
  <c r="O26" i="1"/>
  <c r="G53" i="1"/>
  <c r="G151" i="1"/>
  <c r="Q151" i="1" s="1"/>
  <c r="G147" i="1"/>
  <c r="Q147" i="1" s="1"/>
  <c r="G143" i="1"/>
  <c r="G139" i="1"/>
  <c r="Q139" i="1" s="1"/>
  <c r="G135" i="1"/>
  <c r="Q135" i="1" s="1"/>
  <c r="G131" i="1"/>
  <c r="Q131" i="1" s="1"/>
  <c r="G127" i="1"/>
  <c r="Q127" i="1" s="1"/>
  <c r="G123" i="1"/>
  <c r="Q123" i="1" s="1"/>
  <c r="G119" i="1"/>
  <c r="Q119" i="1" s="1"/>
  <c r="F158" i="1"/>
  <c r="G129" i="1"/>
  <c r="Q129" i="1" s="1"/>
  <c r="G125" i="1"/>
  <c r="Q125" i="1" s="1"/>
  <c r="G141" i="1"/>
  <c r="Q141" i="1" s="1"/>
  <c r="G121" i="1"/>
  <c r="Q121" i="1" s="1"/>
  <c r="G137" i="1"/>
  <c r="G117" i="1"/>
  <c r="Q117" i="1" s="1"/>
  <c r="G133" i="1"/>
  <c r="Q133" i="1" s="1"/>
  <c r="G146" i="1"/>
  <c r="Q146" i="1" s="1"/>
  <c r="G130" i="1"/>
  <c r="Q130" i="1" s="1"/>
  <c r="G122" i="1"/>
  <c r="Q122" i="1" s="1"/>
  <c r="G142" i="1"/>
  <c r="Q142" i="1" s="1"/>
  <c r="G138" i="1"/>
  <c r="Q138" i="1" s="1"/>
  <c r="G118" i="1"/>
  <c r="Q118" i="1" s="1"/>
  <c r="G150" i="1"/>
  <c r="Q150" i="1" s="1"/>
  <c r="G126" i="1"/>
  <c r="Q126" i="1" s="1"/>
  <c r="G134" i="1"/>
  <c r="Q134" i="1" s="1"/>
  <c r="O101" i="1"/>
  <c r="G99" i="1"/>
  <c r="Q99" i="1" s="1"/>
  <c r="P38" i="1"/>
  <c r="N158" i="1"/>
  <c r="O149" i="1"/>
  <c r="O126" i="1"/>
  <c r="O130" i="1"/>
  <c r="O118" i="1"/>
  <c r="O121" i="1"/>
  <c r="O151" i="1"/>
  <c r="O152" i="1"/>
  <c r="O140" i="1"/>
  <c r="O125" i="1"/>
  <c r="O145" i="1"/>
  <c r="O143" i="1"/>
  <c r="O141" i="1"/>
  <c r="O148" i="1"/>
  <c r="O137" i="1"/>
  <c r="O128" i="1"/>
  <c r="O132" i="1"/>
  <c r="O119" i="1"/>
  <c r="O120" i="1"/>
  <c r="O146" i="1"/>
  <c r="O131" i="1"/>
  <c r="O135" i="1"/>
  <c r="O123" i="1"/>
  <c r="O134" i="1"/>
  <c r="O138" i="1"/>
  <c r="O147" i="1"/>
  <c r="O122" i="1"/>
  <c r="O133" i="1"/>
  <c r="O153" i="1"/>
  <c r="O150" i="1"/>
  <c r="O144" i="1"/>
  <c r="O124" i="1"/>
  <c r="O136" i="1"/>
  <c r="O127" i="1"/>
  <c r="O129" i="1"/>
  <c r="O139" i="1"/>
  <c r="O142" i="1"/>
  <c r="P7" i="1"/>
  <c r="G71" i="1"/>
  <c r="G152" i="1"/>
  <c r="Q152" i="1" s="1"/>
  <c r="O37" i="1"/>
  <c r="G48" i="1"/>
  <c r="Q143" i="1"/>
  <c r="O89" i="1"/>
  <c r="N75" i="1"/>
  <c r="O34" i="1"/>
  <c r="O97" i="1"/>
  <c r="Q137" i="1"/>
  <c r="O17" i="1"/>
  <c r="O21" i="1"/>
  <c r="G103" i="1"/>
  <c r="Q103" i="1" s="1"/>
  <c r="Q153" i="1"/>
  <c r="Q148" i="1"/>
  <c r="O25" i="1"/>
  <c r="Q144" i="1"/>
  <c r="G124" i="1"/>
  <c r="Q128" i="1"/>
  <c r="N76" i="1"/>
  <c r="P76" i="1" l="1"/>
  <c r="P6" i="1"/>
  <c r="P5" i="1" s="1"/>
  <c r="P39" i="1"/>
  <c r="B105" i="14" l="1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04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76" i="14"/>
  <c r="B75" i="14"/>
  <c r="B74" i="14"/>
  <c r="B73" i="14"/>
  <c r="B72" i="14"/>
  <c r="B71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35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3" i="14"/>
  <c r="D31" i="13"/>
  <c r="H31" i="13" s="1"/>
  <c r="D15" i="13"/>
  <c r="H15" i="13" l="1"/>
  <c r="D313" i="13" l="1"/>
  <c r="D283" i="13"/>
  <c r="D287" i="13"/>
  <c r="D289" i="13"/>
  <c r="F289" i="13" s="1"/>
  <c r="D290" i="13"/>
  <c r="D291" i="13"/>
  <c r="D292" i="13"/>
  <c r="D293" i="13"/>
  <c r="D294" i="13"/>
  <c r="D299" i="13"/>
  <c r="F299" i="13" s="1"/>
  <c r="H299" i="13" s="1"/>
  <c r="J299" i="13" s="1"/>
  <c r="L299" i="13" s="1"/>
  <c r="N299" i="13" s="1"/>
  <c r="D303" i="13"/>
  <c r="F303" i="13" s="1"/>
  <c r="H303" i="13" s="1"/>
  <c r="J303" i="13" s="1"/>
  <c r="L303" i="13" s="1"/>
  <c r="N303" i="13" s="1"/>
  <c r="D249" i="13"/>
  <c r="F249" i="13" s="1"/>
  <c r="D250" i="13"/>
  <c r="D251" i="13"/>
  <c r="F251" i="13" s="1"/>
  <c r="D252" i="13"/>
  <c r="D253" i="13"/>
  <c r="D262" i="13"/>
  <c r="D265" i="13"/>
  <c r="F265" i="13" s="1"/>
  <c r="D266" i="13"/>
  <c r="D267" i="13"/>
  <c r="F267" i="13" s="1"/>
  <c r="D191" i="13"/>
  <c r="D193" i="13"/>
  <c r="D194" i="13"/>
  <c r="D195" i="13"/>
  <c r="F195" i="13" s="1"/>
  <c r="H195" i="13" s="1"/>
  <c r="J195" i="13" s="1"/>
  <c r="D196" i="13"/>
  <c r="D197" i="13"/>
  <c r="D198" i="13"/>
  <c r="D199" i="13"/>
  <c r="D200" i="13"/>
  <c r="D201" i="13"/>
  <c r="D202" i="13"/>
  <c r="D203" i="13"/>
  <c r="F203" i="13" s="1"/>
  <c r="D204" i="13"/>
  <c r="D205" i="13"/>
  <c r="D206" i="13"/>
  <c r="D207" i="13"/>
  <c r="D209" i="13"/>
  <c r="D210" i="13"/>
  <c r="D211" i="13"/>
  <c r="F211" i="13" s="1"/>
  <c r="H211" i="13" s="1"/>
  <c r="J211" i="13" s="1"/>
  <c r="D212" i="13"/>
  <c r="D213" i="13"/>
  <c r="D215" i="13"/>
  <c r="D216" i="13"/>
  <c r="D217" i="13"/>
  <c r="D218" i="13"/>
  <c r="D219" i="13"/>
  <c r="F219" i="13" s="1"/>
  <c r="D220" i="13"/>
  <c r="D221" i="13"/>
  <c r="D222" i="13"/>
  <c r="D223" i="13"/>
  <c r="D224" i="13"/>
  <c r="D225" i="13"/>
  <c r="D226" i="13"/>
  <c r="D227" i="13"/>
  <c r="F227" i="13" s="1"/>
  <c r="H227" i="13" s="1"/>
  <c r="J227" i="13" s="1"/>
  <c r="D155" i="13"/>
  <c r="D156" i="13"/>
  <c r="D157" i="13"/>
  <c r="D170" i="13"/>
  <c r="D171" i="13"/>
  <c r="D172" i="13"/>
  <c r="D173" i="13"/>
  <c r="D120" i="13"/>
  <c r="D125" i="13"/>
  <c r="D127" i="13"/>
  <c r="F127" i="13" s="1"/>
  <c r="D128" i="13"/>
  <c r="D129" i="13"/>
  <c r="D130" i="13"/>
  <c r="D131" i="13"/>
  <c r="D136" i="13"/>
  <c r="D141" i="13"/>
  <c r="D142" i="13"/>
  <c r="F142" i="13" s="1"/>
  <c r="D143" i="13"/>
  <c r="F143" i="13" s="1"/>
  <c r="D144" i="13"/>
  <c r="F144" i="13" s="1"/>
  <c r="D145" i="13"/>
  <c r="F145" i="13" s="1"/>
  <c r="D118" i="13"/>
  <c r="I99" i="13"/>
  <c r="K97" i="13"/>
  <c r="M97" i="13"/>
  <c r="O97" i="13"/>
  <c r="Q97" i="13"/>
  <c r="S97" i="13"/>
  <c r="U97" i="13"/>
  <c r="W97" i="13"/>
  <c r="Y97" i="13"/>
  <c r="K98" i="13"/>
  <c r="M98" i="13"/>
  <c r="O98" i="13"/>
  <c r="Q98" i="13"/>
  <c r="S98" i="13"/>
  <c r="U98" i="13"/>
  <c r="W98" i="13"/>
  <c r="Y98" i="13"/>
  <c r="K99" i="13"/>
  <c r="M99" i="13"/>
  <c r="O99" i="13"/>
  <c r="Q99" i="13"/>
  <c r="S99" i="13"/>
  <c r="U99" i="13"/>
  <c r="W99" i="13"/>
  <c r="Y99" i="13"/>
  <c r="I97" i="13"/>
  <c r="I98" i="13"/>
  <c r="G97" i="13"/>
  <c r="G98" i="13"/>
  <c r="G99" i="13"/>
  <c r="C99" i="13"/>
  <c r="D99" i="13" s="1"/>
  <c r="C98" i="13"/>
  <c r="D98" i="13" s="1"/>
  <c r="C97" i="13"/>
  <c r="D97" i="13" s="1"/>
  <c r="F216" i="13" l="1"/>
  <c r="F200" i="13"/>
  <c r="F141" i="13"/>
  <c r="F125" i="13"/>
  <c r="Q306" i="13"/>
  <c r="AD293" i="13"/>
  <c r="C87" i="14" s="1"/>
  <c r="AD277" i="13"/>
  <c r="C71" i="14" s="1"/>
  <c r="AD341" i="13"/>
  <c r="C132" i="14" s="1"/>
  <c r="AD325" i="13"/>
  <c r="C116" i="14" s="1"/>
  <c r="AD268" i="13"/>
  <c r="C62" i="14" s="1"/>
  <c r="AD252" i="13"/>
  <c r="C46" i="14" s="1"/>
  <c r="AD253" i="13"/>
  <c r="C47" i="14" s="1"/>
  <c r="AD342" i="13"/>
  <c r="C133" i="14" s="1"/>
  <c r="AD326" i="13"/>
  <c r="C117" i="14" s="1"/>
  <c r="AD267" i="13"/>
  <c r="C61" i="14" s="1"/>
  <c r="AD251" i="13"/>
  <c r="C45" i="14" s="1"/>
  <c r="AD292" i="13"/>
  <c r="C86" i="14" s="1"/>
  <c r="AD340" i="13"/>
  <c r="C131" i="14" s="1"/>
  <c r="AD324" i="13"/>
  <c r="C115" i="14" s="1"/>
  <c r="AD266" i="13"/>
  <c r="C60" i="14" s="1"/>
  <c r="F60" i="14" s="1"/>
  <c r="AD250" i="13"/>
  <c r="C44" i="14" s="1"/>
  <c r="AD291" i="13"/>
  <c r="C85" i="14" s="1"/>
  <c r="AD339" i="13"/>
  <c r="C130" i="14" s="1"/>
  <c r="AD323" i="13"/>
  <c r="C114" i="14" s="1"/>
  <c r="AD265" i="13"/>
  <c r="C59" i="14" s="1"/>
  <c r="AD249" i="13"/>
  <c r="C43" i="14" s="1"/>
  <c r="AD290" i="13"/>
  <c r="C84" i="14" s="1"/>
  <c r="AD338" i="13"/>
  <c r="C129" i="14" s="1"/>
  <c r="AD322" i="13"/>
  <c r="C113" i="14" s="1"/>
  <c r="AD264" i="13"/>
  <c r="C58" i="14" s="1"/>
  <c r="F58" i="14" s="1"/>
  <c r="AD248" i="13"/>
  <c r="C42" i="14" s="1"/>
  <c r="AD305" i="13"/>
  <c r="C99" i="14" s="1"/>
  <c r="AD289" i="13"/>
  <c r="C83" i="14" s="1"/>
  <c r="AD263" i="13"/>
  <c r="C57" i="14" s="1"/>
  <c r="AD247" i="13"/>
  <c r="C41" i="14" s="1"/>
  <c r="AD304" i="13"/>
  <c r="C98" i="14" s="1"/>
  <c r="AD288" i="13"/>
  <c r="C82" i="14" s="1"/>
  <c r="AD336" i="13"/>
  <c r="C127" i="14" s="1"/>
  <c r="AD320" i="13"/>
  <c r="C111" i="14" s="1"/>
  <c r="AD262" i="13"/>
  <c r="C56" i="14" s="1"/>
  <c r="AD246" i="13"/>
  <c r="C40" i="14" s="1"/>
  <c r="AD303" i="13"/>
  <c r="C97" i="14" s="1"/>
  <c r="AD287" i="13"/>
  <c r="C81" i="14" s="1"/>
  <c r="AD351" i="13"/>
  <c r="C142" i="14" s="1"/>
  <c r="AD335" i="13"/>
  <c r="C126" i="14" s="1"/>
  <c r="AD319" i="13"/>
  <c r="C110" i="14" s="1"/>
  <c r="AD261" i="13"/>
  <c r="C55" i="14" s="1"/>
  <c r="F55" i="14" s="1"/>
  <c r="AD245" i="13"/>
  <c r="C39" i="14" s="1"/>
  <c r="AD302" i="13"/>
  <c r="C96" i="14" s="1"/>
  <c r="AD286" i="13"/>
  <c r="C80" i="14" s="1"/>
  <c r="AD350" i="13"/>
  <c r="C141" i="14" s="1"/>
  <c r="AD334" i="13"/>
  <c r="C125" i="14" s="1"/>
  <c r="AD318" i="13"/>
  <c r="C109" i="14" s="1"/>
  <c r="AD260" i="13"/>
  <c r="C54" i="14" s="1"/>
  <c r="AD244" i="13"/>
  <c r="C38" i="14" s="1"/>
  <c r="AD301" i="13"/>
  <c r="C95" i="14" s="1"/>
  <c r="AD285" i="13"/>
  <c r="C79" i="14" s="1"/>
  <c r="F79" i="14" s="1"/>
  <c r="AD349" i="13"/>
  <c r="C140" i="14" s="1"/>
  <c r="AD333" i="13"/>
  <c r="C124" i="14" s="1"/>
  <c r="AD317" i="13"/>
  <c r="C108" i="14" s="1"/>
  <c r="AD259" i="13"/>
  <c r="C53" i="14" s="1"/>
  <c r="F53" i="14" s="1"/>
  <c r="AD243" i="13"/>
  <c r="C37" i="14" s="1"/>
  <c r="AD300" i="13"/>
  <c r="C94" i="14" s="1"/>
  <c r="AD284" i="13"/>
  <c r="C78" i="14" s="1"/>
  <c r="F78" i="14" s="1"/>
  <c r="AD348" i="13"/>
  <c r="C139" i="14" s="1"/>
  <c r="AD332" i="13"/>
  <c r="C123" i="14" s="1"/>
  <c r="AD316" i="13"/>
  <c r="C107" i="14" s="1"/>
  <c r="AD258" i="13"/>
  <c r="C52" i="14" s="1"/>
  <c r="AD242" i="13"/>
  <c r="C36" i="14" s="1"/>
  <c r="AD299" i="13"/>
  <c r="C93" i="14" s="1"/>
  <c r="AD283" i="13"/>
  <c r="C77" i="14" s="1"/>
  <c r="AD347" i="13"/>
  <c r="C138" i="14" s="1"/>
  <c r="AD331" i="13"/>
  <c r="C122" i="14" s="1"/>
  <c r="AD315" i="13"/>
  <c r="C106" i="14" s="1"/>
  <c r="AD257" i="13"/>
  <c r="C51" i="14" s="1"/>
  <c r="AD241" i="13"/>
  <c r="C35" i="14" s="1"/>
  <c r="AD298" i="13"/>
  <c r="C92" i="14" s="1"/>
  <c r="AD282" i="13"/>
  <c r="C76" i="14" s="1"/>
  <c r="AD346" i="13"/>
  <c r="C137" i="14" s="1"/>
  <c r="AD330" i="13"/>
  <c r="C121" i="14" s="1"/>
  <c r="AD314" i="13"/>
  <c r="C105" i="14" s="1"/>
  <c r="AD294" i="13"/>
  <c r="C88" i="14" s="1"/>
  <c r="AD256" i="13"/>
  <c r="C50" i="14" s="1"/>
  <c r="AD297" i="13"/>
  <c r="C91" i="14" s="1"/>
  <c r="AD281" i="13"/>
  <c r="C75" i="14" s="1"/>
  <c r="AD345" i="13"/>
  <c r="C136" i="14" s="1"/>
  <c r="AD329" i="13"/>
  <c r="C120" i="14" s="1"/>
  <c r="AD278" i="13"/>
  <c r="C72" i="14" s="1"/>
  <c r="AD255" i="13"/>
  <c r="C49" i="14" s="1"/>
  <c r="AD296" i="13"/>
  <c r="C90" i="14" s="1"/>
  <c r="AD280" i="13"/>
  <c r="C74" i="14" s="1"/>
  <c r="F74" i="14" s="1"/>
  <c r="AD344" i="13"/>
  <c r="C135" i="14" s="1"/>
  <c r="AD328" i="13"/>
  <c r="C119" i="14" s="1"/>
  <c r="AD337" i="13"/>
  <c r="C128" i="14" s="1"/>
  <c r="AD254" i="13"/>
  <c r="C48" i="14" s="1"/>
  <c r="AD295" i="13"/>
  <c r="C89" i="14" s="1"/>
  <c r="AD279" i="13"/>
  <c r="C73" i="14" s="1"/>
  <c r="AD343" i="13"/>
  <c r="C134" i="14" s="1"/>
  <c r="AD327" i="13"/>
  <c r="C118" i="14" s="1"/>
  <c r="AD321" i="13"/>
  <c r="C112" i="14" s="1"/>
  <c r="AD313" i="13"/>
  <c r="C104" i="14" s="1"/>
  <c r="F198" i="13"/>
  <c r="H198" i="13" s="1"/>
  <c r="G148" i="13"/>
  <c r="F215" i="13"/>
  <c r="H215" i="13" s="1"/>
  <c r="F199" i="13"/>
  <c r="H199" i="13" s="1"/>
  <c r="P303" i="13"/>
  <c r="F287" i="13"/>
  <c r="H287" i="13" s="1"/>
  <c r="F209" i="13"/>
  <c r="H209" i="13" s="1"/>
  <c r="F99" i="13"/>
  <c r="H99" i="13" s="1"/>
  <c r="J99" i="13" s="1"/>
  <c r="L99" i="13" s="1"/>
  <c r="N99" i="13" s="1"/>
  <c r="P99" i="13" s="1"/>
  <c r="R99" i="13" s="1"/>
  <c r="T99" i="13" s="1"/>
  <c r="V99" i="13" s="1"/>
  <c r="X99" i="13" s="1"/>
  <c r="Z99" i="13" s="1"/>
  <c r="F217" i="13"/>
  <c r="H217" i="13" s="1"/>
  <c r="F201" i="13"/>
  <c r="H201" i="13" s="1"/>
  <c r="F212" i="13"/>
  <c r="H212" i="13" s="1"/>
  <c r="F196" i="13"/>
  <c r="H196" i="13" s="1"/>
  <c r="F170" i="13"/>
  <c r="H170" i="13" s="1"/>
  <c r="J170" i="13" s="1"/>
  <c r="L170" i="13" s="1"/>
  <c r="N170" i="13" s="1"/>
  <c r="P170" i="13" s="1"/>
  <c r="R170" i="13" s="1"/>
  <c r="F262" i="13"/>
  <c r="Z262" i="13" s="1"/>
  <c r="P299" i="13"/>
  <c r="F283" i="13"/>
  <c r="H283" i="13" s="1"/>
  <c r="AA244" i="13"/>
  <c r="F220" i="13"/>
  <c r="H220" i="13" s="1"/>
  <c r="F204" i="13"/>
  <c r="H204" i="13" s="1"/>
  <c r="AA243" i="13"/>
  <c r="H142" i="13"/>
  <c r="J142" i="13" s="1"/>
  <c r="L142" i="13" s="1"/>
  <c r="N142" i="13" s="1"/>
  <c r="P142" i="13" s="1"/>
  <c r="R142" i="13" s="1"/>
  <c r="T142" i="13" s="1"/>
  <c r="V142" i="13" s="1"/>
  <c r="X142" i="13" s="1"/>
  <c r="Z142" i="13" s="1"/>
  <c r="H200" i="13"/>
  <c r="H125" i="13"/>
  <c r="J125" i="13" s="1"/>
  <c r="L125" i="13" s="1"/>
  <c r="N125" i="13" s="1"/>
  <c r="P125" i="13" s="1"/>
  <c r="R125" i="13" s="1"/>
  <c r="T125" i="13" s="1"/>
  <c r="V125" i="13" s="1"/>
  <c r="X125" i="13" s="1"/>
  <c r="Z125" i="13" s="1"/>
  <c r="F290" i="13"/>
  <c r="H290" i="13" s="1"/>
  <c r="H141" i="13"/>
  <c r="J141" i="13" s="1"/>
  <c r="L141" i="13" s="1"/>
  <c r="N141" i="13" s="1"/>
  <c r="P141" i="13" s="1"/>
  <c r="R141" i="13" s="1"/>
  <c r="T141" i="13" s="1"/>
  <c r="V141" i="13" s="1"/>
  <c r="X141" i="13" s="1"/>
  <c r="Z141" i="13" s="1"/>
  <c r="F213" i="13"/>
  <c r="H213" i="13" s="1"/>
  <c r="F197" i="13"/>
  <c r="H197" i="13" s="1"/>
  <c r="F252" i="13"/>
  <c r="H252" i="13" s="1"/>
  <c r="Z252" i="13" s="1"/>
  <c r="F266" i="13"/>
  <c r="F250" i="13"/>
  <c r="H250" i="13" s="1"/>
  <c r="Z250" i="13" s="1"/>
  <c r="F313" i="13"/>
  <c r="F222" i="13"/>
  <c r="H222" i="13" s="1"/>
  <c r="F206" i="13"/>
  <c r="H206" i="13" s="1"/>
  <c r="AA246" i="13"/>
  <c r="AA341" i="13"/>
  <c r="AA325" i="13"/>
  <c r="AA245" i="13"/>
  <c r="F218" i="13"/>
  <c r="H218" i="13" s="1"/>
  <c r="F202" i="13"/>
  <c r="H202" i="13" s="1"/>
  <c r="D127" i="14"/>
  <c r="P305" i="13"/>
  <c r="H289" i="13"/>
  <c r="AA339" i="13"/>
  <c r="F118" i="13"/>
  <c r="F210" i="13"/>
  <c r="H210" i="13" s="1"/>
  <c r="AA342" i="13"/>
  <c r="AA326" i="13"/>
  <c r="AA340" i="13"/>
  <c r="AA324" i="13"/>
  <c r="AA338" i="13"/>
  <c r="AA322" i="13"/>
  <c r="AA336" i="13"/>
  <c r="AA320" i="13"/>
  <c r="AA348" i="13"/>
  <c r="AA332" i="13"/>
  <c r="AA316" i="13"/>
  <c r="F194" i="13"/>
  <c r="H194" i="13" s="1"/>
  <c r="AA242" i="13"/>
  <c r="AA337" i="13"/>
  <c r="AA321" i="13"/>
  <c r="F136" i="13"/>
  <c r="H136" i="13" s="1"/>
  <c r="J136" i="13" s="1"/>
  <c r="L136" i="13" s="1"/>
  <c r="N136" i="13" s="1"/>
  <c r="P136" i="13" s="1"/>
  <c r="R136" i="13" s="1"/>
  <c r="T136" i="13" s="1"/>
  <c r="V136" i="13" s="1"/>
  <c r="X136" i="13" s="1"/>
  <c r="Z136" i="13" s="1"/>
  <c r="F193" i="13"/>
  <c r="H193" i="13" s="1"/>
  <c r="F173" i="13"/>
  <c r="H173" i="13" s="1"/>
  <c r="J173" i="13" s="1"/>
  <c r="L173" i="13" s="1"/>
  <c r="N173" i="13" s="1"/>
  <c r="P173" i="13" s="1"/>
  <c r="R173" i="13" s="1"/>
  <c r="F157" i="13"/>
  <c r="H157" i="13" s="1"/>
  <c r="J157" i="13" s="1"/>
  <c r="L157" i="13" s="1"/>
  <c r="N157" i="13" s="1"/>
  <c r="P157" i="13" s="1"/>
  <c r="R157" i="13" s="1"/>
  <c r="F191" i="13"/>
  <c r="AA241" i="13"/>
  <c r="F294" i="13"/>
  <c r="H294" i="13" s="1"/>
  <c r="D142" i="14"/>
  <c r="D90" i="14"/>
  <c r="F97" i="13"/>
  <c r="H97" i="13" s="1"/>
  <c r="J97" i="13" s="1"/>
  <c r="L97" i="13" s="1"/>
  <c r="N97" i="13" s="1"/>
  <c r="P97" i="13" s="1"/>
  <c r="R97" i="13" s="1"/>
  <c r="T97" i="13" s="1"/>
  <c r="V97" i="13" s="1"/>
  <c r="X97" i="13" s="1"/>
  <c r="Z97" i="13" s="1"/>
  <c r="F98" i="13"/>
  <c r="H98" i="13" s="1"/>
  <c r="J98" i="13" s="1"/>
  <c r="L98" i="13" s="1"/>
  <c r="N98" i="13" s="1"/>
  <c r="P98" i="13" s="1"/>
  <c r="R98" i="13" s="1"/>
  <c r="T98" i="13" s="1"/>
  <c r="V98" i="13" s="1"/>
  <c r="X98" i="13" s="1"/>
  <c r="Z98" i="13" s="1"/>
  <c r="F172" i="13"/>
  <c r="H172" i="13" s="1"/>
  <c r="J172" i="13" s="1"/>
  <c r="L172" i="13" s="1"/>
  <c r="N172" i="13" s="1"/>
  <c r="P172" i="13" s="1"/>
  <c r="R172" i="13" s="1"/>
  <c r="F156" i="13"/>
  <c r="H156" i="13" s="1"/>
  <c r="J156" i="13" s="1"/>
  <c r="L156" i="13" s="1"/>
  <c r="N156" i="13" s="1"/>
  <c r="P156" i="13" s="1"/>
  <c r="R156" i="13" s="1"/>
  <c r="F226" i="13"/>
  <c r="H226" i="13" s="1"/>
  <c r="AA277" i="13"/>
  <c r="AA335" i="13"/>
  <c r="AA319" i="13"/>
  <c r="D141" i="14"/>
  <c r="D50" i="14"/>
  <c r="F225" i="13"/>
  <c r="H225" i="13" s="1"/>
  <c r="F292" i="13"/>
  <c r="H292" i="13" s="1"/>
  <c r="AA350" i="13"/>
  <c r="AA334" i="13"/>
  <c r="AA318" i="13"/>
  <c r="D277" i="13"/>
  <c r="F120" i="13"/>
  <c r="H120" i="13" s="1"/>
  <c r="J120" i="13" s="1"/>
  <c r="L120" i="13" s="1"/>
  <c r="N120" i="13" s="1"/>
  <c r="P120" i="13" s="1"/>
  <c r="R120" i="13" s="1"/>
  <c r="T120" i="13" s="1"/>
  <c r="V120" i="13" s="1"/>
  <c r="X120" i="13" s="1"/>
  <c r="Z120" i="13" s="1"/>
  <c r="D74" i="14"/>
  <c r="D52" i="14"/>
  <c r="D86" i="14"/>
  <c r="F224" i="13"/>
  <c r="H224" i="13" s="1"/>
  <c r="D121" i="14"/>
  <c r="D105" i="14"/>
  <c r="F291" i="13"/>
  <c r="H291" i="13" s="1"/>
  <c r="D263" i="13"/>
  <c r="F263" i="13" s="1"/>
  <c r="Z263" i="13" s="1"/>
  <c r="D36" i="14"/>
  <c r="F131" i="13"/>
  <c r="H131" i="13" s="1"/>
  <c r="J131" i="13" s="1"/>
  <c r="L131" i="13" s="1"/>
  <c r="N131" i="13" s="1"/>
  <c r="P131" i="13" s="1"/>
  <c r="R131" i="13" s="1"/>
  <c r="T131" i="13" s="1"/>
  <c r="V131" i="13" s="1"/>
  <c r="X131" i="13" s="1"/>
  <c r="Z131" i="13" s="1"/>
  <c r="F223" i="13"/>
  <c r="H223" i="13" s="1"/>
  <c r="D84" i="14"/>
  <c r="F253" i="13"/>
  <c r="H253" i="13" s="1"/>
  <c r="Z253" i="13" s="1"/>
  <c r="D99" i="14"/>
  <c r="D83" i="14"/>
  <c r="F221" i="13"/>
  <c r="H221" i="13" s="1"/>
  <c r="D214" i="13"/>
  <c r="F214" i="13" s="1"/>
  <c r="H214" i="13" s="1"/>
  <c r="H251" i="13"/>
  <c r="Z251" i="13" s="1"/>
  <c r="AA346" i="13"/>
  <c r="AA330" i="13"/>
  <c r="AA314" i="13"/>
  <c r="D247" i="13"/>
  <c r="F247" i="13" s="1"/>
  <c r="H247" i="13" s="1"/>
  <c r="Z247" i="13" s="1"/>
  <c r="D246" i="13"/>
  <c r="F246" i="13" s="1"/>
  <c r="H246" i="13" s="1"/>
  <c r="Z246" i="13" s="1"/>
  <c r="H143" i="13"/>
  <c r="J143" i="13" s="1"/>
  <c r="L143" i="13" s="1"/>
  <c r="N143" i="13" s="1"/>
  <c r="P143" i="13" s="1"/>
  <c r="R143" i="13" s="1"/>
  <c r="T143" i="13" s="1"/>
  <c r="V143" i="13" s="1"/>
  <c r="X143" i="13" s="1"/>
  <c r="Z143" i="13" s="1"/>
  <c r="H127" i="13"/>
  <c r="J127" i="13" s="1"/>
  <c r="L127" i="13" s="1"/>
  <c r="N127" i="13" s="1"/>
  <c r="P127" i="13" s="1"/>
  <c r="R127" i="13" s="1"/>
  <c r="T127" i="13" s="1"/>
  <c r="V127" i="13" s="1"/>
  <c r="X127" i="13" s="1"/>
  <c r="Z127" i="13" s="1"/>
  <c r="H219" i="13"/>
  <c r="H203" i="13"/>
  <c r="H249" i="13"/>
  <c r="Z249" i="13" s="1"/>
  <c r="AA347" i="13"/>
  <c r="AA331" i="13"/>
  <c r="AA315" i="13"/>
  <c r="AA323" i="13"/>
  <c r="D43" i="14"/>
  <c r="F207" i="13"/>
  <c r="H207" i="13" s="1"/>
  <c r="AA343" i="13"/>
  <c r="AA327" i="13"/>
  <c r="D54" i="14"/>
  <c r="D38" i="14"/>
  <c r="D85" i="14"/>
  <c r="D304" i="13"/>
  <c r="F304" i="13" s="1"/>
  <c r="H304" i="13" s="1"/>
  <c r="J304" i="13" s="1"/>
  <c r="L304" i="13" s="1"/>
  <c r="N304" i="13" s="1"/>
  <c r="D288" i="13"/>
  <c r="F288" i="13" s="1"/>
  <c r="H288" i="13" s="1"/>
  <c r="D264" i="13"/>
  <c r="F264" i="13" s="1"/>
  <c r="Z264" i="13" s="1"/>
  <c r="D248" i="13"/>
  <c r="F248" i="13" s="1"/>
  <c r="H248" i="13" s="1"/>
  <c r="Z248" i="13" s="1"/>
  <c r="AA349" i="13"/>
  <c r="AA333" i="13"/>
  <c r="AA317" i="13"/>
  <c r="D110" i="14"/>
  <c r="D302" i="13"/>
  <c r="F302" i="13" s="1"/>
  <c r="H302" i="13" s="1"/>
  <c r="J302" i="13" s="1"/>
  <c r="L302" i="13" s="1"/>
  <c r="N302" i="13" s="1"/>
  <c r="D286" i="13"/>
  <c r="F286" i="13" s="1"/>
  <c r="H286" i="13" s="1"/>
  <c r="D51" i="14"/>
  <c r="D47" i="14"/>
  <c r="D82" i="14"/>
  <c r="D208" i="13"/>
  <c r="F208" i="13" s="1"/>
  <c r="H208" i="13" s="1"/>
  <c r="D192" i="13"/>
  <c r="F192" i="13" s="1"/>
  <c r="H192" i="13" s="1"/>
  <c r="D301" i="13"/>
  <c r="F301" i="13" s="1"/>
  <c r="H301" i="13" s="1"/>
  <c r="J301" i="13" s="1"/>
  <c r="L301" i="13" s="1"/>
  <c r="N301" i="13" s="1"/>
  <c r="D285" i="13"/>
  <c r="F285" i="13" s="1"/>
  <c r="H285" i="13" s="1"/>
  <c r="D261" i="13"/>
  <c r="F261" i="13" s="1"/>
  <c r="H261" i="13" s="1"/>
  <c r="Z261" i="13" s="1"/>
  <c r="D245" i="13"/>
  <c r="F245" i="13" s="1"/>
  <c r="H245" i="13" s="1"/>
  <c r="Z245" i="13" s="1"/>
  <c r="D300" i="13"/>
  <c r="F300" i="13" s="1"/>
  <c r="H300" i="13" s="1"/>
  <c r="J300" i="13" s="1"/>
  <c r="L300" i="13" s="1"/>
  <c r="N300" i="13" s="1"/>
  <c r="D284" i="13"/>
  <c r="F284" i="13" s="1"/>
  <c r="H284" i="13" s="1"/>
  <c r="D260" i="13"/>
  <c r="F260" i="13" s="1"/>
  <c r="H260" i="13" s="1"/>
  <c r="Z260" i="13" s="1"/>
  <c r="D244" i="13"/>
  <c r="F244" i="13" s="1"/>
  <c r="H244" i="13" s="1"/>
  <c r="Z244" i="13" s="1"/>
  <c r="AA345" i="13"/>
  <c r="AA329" i="13"/>
  <c r="AA313" i="13"/>
  <c r="D53" i="14"/>
  <c r="D37" i="14"/>
  <c r="D61" i="14"/>
  <c r="D45" i="14"/>
  <c r="D96" i="14"/>
  <c r="D80" i="14"/>
  <c r="D87" i="14"/>
  <c r="AA155" i="13"/>
  <c r="D71" i="14" s="1"/>
  <c r="D259" i="13"/>
  <c r="F259" i="13" s="1"/>
  <c r="H259" i="13" s="1"/>
  <c r="Z259" i="13" s="1"/>
  <c r="D243" i="13"/>
  <c r="F243" i="13" s="1"/>
  <c r="H243" i="13" s="1"/>
  <c r="Z243" i="13" s="1"/>
  <c r="AA344" i="13"/>
  <c r="AA328" i="13"/>
  <c r="D97" i="14"/>
  <c r="D95" i="14"/>
  <c r="D79" i="14"/>
  <c r="D137" i="14"/>
  <c r="D139" i="14"/>
  <c r="D298" i="13"/>
  <c r="F298" i="13" s="1"/>
  <c r="D282" i="13"/>
  <c r="F282" i="13" s="1"/>
  <c r="H282" i="13" s="1"/>
  <c r="D258" i="13"/>
  <c r="F258" i="13" s="1"/>
  <c r="H258" i="13" s="1"/>
  <c r="Z258" i="13" s="1"/>
  <c r="D242" i="13"/>
  <c r="F242" i="13" s="1"/>
  <c r="H242" i="13" s="1"/>
  <c r="Z242" i="13" s="1"/>
  <c r="F130" i="13"/>
  <c r="H130" i="13" s="1"/>
  <c r="J130" i="13" s="1"/>
  <c r="L130" i="13" s="1"/>
  <c r="N130" i="13" s="1"/>
  <c r="P130" i="13" s="1"/>
  <c r="R130" i="13" s="1"/>
  <c r="T130" i="13" s="1"/>
  <c r="V130" i="13" s="1"/>
  <c r="X130" i="13" s="1"/>
  <c r="Z130" i="13" s="1"/>
  <c r="D133" i="13"/>
  <c r="F133" i="13" s="1"/>
  <c r="H133" i="13" s="1"/>
  <c r="J133" i="13" s="1"/>
  <c r="L133" i="13" s="1"/>
  <c r="N133" i="13" s="1"/>
  <c r="P133" i="13" s="1"/>
  <c r="R133" i="13" s="1"/>
  <c r="T133" i="13" s="1"/>
  <c r="V133" i="13" s="1"/>
  <c r="X133" i="13" s="1"/>
  <c r="Z133" i="13" s="1"/>
  <c r="D94" i="14"/>
  <c r="D78" i="14"/>
  <c r="D297" i="13"/>
  <c r="F297" i="13" s="1"/>
  <c r="D281" i="13"/>
  <c r="F281" i="13" s="1"/>
  <c r="H281" i="13" s="1"/>
  <c r="D257" i="13"/>
  <c r="F257" i="13" s="1"/>
  <c r="H257" i="13" s="1"/>
  <c r="Z257" i="13" s="1"/>
  <c r="D241" i="13"/>
  <c r="H145" i="13"/>
  <c r="F129" i="13"/>
  <c r="H129" i="13" s="1"/>
  <c r="J129" i="13" s="1"/>
  <c r="L129" i="13" s="1"/>
  <c r="N129" i="13" s="1"/>
  <c r="P129" i="13" s="1"/>
  <c r="R129" i="13" s="1"/>
  <c r="T129" i="13" s="1"/>
  <c r="V129" i="13" s="1"/>
  <c r="X129" i="13" s="1"/>
  <c r="Z129" i="13" s="1"/>
  <c r="D93" i="14"/>
  <c r="D77" i="14"/>
  <c r="D126" i="14"/>
  <c r="D296" i="13"/>
  <c r="D280" i="13"/>
  <c r="F280" i="13" s="1"/>
  <c r="H280" i="13" s="1"/>
  <c r="D256" i="13"/>
  <c r="F256" i="13" s="1"/>
  <c r="H256" i="13" s="1"/>
  <c r="Z256" i="13" s="1"/>
  <c r="D229" i="13"/>
  <c r="D49" i="14"/>
  <c r="H144" i="13"/>
  <c r="J144" i="13" s="1"/>
  <c r="L144" i="13" s="1"/>
  <c r="N144" i="13" s="1"/>
  <c r="P144" i="13" s="1"/>
  <c r="R144" i="13" s="1"/>
  <c r="T144" i="13" s="1"/>
  <c r="V144" i="13" s="1"/>
  <c r="X144" i="13" s="1"/>
  <c r="Z144" i="13" s="1"/>
  <c r="F128" i="13"/>
  <c r="H128" i="13" s="1"/>
  <c r="J128" i="13" s="1"/>
  <c r="L128" i="13" s="1"/>
  <c r="N128" i="13" s="1"/>
  <c r="P128" i="13" s="1"/>
  <c r="R128" i="13" s="1"/>
  <c r="T128" i="13" s="1"/>
  <c r="V128" i="13" s="1"/>
  <c r="X128" i="13" s="1"/>
  <c r="Z128" i="13" s="1"/>
  <c r="D126" i="13"/>
  <c r="F126" i="13" s="1"/>
  <c r="H126" i="13" s="1"/>
  <c r="J126" i="13" s="1"/>
  <c r="L126" i="13" s="1"/>
  <c r="N126" i="13" s="1"/>
  <c r="P126" i="13" s="1"/>
  <c r="R126" i="13" s="1"/>
  <c r="T126" i="13" s="1"/>
  <c r="V126" i="13" s="1"/>
  <c r="X126" i="13" s="1"/>
  <c r="Z126" i="13" s="1"/>
  <c r="D92" i="14"/>
  <c r="D76" i="14"/>
  <c r="D136" i="14"/>
  <c r="D120" i="14"/>
  <c r="AA191" i="13"/>
  <c r="D295" i="13"/>
  <c r="F295" i="13" s="1"/>
  <c r="H295" i="13" s="1"/>
  <c r="D279" i="13"/>
  <c r="F279" i="13" s="1"/>
  <c r="H279" i="13" s="1"/>
  <c r="D255" i="13"/>
  <c r="F255" i="13" s="1"/>
  <c r="H255" i="13" s="1"/>
  <c r="Z255" i="13" s="1"/>
  <c r="D228" i="13"/>
  <c r="F228" i="13" s="1"/>
  <c r="H228" i="13" s="1"/>
  <c r="D81" i="14"/>
  <c r="D60" i="14"/>
  <c r="D44" i="14"/>
  <c r="D91" i="14"/>
  <c r="D75" i="14"/>
  <c r="D176" i="13"/>
  <c r="F176" i="13" s="1"/>
  <c r="H176" i="13" s="1"/>
  <c r="J176" i="13" s="1"/>
  <c r="L176" i="13" s="1"/>
  <c r="N176" i="13" s="1"/>
  <c r="P176" i="13" s="1"/>
  <c r="R176" i="13" s="1"/>
  <c r="D278" i="13"/>
  <c r="F278" i="13" s="1"/>
  <c r="H278" i="13" s="1"/>
  <c r="D254" i="13"/>
  <c r="F254" i="13" s="1"/>
  <c r="H254" i="13" s="1"/>
  <c r="Z254" i="13" s="1"/>
  <c r="F293" i="13"/>
  <c r="H293" i="13" s="1"/>
  <c r="D58" i="14"/>
  <c r="D169" i="13"/>
  <c r="F169" i="13" s="1"/>
  <c r="H169" i="13" s="1"/>
  <c r="J169" i="13" s="1"/>
  <c r="L169" i="13" s="1"/>
  <c r="N169" i="13" s="1"/>
  <c r="P169" i="13" s="1"/>
  <c r="R169" i="13" s="1"/>
  <c r="D41" i="14"/>
  <c r="D168" i="13"/>
  <c r="F168" i="13" s="1"/>
  <c r="H168" i="13" s="1"/>
  <c r="J168" i="13" s="1"/>
  <c r="L168" i="13" s="1"/>
  <c r="N168" i="13" s="1"/>
  <c r="P168" i="13" s="1"/>
  <c r="R168" i="13" s="1"/>
  <c r="D59" i="14"/>
  <c r="D57" i="14"/>
  <c r="D56" i="14"/>
  <c r="D40" i="14"/>
  <c r="F171" i="13"/>
  <c r="H171" i="13" s="1"/>
  <c r="J171" i="13" s="1"/>
  <c r="L171" i="13" s="1"/>
  <c r="N171" i="13" s="1"/>
  <c r="P171" i="13" s="1"/>
  <c r="R171" i="13" s="1"/>
  <c r="F155" i="13"/>
  <c r="D88" i="14"/>
  <c r="D72" i="14"/>
  <c r="D160" i="13"/>
  <c r="F160" i="13" s="1"/>
  <c r="H160" i="13" s="1"/>
  <c r="J160" i="13" s="1"/>
  <c r="L160" i="13" s="1"/>
  <c r="N160" i="13" s="1"/>
  <c r="P160" i="13" s="1"/>
  <c r="R160" i="13" s="1"/>
  <c r="D42" i="14"/>
  <c r="D55" i="14"/>
  <c r="D39" i="14"/>
  <c r="H216" i="13"/>
  <c r="L227" i="13"/>
  <c r="D111" i="14"/>
  <c r="D112" i="14"/>
  <c r="D124" i="14"/>
  <c r="D140" i="14"/>
  <c r="D125" i="14"/>
  <c r="D128" i="14"/>
  <c r="D109" i="14"/>
  <c r="D108" i="14"/>
  <c r="D135" i="14"/>
  <c r="D119" i="14"/>
  <c r="L195" i="13"/>
  <c r="L211" i="13"/>
  <c r="D116" i="14"/>
  <c r="D107" i="14"/>
  <c r="D115" i="14"/>
  <c r="D122" i="14"/>
  <c r="D123" i="14"/>
  <c r="D131" i="14"/>
  <c r="D138" i="14"/>
  <c r="D106" i="14"/>
  <c r="D134" i="14"/>
  <c r="D118" i="14"/>
  <c r="D133" i="14"/>
  <c r="D117" i="14"/>
  <c r="D132" i="14"/>
  <c r="D130" i="14"/>
  <c r="D114" i="14"/>
  <c r="D129" i="14"/>
  <c r="D113" i="14"/>
  <c r="F205" i="13"/>
  <c r="H205" i="13" s="1"/>
  <c r="D98" i="14"/>
  <c r="D48" i="14"/>
  <c r="D89" i="14"/>
  <c r="D73" i="14"/>
  <c r="AA97" i="13"/>
  <c r="D62" i="14"/>
  <c r="D46" i="14"/>
  <c r="D140" i="13"/>
  <c r="F140" i="13" s="1"/>
  <c r="H140" i="13" s="1"/>
  <c r="J140" i="13" s="1"/>
  <c r="L140" i="13" s="1"/>
  <c r="N140" i="13" s="1"/>
  <c r="P140" i="13" s="1"/>
  <c r="R140" i="13" s="1"/>
  <c r="T140" i="13" s="1"/>
  <c r="V140" i="13" s="1"/>
  <c r="X140" i="13" s="1"/>
  <c r="Z140" i="13" s="1"/>
  <c r="D124" i="13"/>
  <c r="F124" i="13" s="1"/>
  <c r="H124" i="13" s="1"/>
  <c r="J124" i="13" s="1"/>
  <c r="L124" i="13" s="1"/>
  <c r="N124" i="13" s="1"/>
  <c r="P124" i="13" s="1"/>
  <c r="R124" i="13" s="1"/>
  <c r="T124" i="13" s="1"/>
  <c r="V124" i="13" s="1"/>
  <c r="X124" i="13" s="1"/>
  <c r="Z124" i="13" s="1"/>
  <c r="D183" i="13"/>
  <c r="F183" i="13" s="1"/>
  <c r="H183" i="13" s="1"/>
  <c r="J183" i="13" s="1"/>
  <c r="L183" i="13" s="1"/>
  <c r="D167" i="13"/>
  <c r="F167" i="13" s="1"/>
  <c r="H167" i="13" s="1"/>
  <c r="J167" i="13" s="1"/>
  <c r="L167" i="13" s="1"/>
  <c r="N167" i="13" s="1"/>
  <c r="P167" i="13" s="1"/>
  <c r="R167" i="13" s="1"/>
  <c r="D139" i="13"/>
  <c r="F139" i="13" s="1"/>
  <c r="H139" i="13" s="1"/>
  <c r="J139" i="13" s="1"/>
  <c r="L139" i="13" s="1"/>
  <c r="N139" i="13" s="1"/>
  <c r="P139" i="13" s="1"/>
  <c r="R139" i="13" s="1"/>
  <c r="T139" i="13" s="1"/>
  <c r="V139" i="13" s="1"/>
  <c r="X139" i="13" s="1"/>
  <c r="Z139" i="13" s="1"/>
  <c r="D123" i="13"/>
  <c r="F123" i="13" s="1"/>
  <c r="H123" i="13" s="1"/>
  <c r="J123" i="13" s="1"/>
  <c r="L123" i="13" s="1"/>
  <c r="N123" i="13" s="1"/>
  <c r="P123" i="13" s="1"/>
  <c r="R123" i="13" s="1"/>
  <c r="T123" i="13" s="1"/>
  <c r="V123" i="13" s="1"/>
  <c r="X123" i="13" s="1"/>
  <c r="Z123" i="13" s="1"/>
  <c r="D182" i="13"/>
  <c r="F182" i="13" s="1"/>
  <c r="H182" i="13" s="1"/>
  <c r="J182" i="13" s="1"/>
  <c r="L182" i="13" s="1"/>
  <c r="N182" i="13" s="1"/>
  <c r="P182" i="13" s="1"/>
  <c r="R182" i="13" s="1"/>
  <c r="D166" i="13"/>
  <c r="F166" i="13" s="1"/>
  <c r="H166" i="13" s="1"/>
  <c r="J166" i="13" s="1"/>
  <c r="L166" i="13" s="1"/>
  <c r="N166" i="13" s="1"/>
  <c r="P166" i="13" s="1"/>
  <c r="R166" i="13" s="1"/>
  <c r="D138" i="13"/>
  <c r="F138" i="13" s="1"/>
  <c r="H138" i="13" s="1"/>
  <c r="J138" i="13" s="1"/>
  <c r="L138" i="13" s="1"/>
  <c r="N138" i="13" s="1"/>
  <c r="P138" i="13" s="1"/>
  <c r="R138" i="13" s="1"/>
  <c r="T138" i="13" s="1"/>
  <c r="V138" i="13" s="1"/>
  <c r="X138" i="13" s="1"/>
  <c r="Z138" i="13" s="1"/>
  <c r="D122" i="13"/>
  <c r="F122" i="13" s="1"/>
  <c r="H122" i="13" s="1"/>
  <c r="J122" i="13" s="1"/>
  <c r="L122" i="13" s="1"/>
  <c r="N122" i="13" s="1"/>
  <c r="P122" i="13" s="1"/>
  <c r="R122" i="13" s="1"/>
  <c r="T122" i="13" s="1"/>
  <c r="V122" i="13" s="1"/>
  <c r="X122" i="13" s="1"/>
  <c r="Z122" i="13" s="1"/>
  <c r="D181" i="13"/>
  <c r="F181" i="13" s="1"/>
  <c r="H181" i="13" s="1"/>
  <c r="J181" i="13" s="1"/>
  <c r="L181" i="13" s="1"/>
  <c r="N181" i="13" s="1"/>
  <c r="P181" i="13" s="1"/>
  <c r="R181" i="13" s="1"/>
  <c r="D165" i="13"/>
  <c r="F165" i="13" s="1"/>
  <c r="H165" i="13" s="1"/>
  <c r="J165" i="13" s="1"/>
  <c r="L165" i="13" s="1"/>
  <c r="N165" i="13" s="1"/>
  <c r="P165" i="13" s="1"/>
  <c r="R165" i="13" s="1"/>
  <c r="D137" i="13"/>
  <c r="F137" i="13" s="1"/>
  <c r="H137" i="13" s="1"/>
  <c r="J137" i="13" s="1"/>
  <c r="L137" i="13" s="1"/>
  <c r="N137" i="13" s="1"/>
  <c r="P137" i="13" s="1"/>
  <c r="R137" i="13" s="1"/>
  <c r="T137" i="13" s="1"/>
  <c r="V137" i="13" s="1"/>
  <c r="X137" i="13" s="1"/>
  <c r="Z137" i="13" s="1"/>
  <c r="D121" i="13"/>
  <c r="F121" i="13" s="1"/>
  <c r="H121" i="13" s="1"/>
  <c r="J121" i="13" s="1"/>
  <c r="L121" i="13" s="1"/>
  <c r="N121" i="13" s="1"/>
  <c r="P121" i="13" s="1"/>
  <c r="R121" i="13" s="1"/>
  <c r="T121" i="13" s="1"/>
  <c r="V121" i="13" s="1"/>
  <c r="X121" i="13" s="1"/>
  <c r="Z121" i="13" s="1"/>
  <c r="D180" i="13"/>
  <c r="F180" i="13" s="1"/>
  <c r="H180" i="13" s="1"/>
  <c r="J180" i="13" s="1"/>
  <c r="L180" i="13" s="1"/>
  <c r="N180" i="13" s="1"/>
  <c r="P180" i="13" s="1"/>
  <c r="R180" i="13" s="1"/>
  <c r="D164" i="13"/>
  <c r="F164" i="13" s="1"/>
  <c r="H164" i="13" s="1"/>
  <c r="J164" i="13" s="1"/>
  <c r="L164" i="13" s="1"/>
  <c r="N164" i="13" s="1"/>
  <c r="P164" i="13" s="1"/>
  <c r="R164" i="13" s="1"/>
  <c r="D179" i="13"/>
  <c r="F179" i="13" s="1"/>
  <c r="H179" i="13" s="1"/>
  <c r="J179" i="13" s="1"/>
  <c r="L179" i="13" s="1"/>
  <c r="N179" i="13" s="1"/>
  <c r="P179" i="13" s="1"/>
  <c r="R179" i="13" s="1"/>
  <c r="D163" i="13"/>
  <c r="F163" i="13" s="1"/>
  <c r="H163" i="13" s="1"/>
  <c r="J163" i="13" s="1"/>
  <c r="L163" i="13" s="1"/>
  <c r="N163" i="13" s="1"/>
  <c r="P163" i="13" s="1"/>
  <c r="R163" i="13" s="1"/>
  <c r="D135" i="13"/>
  <c r="F135" i="13" s="1"/>
  <c r="H135" i="13" s="1"/>
  <c r="J135" i="13" s="1"/>
  <c r="L135" i="13" s="1"/>
  <c r="N135" i="13" s="1"/>
  <c r="P135" i="13" s="1"/>
  <c r="R135" i="13" s="1"/>
  <c r="T135" i="13" s="1"/>
  <c r="V135" i="13" s="1"/>
  <c r="X135" i="13" s="1"/>
  <c r="Z135" i="13" s="1"/>
  <c r="D119" i="13"/>
  <c r="D178" i="13"/>
  <c r="F178" i="13" s="1"/>
  <c r="H178" i="13" s="1"/>
  <c r="J178" i="13" s="1"/>
  <c r="L178" i="13" s="1"/>
  <c r="N178" i="13" s="1"/>
  <c r="P178" i="13" s="1"/>
  <c r="R178" i="13" s="1"/>
  <c r="D162" i="13"/>
  <c r="F162" i="13" s="1"/>
  <c r="H162" i="13" s="1"/>
  <c r="J162" i="13" s="1"/>
  <c r="L162" i="13" s="1"/>
  <c r="N162" i="13" s="1"/>
  <c r="P162" i="13" s="1"/>
  <c r="R162" i="13" s="1"/>
  <c r="D134" i="13"/>
  <c r="F134" i="13" s="1"/>
  <c r="H134" i="13" s="1"/>
  <c r="J134" i="13" s="1"/>
  <c r="L134" i="13" s="1"/>
  <c r="N134" i="13" s="1"/>
  <c r="P134" i="13" s="1"/>
  <c r="R134" i="13" s="1"/>
  <c r="T134" i="13" s="1"/>
  <c r="V134" i="13" s="1"/>
  <c r="X134" i="13" s="1"/>
  <c r="Z134" i="13" s="1"/>
  <c r="D177" i="13"/>
  <c r="F177" i="13" s="1"/>
  <c r="H177" i="13" s="1"/>
  <c r="J177" i="13" s="1"/>
  <c r="L177" i="13" s="1"/>
  <c r="N177" i="13" s="1"/>
  <c r="P177" i="13" s="1"/>
  <c r="R177" i="13" s="1"/>
  <c r="D161" i="13"/>
  <c r="F161" i="13" s="1"/>
  <c r="H161" i="13" s="1"/>
  <c r="J161" i="13" s="1"/>
  <c r="L161" i="13" s="1"/>
  <c r="N161" i="13" s="1"/>
  <c r="P161" i="13" s="1"/>
  <c r="R161" i="13" s="1"/>
  <c r="D132" i="13"/>
  <c r="F132" i="13" s="1"/>
  <c r="H132" i="13" s="1"/>
  <c r="J132" i="13" s="1"/>
  <c r="L132" i="13" s="1"/>
  <c r="N132" i="13" s="1"/>
  <c r="P132" i="13" s="1"/>
  <c r="R132" i="13" s="1"/>
  <c r="T132" i="13" s="1"/>
  <c r="V132" i="13" s="1"/>
  <c r="X132" i="13" s="1"/>
  <c r="Z132" i="13" s="1"/>
  <c r="D175" i="13"/>
  <c r="F175" i="13" s="1"/>
  <c r="H175" i="13" s="1"/>
  <c r="J175" i="13" s="1"/>
  <c r="L175" i="13" s="1"/>
  <c r="N175" i="13" s="1"/>
  <c r="P175" i="13" s="1"/>
  <c r="R175" i="13" s="1"/>
  <c r="D159" i="13"/>
  <c r="F159" i="13" s="1"/>
  <c r="H159" i="13" s="1"/>
  <c r="J159" i="13" s="1"/>
  <c r="L159" i="13" s="1"/>
  <c r="N159" i="13" s="1"/>
  <c r="P159" i="13" s="1"/>
  <c r="R159" i="13" s="1"/>
  <c r="AA98" i="13"/>
  <c r="AA118" i="13"/>
  <c r="D35" i="14" s="1"/>
  <c r="D174" i="13"/>
  <c r="F174" i="13" s="1"/>
  <c r="H174" i="13" s="1"/>
  <c r="J174" i="13" s="1"/>
  <c r="L174" i="13" s="1"/>
  <c r="N174" i="13" s="1"/>
  <c r="P174" i="13" s="1"/>
  <c r="R174" i="13" s="1"/>
  <c r="D158" i="13"/>
  <c r="F158" i="13" s="1"/>
  <c r="H158" i="13" s="1"/>
  <c r="J158" i="13" s="1"/>
  <c r="L158" i="13" s="1"/>
  <c r="N158" i="13" s="1"/>
  <c r="P158" i="13" s="1"/>
  <c r="R158" i="13" s="1"/>
  <c r="AA99" i="13"/>
  <c r="J291" i="13" l="1"/>
  <c r="L291" i="13" s="1"/>
  <c r="J280" i="13"/>
  <c r="L280" i="13" s="1"/>
  <c r="R305" i="13"/>
  <c r="T305" i="13" s="1"/>
  <c r="V305" i="13" s="1"/>
  <c r="X305" i="13" s="1"/>
  <c r="Z305" i="13" s="1"/>
  <c r="J282" i="13"/>
  <c r="L282" i="13" s="1"/>
  <c r="L289" i="13"/>
  <c r="J289" i="13"/>
  <c r="L279" i="13"/>
  <c r="J279" i="13"/>
  <c r="J290" i="13"/>
  <c r="L290" i="13" s="1"/>
  <c r="P295" i="13"/>
  <c r="J295" i="13"/>
  <c r="L295" i="13" s="1"/>
  <c r="N295" i="13" s="1"/>
  <c r="J286" i="13"/>
  <c r="L286" i="13" s="1"/>
  <c r="J287" i="13"/>
  <c r="L287" i="13" s="1"/>
  <c r="J293" i="13"/>
  <c r="L293" i="13" s="1"/>
  <c r="J294" i="13"/>
  <c r="L294" i="13" s="1"/>
  <c r="N294" i="13" s="1"/>
  <c r="P294" i="13" s="1"/>
  <c r="T303" i="13"/>
  <c r="V303" i="13" s="1"/>
  <c r="X303" i="13" s="1"/>
  <c r="Z303" i="13" s="1"/>
  <c r="R303" i="13"/>
  <c r="L284" i="13"/>
  <c r="J284" i="13"/>
  <c r="J278" i="13"/>
  <c r="L278" i="13" s="1"/>
  <c r="L292" i="13"/>
  <c r="J292" i="13"/>
  <c r="AA306" i="13"/>
  <c r="Q307" i="13"/>
  <c r="R306" i="13"/>
  <c r="T306" i="13" s="1"/>
  <c r="V306" i="13" s="1"/>
  <c r="X306" i="13" s="1"/>
  <c r="Z306" i="13" s="1"/>
  <c r="J281" i="13"/>
  <c r="L281" i="13" s="1"/>
  <c r="J283" i="13"/>
  <c r="L283" i="13" s="1"/>
  <c r="J288" i="13"/>
  <c r="L288" i="13" s="1"/>
  <c r="R299" i="13"/>
  <c r="T299" i="13" s="1"/>
  <c r="V299" i="13" s="1"/>
  <c r="X299" i="13" s="1"/>
  <c r="Z299" i="13" s="1"/>
  <c r="J285" i="13"/>
  <c r="L285" i="13" s="1"/>
  <c r="P300" i="13"/>
  <c r="P302" i="13"/>
  <c r="H297" i="13"/>
  <c r="P301" i="13"/>
  <c r="P304" i="13"/>
  <c r="H298" i="13"/>
  <c r="F296" i="13"/>
  <c r="H296" i="13" s="1"/>
  <c r="T177" i="13"/>
  <c r="V177" i="13" s="1"/>
  <c r="X177" i="13" s="1"/>
  <c r="Z177" i="13" s="1"/>
  <c r="T182" i="13"/>
  <c r="V182" i="13" s="1"/>
  <c r="X182" i="13" s="1"/>
  <c r="Z182" i="13" s="1"/>
  <c r="T162" i="13"/>
  <c r="V162" i="13" s="1"/>
  <c r="X162" i="13" s="1"/>
  <c r="Z162" i="13" s="1"/>
  <c r="T160" i="13"/>
  <c r="V160" i="13" s="1"/>
  <c r="X160" i="13" s="1"/>
  <c r="Z160" i="13" s="1"/>
  <c r="T176" i="13"/>
  <c r="V176" i="13" s="1"/>
  <c r="X176" i="13" s="1"/>
  <c r="Z176" i="13" s="1"/>
  <c r="T178" i="13"/>
  <c r="V178" i="13" s="1"/>
  <c r="X178" i="13" s="1"/>
  <c r="Z178" i="13" s="1"/>
  <c r="T167" i="13"/>
  <c r="V167" i="13" s="1"/>
  <c r="X167" i="13" s="1"/>
  <c r="Z167" i="13" s="1"/>
  <c r="V157" i="13"/>
  <c r="X157" i="13" s="1"/>
  <c r="Z157" i="13" s="1"/>
  <c r="T157" i="13"/>
  <c r="T179" i="13"/>
  <c r="V179" i="13" s="1"/>
  <c r="X179" i="13" s="1"/>
  <c r="Z179" i="13" s="1"/>
  <c r="T164" i="13"/>
  <c r="V164" i="13" s="1"/>
  <c r="X164" i="13" s="1"/>
  <c r="Z164" i="13" s="1"/>
  <c r="V156" i="13"/>
  <c r="X156" i="13" s="1"/>
  <c r="Z156" i="13" s="1"/>
  <c r="T156" i="13"/>
  <c r="V174" i="13"/>
  <c r="X174" i="13" s="1"/>
  <c r="Z174" i="13" s="1"/>
  <c r="T174" i="13"/>
  <c r="T180" i="13"/>
  <c r="V180" i="13" s="1"/>
  <c r="X180" i="13" s="1"/>
  <c r="Z180" i="13" s="1"/>
  <c r="V172" i="13"/>
  <c r="X172" i="13" s="1"/>
  <c r="Z172" i="13" s="1"/>
  <c r="T172" i="13"/>
  <c r="T166" i="13"/>
  <c r="V166" i="13" s="1"/>
  <c r="X166" i="13" s="1"/>
  <c r="Z166" i="13" s="1"/>
  <c r="V158" i="13"/>
  <c r="X158" i="13" s="1"/>
  <c r="Z158" i="13" s="1"/>
  <c r="T158" i="13"/>
  <c r="T163" i="13"/>
  <c r="V163" i="13" s="1"/>
  <c r="X163" i="13" s="1"/>
  <c r="Z163" i="13" s="1"/>
  <c r="T168" i="13"/>
  <c r="V168" i="13" s="1"/>
  <c r="X168" i="13" s="1"/>
  <c r="Z168" i="13" s="1"/>
  <c r="V159" i="13"/>
  <c r="X159" i="13" s="1"/>
  <c r="Z159" i="13" s="1"/>
  <c r="T159" i="13"/>
  <c r="V165" i="13"/>
  <c r="X165" i="13" s="1"/>
  <c r="Z165" i="13" s="1"/>
  <c r="T165" i="13"/>
  <c r="N183" i="13"/>
  <c r="P183" i="13" s="1"/>
  <c r="R183" i="13" s="1"/>
  <c r="V171" i="13"/>
  <c r="X171" i="13" s="1"/>
  <c r="Z171" i="13" s="1"/>
  <c r="T171" i="13"/>
  <c r="T173" i="13"/>
  <c r="V173" i="13" s="1"/>
  <c r="X173" i="13" s="1"/>
  <c r="Z173" i="13" s="1"/>
  <c r="V170" i="13"/>
  <c r="X170" i="13" s="1"/>
  <c r="Z170" i="13" s="1"/>
  <c r="T170" i="13"/>
  <c r="T175" i="13"/>
  <c r="V175" i="13" s="1"/>
  <c r="X175" i="13" s="1"/>
  <c r="Z175" i="13" s="1"/>
  <c r="T181" i="13"/>
  <c r="V181" i="13" s="1"/>
  <c r="X181" i="13" s="1"/>
  <c r="Z181" i="13" s="1"/>
  <c r="V169" i="13"/>
  <c r="X169" i="13" s="1"/>
  <c r="Z169" i="13" s="1"/>
  <c r="T169" i="13"/>
  <c r="V161" i="13"/>
  <c r="X161" i="13" s="1"/>
  <c r="Z161" i="13" s="1"/>
  <c r="T161" i="13"/>
  <c r="D185" i="13"/>
  <c r="F185" i="13" s="1"/>
  <c r="H185" i="13" s="1"/>
  <c r="J185" i="13" s="1"/>
  <c r="L185" i="13" s="1"/>
  <c r="N185" i="13" s="1"/>
  <c r="P185" i="13" s="1"/>
  <c r="R185" i="13" s="1"/>
  <c r="T185" i="13" s="1"/>
  <c r="N211" i="13"/>
  <c r="P211" i="13" s="1"/>
  <c r="J214" i="13"/>
  <c r="L214" i="13" s="1"/>
  <c r="J220" i="13"/>
  <c r="L220" i="13" s="1"/>
  <c r="J199" i="13"/>
  <c r="L199" i="13" s="1"/>
  <c r="F49" i="14"/>
  <c r="N227" i="13"/>
  <c r="P227" i="13" s="1"/>
  <c r="N195" i="13"/>
  <c r="P195" i="13" s="1"/>
  <c r="J203" i="13"/>
  <c r="L203" i="13" s="1"/>
  <c r="J221" i="13"/>
  <c r="L221" i="13" s="1"/>
  <c r="J215" i="13"/>
  <c r="L215" i="13" s="1"/>
  <c r="J204" i="13"/>
  <c r="L204" i="13" s="1"/>
  <c r="J207" i="13"/>
  <c r="L207" i="13" s="1"/>
  <c r="J219" i="13"/>
  <c r="L219" i="13" s="1"/>
  <c r="J205" i="13"/>
  <c r="L205" i="13" s="1"/>
  <c r="J193" i="13"/>
  <c r="L193" i="13" s="1"/>
  <c r="J226" i="13"/>
  <c r="L226" i="13" s="1"/>
  <c r="L202" i="13"/>
  <c r="J202" i="13"/>
  <c r="J196" i="13"/>
  <c r="L196" i="13" s="1"/>
  <c r="J198" i="13"/>
  <c r="L198" i="13" s="1"/>
  <c r="J228" i="13"/>
  <c r="L228" i="13" s="1"/>
  <c r="F229" i="13"/>
  <c r="H229" i="13" s="1"/>
  <c r="J192" i="13"/>
  <c r="L192" i="13" s="1"/>
  <c r="J223" i="13"/>
  <c r="L223" i="13" s="1"/>
  <c r="J218" i="13"/>
  <c r="L218" i="13" s="1"/>
  <c r="J197" i="13"/>
  <c r="L197" i="13" s="1"/>
  <c r="J212" i="13"/>
  <c r="L212" i="13" s="1"/>
  <c r="L206" i="13"/>
  <c r="J206" i="13"/>
  <c r="J225" i="13"/>
  <c r="L225" i="13" s="1"/>
  <c r="J224" i="13"/>
  <c r="L224" i="13" s="1"/>
  <c r="J208" i="13"/>
  <c r="L208" i="13" s="1"/>
  <c r="J213" i="13"/>
  <c r="L213" i="13" s="1"/>
  <c r="J201" i="13"/>
  <c r="L201" i="13" s="1"/>
  <c r="J210" i="13"/>
  <c r="L210" i="13" s="1"/>
  <c r="J217" i="13"/>
  <c r="L217" i="13" s="1"/>
  <c r="J200" i="13"/>
  <c r="L200" i="13" s="1"/>
  <c r="J209" i="13"/>
  <c r="L209" i="13" s="1"/>
  <c r="J216" i="13"/>
  <c r="L216" i="13" s="1"/>
  <c r="J194" i="13"/>
  <c r="L194" i="13" s="1"/>
  <c r="J222" i="13"/>
  <c r="L222" i="13" s="1"/>
  <c r="F62" i="14"/>
  <c r="E72" i="14"/>
  <c r="E60" i="14"/>
  <c r="AA148" i="13"/>
  <c r="H148" i="13"/>
  <c r="J148" i="13" s="1"/>
  <c r="L148" i="13" s="1"/>
  <c r="N148" i="13" s="1"/>
  <c r="P148" i="13" s="1"/>
  <c r="R148" i="13" s="1"/>
  <c r="T148" i="13" s="1"/>
  <c r="V148" i="13" s="1"/>
  <c r="X148" i="13" s="1"/>
  <c r="Z148" i="13" s="1"/>
  <c r="F119" i="13"/>
  <c r="H119" i="13" s="1"/>
  <c r="J119" i="13" s="1"/>
  <c r="L119" i="13" s="1"/>
  <c r="N119" i="13" s="1"/>
  <c r="P119" i="13" s="1"/>
  <c r="R119" i="13" s="1"/>
  <c r="T119" i="13" s="1"/>
  <c r="V119" i="13" s="1"/>
  <c r="X119" i="13" s="1"/>
  <c r="Z119" i="13" s="1"/>
  <c r="J145" i="13"/>
  <c r="L145" i="13" s="1"/>
  <c r="F52" i="14"/>
  <c r="F51" i="14"/>
  <c r="E71" i="14"/>
  <c r="F116" i="14"/>
  <c r="F98" i="14"/>
  <c r="E138" i="14"/>
  <c r="E79" i="14"/>
  <c r="E40" i="14"/>
  <c r="E56" i="14"/>
  <c r="E62" i="14"/>
  <c r="E59" i="14"/>
  <c r="F95" i="14"/>
  <c r="E43" i="14"/>
  <c r="E47" i="14"/>
  <c r="F97" i="14"/>
  <c r="E46" i="14"/>
  <c r="E97" i="14"/>
  <c r="F84" i="14"/>
  <c r="E129" i="14"/>
  <c r="E77" i="14"/>
  <c r="E38" i="14"/>
  <c r="E53" i="14"/>
  <c r="F115" i="14"/>
  <c r="E41" i="14"/>
  <c r="E80" i="14"/>
  <c r="E42" i="14"/>
  <c r="E61" i="14"/>
  <c r="E133" i="14"/>
  <c r="E49" i="14"/>
  <c r="F96" i="14"/>
  <c r="E58" i="14"/>
  <c r="E35" i="14"/>
  <c r="F90" i="14"/>
  <c r="F141" i="14"/>
  <c r="F94" i="14"/>
  <c r="E48" i="14"/>
  <c r="E123" i="14"/>
  <c r="F142" i="14"/>
  <c r="E113" i="14"/>
  <c r="E39" i="14"/>
  <c r="E128" i="14"/>
  <c r="E57" i="14"/>
  <c r="F88" i="14"/>
  <c r="E73" i="14"/>
  <c r="E78" i="14"/>
  <c r="E94" i="14"/>
  <c r="F124" i="14"/>
  <c r="F137" i="14"/>
  <c r="F87" i="14"/>
  <c r="F82" i="14"/>
  <c r="F125" i="14"/>
  <c r="F128" i="14"/>
  <c r="E50" i="14"/>
  <c r="E44" i="14"/>
  <c r="C65" i="14"/>
  <c r="E109" i="14"/>
  <c r="E76" i="14"/>
  <c r="E37" i="14"/>
  <c r="F99" i="14"/>
  <c r="F112" i="14"/>
  <c r="F114" i="14"/>
  <c r="F91" i="14"/>
  <c r="F80" i="14"/>
  <c r="E111" i="14"/>
  <c r="E75" i="14"/>
  <c r="F133" i="14"/>
  <c r="F57" i="14"/>
  <c r="E118" i="14"/>
  <c r="F241" i="13"/>
  <c r="F86" i="14"/>
  <c r="F277" i="13"/>
  <c r="F76" i="14"/>
  <c r="E54" i="14"/>
  <c r="F81" i="14"/>
  <c r="F107" i="14"/>
  <c r="F42" i="14"/>
  <c r="F61" i="14"/>
  <c r="E51" i="14"/>
  <c r="F83" i="14"/>
  <c r="E52" i="14"/>
  <c r="H191" i="13"/>
  <c r="F134" i="14"/>
  <c r="E74" i="14"/>
  <c r="F127" i="14"/>
  <c r="F46" i="14"/>
  <c r="F139" i="14"/>
  <c r="E55" i="14"/>
  <c r="F120" i="14"/>
  <c r="F93" i="14"/>
  <c r="F72" i="14"/>
  <c r="E114" i="14"/>
  <c r="F126" i="14"/>
  <c r="F136" i="14"/>
  <c r="E36" i="14"/>
  <c r="H313" i="13"/>
  <c r="F56" i="14"/>
  <c r="D231" i="13"/>
  <c r="F231" i="13" s="1"/>
  <c r="H231" i="13" s="1"/>
  <c r="J231" i="13" s="1"/>
  <c r="L231" i="13" s="1"/>
  <c r="N231" i="13" s="1"/>
  <c r="P231" i="13" s="1"/>
  <c r="R231" i="13" s="1"/>
  <c r="T231" i="13" s="1"/>
  <c r="F77" i="14"/>
  <c r="F71" i="14"/>
  <c r="F73" i="14"/>
  <c r="F75" i="14"/>
  <c r="F36" i="14"/>
  <c r="F38" i="14"/>
  <c r="F39" i="14"/>
  <c r="F37" i="14"/>
  <c r="F54" i="14"/>
  <c r="D65" i="14"/>
  <c r="F40" i="14"/>
  <c r="F41" i="14"/>
  <c r="F47" i="14"/>
  <c r="F43" i="14"/>
  <c r="F44" i="14"/>
  <c r="F59" i="14"/>
  <c r="F35" i="14"/>
  <c r="F48" i="14"/>
  <c r="F45" i="14"/>
  <c r="E45" i="14"/>
  <c r="F50" i="14"/>
  <c r="E108" i="14"/>
  <c r="E106" i="14"/>
  <c r="E132" i="14"/>
  <c r="E107" i="14"/>
  <c r="E116" i="14"/>
  <c r="E125" i="14"/>
  <c r="D104" i="14"/>
  <c r="D144" i="14" s="1"/>
  <c r="E122" i="14"/>
  <c r="E130" i="14"/>
  <c r="E87" i="14"/>
  <c r="E115" i="14"/>
  <c r="E89" i="14"/>
  <c r="E117" i="14"/>
  <c r="E92" i="14"/>
  <c r="F85" i="14"/>
  <c r="E141" i="14"/>
  <c r="E91" i="14"/>
  <c r="F105" i="14"/>
  <c r="E121" i="14"/>
  <c r="H155" i="13"/>
  <c r="E126" i="14"/>
  <c r="E84" i="14"/>
  <c r="E137" i="14"/>
  <c r="E95" i="14"/>
  <c r="E85" i="14"/>
  <c r="E119" i="14"/>
  <c r="E135" i="14"/>
  <c r="H118" i="13"/>
  <c r="E90" i="14"/>
  <c r="D146" i="13"/>
  <c r="F146" i="13" s="1"/>
  <c r="H146" i="13" s="1"/>
  <c r="J146" i="13" s="1"/>
  <c r="L146" i="13" s="1"/>
  <c r="N146" i="13" s="1"/>
  <c r="P146" i="13" s="1"/>
  <c r="R146" i="13" s="1"/>
  <c r="T146" i="13" s="1"/>
  <c r="V146" i="13" s="1"/>
  <c r="X146" i="13" s="1"/>
  <c r="Z146" i="13" s="1"/>
  <c r="E134" i="14"/>
  <c r="E140" i="14"/>
  <c r="E88" i="14"/>
  <c r="F131" i="14"/>
  <c r="E136" i="14"/>
  <c r="E93" i="14"/>
  <c r="F92" i="14"/>
  <c r="E120" i="14"/>
  <c r="E96" i="14"/>
  <c r="E81" i="14"/>
  <c r="E110" i="14"/>
  <c r="E83" i="14"/>
  <c r="F129" i="14"/>
  <c r="F106" i="14"/>
  <c r="F108" i="14"/>
  <c r="F109" i="14"/>
  <c r="E98" i="14"/>
  <c r="E82" i="14"/>
  <c r="F140" i="14"/>
  <c r="F132" i="14"/>
  <c r="E142" i="14"/>
  <c r="F121" i="14"/>
  <c r="F130" i="14"/>
  <c r="E139" i="14"/>
  <c r="E105" i="14"/>
  <c r="F89" i="14"/>
  <c r="E86" i="14"/>
  <c r="F110" i="14"/>
  <c r="F117" i="14"/>
  <c r="F122" i="14"/>
  <c r="F123" i="14"/>
  <c r="E127" i="14"/>
  <c r="E131" i="14"/>
  <c r="F111" i="14"/>
  <c r="F138" i="14"/>
  <c r="C101" i="14"/>
  <c r="F119" i="14"/>
  <c r="E124" i="14"/>
  <c r="F135" i="14"/>
  <c r="F118" i="14"/>
  <c r="E99" i="14"/>
  <c r="E112" i="14"/>
  <c r="F113" i="14"/>
  <c r="Y96" i="13"/>
  <c r="W96" i="13"/>
  <c r="U96" i="13"/>
  <c r="S96" i="13"/>
  <c r="Q96" i="13"/>
  <c r="O96" i="13"/>
  <c r="M96" i="13"/>
  <c r="K96" i="13"/>
  <c r="I96" i="13"/>
  <c r="G96" i="13"/>
  <c r="C96" i="13"/>
  <c r="D96" i="13" s="1"/>
  <c r="Y95" i="13"/>
  <c r="W95" i="13"/>
  <c r="U95" i="13"/>
  <c r="S95" i="13"/>
  <c r="Q95" i="13"/>
  <c r="O95" i="13"/>
  <c r="M95" i="13"/>
  <c r="K95" i="13"/>
  <c r="I95" i="13"/>
  <c r="G95" i="13"/>
  <c r="C95" i="13"/>
  <c r="Y94" i="13"/>
  <c r="W94" i="13"/>
  <c r="U94" i="13"/>
  <c r="S94" i="13"/>
  <c r="Q94" i="13"/>
  <c r="O94" i="13"/>
  <c r="M94" i="13"/>
  <c r="K94" i="13"/>
  <c r="I94" i="13"/>
  <c r="G94" i="13"/>
  <c r="C94" i="13"/>
  <c r="D94" i="13" s="1"/>
  <c r="Y93" i="13"/>
  <c r="W93" i="13"/>
  <c r="U93" i="13"/>
  <c r="S93" i="13"/>
  <c r="Q93" i="13"/>
  <c r="O93" i="13"/>
  <c r="M93" i="13"/>
  <c r="K93" i="13"/>
  <c r="I93" i="13"/>
  <c r="G93" i="13"/>
  <c r="C93" i="13"/>
  <c r="D93" i="13" s="1"/>
  <c r="Y92" i="13"/>
  <c r="W92" i="13"/>
  <c r="U92" i="13"/>
  <c r="S92" i="13"/>
  <c r="Q92" i="13"/>
  <c r="O92" i="13"/>
  <c r="M92" i="13"/>
  <c r="K92" i="13"/>
  <c r="I92" i="13"/>
  <c r="G92" i="13"/>
  <c r="C92" i="13"/>
  <c r="D92" i="13" s="1"/>
  <c r="Y91" i="13"/>
  <c r="W91" i="13"/>
  <c r="U91" i="13"/>
  <c r="S91" i="13"/>
  <c r="Q91" i="13"/>
  <c r="O91" i="13"/>
  <c r="M91" i="13"/>
  <c r="K91" i="13"/>
  <c r="I91" i="13"/>
  <c r="G91" i="13"/>
  <c r="C91" i="13"/>
  <c r="Y90" i="13"/>
  <c r="W90" i="13"/>
  <c r="U90" i="13"/>
  <c r="S90" i="13"/>
  <c r="Q90" i="13"/>
  <c r="O90" i="13"/>
  <c r="M90" i="13"/>
  <c r="K90" i="13"/>
  <c r="I90" i="13"/>
  <c r="G90" i="13"/>
  <c r="C90" i="13"/>
  <c r="D90" i="13" s="1"/>
  <c r="Y89" i="13"/>
  <c r="W89" i="13"/>
  <c r="U89" i="13"/>
  <c r="S89" i="13"/>
  <c r="Q89" i="13"/>
  <c r="O89" i="13"/>
  <c r="M89" i="13"/>
  <c r="K89" i="13"/>
  <c r="I89" i="13"/>
  <c r="G89" i="13"/>
  <c r="C89" i="13"/>
  <c r="D89" i="13" s="1"/>
  <c r="Y88" i="13"/>
  <c r="W88" i="13"/>
  <c r="U88" i="13"/>
  <c r="S88" i="13"/>
  <c r="Q88" i="13"/>
  <c r="O88" i="13"/>
  <c r="M88" i="13"/>
  <c r="K88" i="13"/>
  <c r="I88" i="13"/>
  <c r="G88" i="13"/>
  <c r="C88" i="13"/>
  <c r="Y87" i="13"/>
  <c r="W87" i="13"/>
  <c r="U87" i="13"/>
  <c r="S87" i="13"/>
  <c r="Q87" i="13"/>
  <c r="O87" i="13"/>
  <c r="M87" i="13"/>
  <c r="K87" i="13"/>
  <c r="I87" i="13"/>
  <c r="G87" i="13"/>
  <c r="C87" i="13"/>
  <c r="D87" i="13" s="1"/>
  <c r="Y86" i="13"/>
  <c r="W86" i="13"/>
  <c r="U86" i="13"/>
  <c r="S86" i="13"/>
  <c r="Q86" i="13"/>
  <c r="O86" i="13"/>
  <c r="M86" i="13"/>
  <c r="K86" i="13"/>
  <c r="I86" i="13"/>
  <c r="G86" i="13"/>
  <c r="C86" i="13"/>
  <c r="Y85" i="13"/>
  <c r="W85" i="13"/>
  <c r="U85" i="13"/>
  <c r="S85" i="13"/>
  <c r="Q85" i="13"/>
  <c r="O85" i="13"/>
  <c r="M85" i="13"/>
  <c r="K85" i="13"/>
  <c r="I85" i="13"/>
  <c r="G85" i="13"/>
  <c r="C85" i="13"/>
  <c r="D85" i="13" s="1"/>
  <c r="Y84" i="13"/>
  <c r="W84" i="13"/>
  <c r="U84" i="13"/>
  <c r="S84" i="13"/>
  <c r="Q84" i="13"/>
  <c r="O84" i="13"/>
  <c r="M84" i="13"/>
  <c r="K84" i="13"/>
  <c r="I84" i="13"/>
  <c r="G84" i="13"/>
  <c r="C84" i="13"/>
  <c r="Y83" i="13"/>
  <c r="W83" i="13"/>
  <c r="U83" i="13"/>
  <c r="S83" i="13"/>
  <c r="Q83" i="13"/>
  <c r="O83" i="13"/>
  <c r="M83" i="13"/>
  <c r="K83" i="13"/>
  <c r="I83" i="13"/>
  <c r="G83" i="13"/>
  <c r="C83" i="13"/>
  <c r="D83" i="13" s="1"/>
  <c r="Y82" i="13"/>
  <c r="W82" i="13"/>
  <c r="U82" i="13"/>
  <c r="S82" i="13"/>
  <c r="Q82" i="13"/>
  <c r="O82" i="13"/>
  <c r="M82" i="13"/>
  <c r="K82" i="13"/>
  <c r="I82" i="13"/>
  <c r="G82" i="13"/>
  <c r="C82" i="13"/>
  <c r="Y81" i="13"/>
  <c r="W81" i="13"/>
  <c r="U81" i="13"/>
  <c r="S81" i="13"/>
  <c r="Q81" i="13"/>
  <c r="O81" i="13"/>
  <c r="M81" i="13"/>
  <c r="K81" i="13"/>
  <c r="I81" i="13"/>
  <c r="G81" i="13"/>
  <c r="C81" i="13"/>
  <c r="Y80" i="13"/>
  <c r="W80" i="13"/>
  <c r="U80" i="13"/>
  <c r="S80" i="13"/>
  <c r="Q80" i="13"/>
  <c r="O80" i="13"/>
  <c r="M80" i="13"/>
  <c r="K80" i="13"/>
  <c r="I80" i="13"/>
  <c r="G80" i="13"/>
  <c r="C80" i="13"/>
  <c r="D80" i="13" s="1"/>
  <c r="Y79" i="13"/>
  <c r="W79" i="13"/>
  <c r="U79" i="13"/>
  <c r="S79" i="13"/>
  <c r="Q79" i="13"/>
  <c r="O79" i="13"/>
  <c r="M79" i="13"/>
  <c r="K79" i="13"/>
  <c r="I79" i="13"/>
  <c r="G79" i="13"/>
  <c r="C79" i="13"/>
  <c r="Y78" i="13"/>
  <c r="W78" i="13"/>
  <c r="U78" i="13"/>
  <c r="S78" i="13"/>
  <c r="Q78" i="13"/>
  <c r="O78" i="13"/>
  <c r="M78" i="13"/>
  <c r="K78" i="13"/>
  <c r="I78" i="13"/>
  <c r="G78" i="13"/>
  <c r="C78" i="13"/>
  <c r="D78" i="13" s="1"/>
  <c r="Y77" i="13"/>
  <c r="W77" i="13"/>
  <c r="U77" i="13"/>
  <c r="S77" i="13"/>
  <c r="Q77" i="13"/>
  <c r="O77" i="13"/>
  <c r="M77" i="13"/>
  <c r="K77" i="13"/>
  <c r="I77" i="13"/>
  <c r="G77" i="13"/>
  <c r="C77" i="13"/>
  <c r="D71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C64" i="13"/>
  <c r="D64" i="13" s="1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C63" i="13"/>
  <c r="D63" i="13" s="1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C62" i="13"/>
  <c r="D62" i="13" s="1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C61" i="13"/>
  <c r="D61" i="13" s="1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C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C59" i="13"/>
  <c r="D59" i="13" s="1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C58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C57" i="13"/>
  <c r="D57" i="13" s="1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C56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C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C54" i="13"/>
  <c r="D54" i="13" s="1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C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C52" i="13"/>
  <c r="D52" i="13" s="1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C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C50" i="13"/>
  <c r="D50" i="13" s="1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C49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C48" i="13"/>
  <c r="D48" i="13" s="1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C47" i="13"/>
  <c r="D47" i="13" s="1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C46" i="13"/>
  <c r="D46" i="13" s="1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C45" i="13"/>
  <c r="D45" i="13" s="1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C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C43" i="13"/>
  <c r="D43" i="13" s="1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C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D41" i="13"/>
  <c r="L32" i="13"/>
  <c r="J32" i="13"/>
  <c r="F32" i="13"/>
  <c r="C30" i="13"/>
  <c r="C29" i="13"/>
  <c r="C28" i="13"/>
  <c r="C27" i="13"/>
  <c r="C26" i="13"/>
  <c r="C25" i="13"/>
  <c r="C24" i="13"/>
  <c r="C23" i="13"/>
  <c r="C22" i="13"/>
  <c r="C21" i="13"/>
  <c r="C19" i="13"/>
  <c r="L16" i="13"/>
  <c r="I15" i="13"/>
  <c r="C14" i="13"/>
  <c r="C13" i="13"/>
  <c r="C12" i="13"/>
  <c r="C11" i="13"/>
  <c r="C10" i="13"/>
  <c r="C9" i="13"/>
  <c r="C8" i="13"/>
  <c r="C7" i="13"/>
  <c r="C6" i="13"/>
  <c r="C5" i="13"/>
  <c r="C3" i="13"/>
  <c r="F65" i="14" l="1"/>
  <c r="N285" i="13"/>
  <c r="P285" i="13" s="1"/>
  <c r="N293" i="13"/>
  <c r="P293" i="13" s="1"/>
  <c r="N287" i="13"/>
  <c r="P287" i="13" s="1"/>
  <c r="N288" i="13"/>
  <c r="P288" i="13" s="1"/>
  <c r="N286" i="13"/>
  <c r="P286" i="13" s="1"/>
  <c r="N283" i="13"/>
  <c r="P283" i="13" s="1"/>
  <c r="N281" i="13"/>
  <c r="P281" i="13" s="1"/>
  <c r="N290" i="13"/>
  <c r="P290" i="13" s="1"/>
  <c r="R294" i="13"/>
  <c r="T294" i="13" s="1"/>
  <c r="V294" i="13" s="1"/>
  <c r="X294" i="13" s="1"/>
  <c r="Z294" i="13" s="1"/>
  <c r="N278" i="13"/>
  <c r="P278" i="13" s="1"/>
  <c r="N282" i="13"/>
  <c r="P282" i="13" s="1"/>
  <c r="N280" i="13"/>
  <c r="P280" i="13" s="1"/>
  <c r="N291" i="13"/>
  <c r="P291" i="13" s="1"/>
  <c r="P297" i="13"/>
  <c r="J297" i="13"/>
  <c r="L297" i="13" s="1"/>
  <c r="N297" i="13" s="1"/>
  <c r="R300" i="13"/>
  <c r="T300" i="13" s="1"/>
  <c r="V300" i="13" s="1"/>
  <c r="X300" i="13" s="1"/>
  <c r="Z300" i="13" s="1"/>
  <c r="N284" i="13"/>
  <c r="P284" i="13" s="1"/>
  <c r="N279" i="13"/>
  <c r="P279" i="13" s="1"/>
  <c r="R302" i="13"/>
  <c r="T302" i="13" s="1"/>
  <c r="V302" i="13" s="1"/>
  <c r="X302" i="13" s="1"/>
  <c r="Z302" i="13" s="1"/>
  <c r="N289" i="13"/>
  <c r="P289" i="13" s="1"/>
  <c r="N292" i="13"/>
  <c r="P292" i="13" s="1"/>
  <c r="R295" i="13"/>
  <c r="T295" i="13" s="1"/>
  <c r="V295" i="13" s="1"/>
  <c r="X295" i="13" s="1"/>
  <c r="Z295" i="13" s="1"/>
  <c r="P296" i="13"/>
  <c r="J296" i="13"/>
  <c r="L296" i="13" s="1"/>
  <c r="N296" i="13" s="1"/>
  <c r="J298" i="13"/>
  <c r="L298" i="13" s="1"/>
  <c r="N298" i="13" s="1"/>
  <c r="P298" i="13" s="1"/>
  <c r="R304" i="13"/>
  <c r="T304" i="13" s="1"/>
  <c r="V304" i="13" s="1"/>
  <c r="X304" i="13" s="1"/>
  <c r="Z304" i="13" s="1"/>
  <c r="R307" i="13"/>
  <c r="T307" i="13" s="1"/>
  <c r="V307" i="13" s="1"/>
  <c r="X307" i="13" s="1"/>
  <c r="Z307" i="13" s="1"/>
  <c r="AA307" i="13"/>
  <c r="R301" i="13"/>
  <c r="T301" i="13" s="1"/>
  <c r="V301" i="13" s="1"/>
  <c r="X301" i="13" s="1"/>
  <c r="Z301" i="13" s="1"/>
  <c r="T183" i="13"/>
  <c r="V183" i="13" s="1"/>
  <c r="X183" i="13" s="1"/>
  <c r="Z183" i="13" s="1"/>
  <c r="N225" i="13"/>
  <c r="P225" i="13" s="1"/>
  <c r="N193" i="13"/>
  <c r="P193" i="13" s="1"/>
  <c r="N205" i="13"/>
  <c r="P205" i="13" s="1"/>
  <c r="N222" i="13"/>
  <c r="P222" i="13" s="1"/>
  <c r="N212" i="13"/>
  <c r="P212" i="13" s="1"/>
  <c r="N207" i="13"/>
  <c r="P207" i="13" s="1"/>
  <c r="N194" i="13"/>
  <c r="P194" i="13" s="1"/>
  <c r="N204" i="13"/>
  <c r="P204" i="13" s="1"/>
  <c r="N216" i="13"/>
  <c r="P216" i="13" s="1"/>
  <c r="N215" i="13"/>
  <c r="P215" i="13" s="1"/>
  <c r="N209" i="13"/>
  <c r="P209" i="13" s="1"/>
  <c r="N218" i="13"/>
  <c r="P218" i="13" s="1"/>
  <c r="P223" i="13"/>
  <c r="N223" i="13"/>
  <c r="N192" i="13"/>
  <c r="P192" i="13" s="1"/>
  <c r="N203" i="13"/>
  <c r="P203" i="13" s="1"/>
  <c r="N217" i="13"/>
  <c r="P217" i="13" s="1"/>
  <c r="J229" i="13"/>
  <c r="L229" i="13" s="1"/>
  <c r="R195" i="13"/>
  <c r="T195" i="13" s="1"/>
  <c r="V195" i="13" s="1"/>
  <c r="X195" i="13" s="1"/>
  <c r="Z195" i="13" s="1"/>
  <c r="N228" i="13"/>
  <c r="P228" i="13" s="1"/>
  <c r="R227" i="13"/>
  <c r="T227" i="13" s="1"/>
  <c r="V227" i="13" s="1"/>
  <c r="X227" i="13" s="1"/>
  <c r="Z227" i="13" s="1"/>
  <c r="N198" i="13"/>
  <c r="P198" i="13" s="1"/>
  <c r="N219" i="13"/>
  <c r="P219" i="13" s="1"/>
  <c r="N201" i="13"/>
  <c r="P201" i="13" s="1"/>
  <c r="N196" i="13"/>
  <c r="P196" i="13" s="1"/>
  <c r="N199" i="13"/>
  <c r="P199" i="13" s="1"/>
  <c r="N213" i="13"/>
  <c r="P213" i="13" s="1"/>
  <c r="N220" i="13"/>
  <c r="P220" i="13" s="1"/>
  <c r="N208" i="13"/>
  <c r="P208" i="13" s="1"/>
  <c r="N214" i="13"/>
  <c r="P214" i="13" s="1"/>
  <c r="N224" i="13"/>
  <c r="P224" i="13" s="1"/>
  <c r="N226" i="13"/>
  <c r="P226" i="13" s="1"/>
  <c r="R211" i="13"/>
  <c r="T211" i="13" s="1"/>
  <c r="V211" i="13" s="1"/>
  <c r="X211" i="13" s="1"/>
  <c r="Z211" i="13" s="1"/>
  <c r="N210" i="13"/>
  <c r="P210" i="13" s="1"/>
  <c r="N197" i="13"/>
  <c r="P197" i="13" s="1"/>
  <c r="N202" i="13"/>
  <c r="P202" i="13" s="1"/>
  <c r="N221" i="13"/>
  <c r="P221" i="13" s="1"/>
  <c r="N200" i="13"/>
  <c r="P200" i="13" s="1"/>
  <c r="P206" i="13"/>
  <c r="N206" i="13"/>
  <c r="N145" i="13"/>
  <c r="P145" i="13" s="1"/>
  <c r="R145" i="13" s="1"/>
  <c r="T145" i="13" s="1"/>
  <c r="V145" i="13" s="1"/>
  <c r="X145" i="13" s="1"/>
  <c r="Z145" i="13" s="1"/>
  <c r="D147" i="13"/>
  <c r="F147" i="13" s="1"/>
  <c r="H147" i="13" s="1"/>
  <c r="J147" i="13" s="1"/>
  <c r="L147" i="13" s="1"/>
  <c r="N147" i="13" s="1"/>
  <c r="P147" i="13" s="1"/>
  <c r="R147" i="13" s="1"/>
  <c r="T147" i="13" s="1"/>
  <c r="V147" i="13" s="1"/>
  <c r="X147" i="13" s="1"/>
  <c r="Z147" i="13" s="1"/>
  <c r="C107" i="13"/>
  <c r="E65" i="14"/>
  <c r="AD82" i="13"/>
  <c r="C8" i="14" s="1"/>
  <c r="AD98" i="13"/>
  <c r="C24" i="14" s="1"/>
  <c r="AD89" i="13"/>
  <c r="C15" i="14" s="1"/>
  <c r="E104" i="14"/>
  <c r="E144" i="14" s="1"/>
  <c r="AD96" i="13"/>
  <c r="C22" i="14" s="1"/>
  <c r="AD83" i="13"/>
  <c r="C9" i="14" s="1"/>
  <c r="AD90" i="13"/>
  <c r="C16" i="14" s="1"/>
  <c r="AD81" i="13"/>
  <c r="C7" i="14" s="1"/>
  <c r="AD97" i="13"/>
  <c r="C23" i="14" s="1"/>
  <c r="F23" i="14" s="1"/>
  <c r="AD80" i="13"/>
  <c r="C6" i="14" s="1"/>
  <c r="AD88" i="13"/>
  <c r="C14" i="14" s="1"/>
  <c r="AD79" i="13"/>
  <c r="C5" i="14" s="1"/>
  <c r="AD95" i="13"/>
  <c r="C21" i="14" s="1"/>
  <c r="AD86" i="13"/>
  <c r="C12" i="14" s="1"/>
  <c r="F104" i="14"/>
  <c r="H277" i="13"/>
  <c r="AD77" i="13"/>
  <c r="C3" i="14" s="1"/>
  <c r="AD93" i="13"/>
  <c r="C19" i="14" s="1"/>
  <c r="AD84" i="13"/>
  <c r="C10" i="14" s="1"/>
  <c r="AD91" i="13"/>
  <c r="C17" i="14" s="1"/>
  <c r="J313" i="13"/>
  <c r="H241" i="13"/>
  <c r="J191" i="13"/>
  <c r="AD87" i="13"/>
  <c r="C13" i="14" s="1"/>
  <c r="AD78" i="13"/>
  <c r="C4" i="14" s="1"/>
  <c r="AD94" i="13"/>
  <c r="C20" i="14" s="1"/>
  <c r="AD85" i="13"/>
  <c r="C11" i="14" s="1"/>
  <c r="AD92" i="13"/>
  <c r="C18" i="14" s="1"/>
  <c r="AD99" i="13"/>
  <c r="C25" i="14" s="1"/>
  <c r="D101" i="14"/>
  <c r="F101" i="14" s="1"/>
  <c r="C144" i="14"/>
  <c r="F144" i="14" s="1"/>
  <c r="G7" i="13"/>
  <c r="J118" i="13"/>
  <c r="G4" i="13"/>
  <c r="J155" i="13"/>
  <c r="M3" i="13"/>
  <c r="N30" i="13"/>
  <c r="F89" i="13"/>
  <c r="H89" i="13" s="1"/>
  <c r="J89" i="13" s="1"/>
  <c r="L89" i="13" s="1"/>
  <c r="N89" i="13" s="1"/>
  <c r="P89" i="13" s="1"/>
  <c r="R89" i="13" s="1"/>
  <c r="T89" i="13" s="1"/>
  <c r="V89" i="13" s="1"/>
  <c r="X89" i="13" s="1"/>
  <c r="Z89" i="13" s="1"/>
  <c r="E101" i="14"/>
  <c r="M13" i="13"/>
  <c r="M6" i="13"/>
  <c r="N4" i="13"/>
  <c r="G9" i="13"/>
  <c r="I71" i="13"/>
  <c r="G14" i="13"/>
  <c r="N22" i="13"/>
  <c r="AA43" i="13"/>
  <c r="D5" i="14" s="1"/>
  <c r="Y71" i="13"/>
  <c r="N12" i="13"/>
  <c r="F78" i="13"/>
  <c r="H78" i="13" s="1"/>
  <c r="J78" i="13" s="1"/>
  <c r="L78" i="13" s="1"/>
  <c r="N78" i="13" s="1"/>
  <c r="P78" i="13" s="1"/>
  <c r="R78" i="13" s="1"/>
  <c r="T78" i="13" s="1"/>
  <c r="V78" i="13" s="1"/>
  <c r="X78" i="13" s="1"/>
  <c r="Z78" i="13" s="1"/>
  <c r="N27" i="13"/>
  <c r="M12" i="13"/>
  <c r="N6" i="13"/>
  <c r="G5" i="13"/>
  <c r="G27" i="13"/>
  <c r="F83" i="13"/>
  <c r="H83" i="13" s="1"/>
  <c r="J83" i="13" s="1"/>
  <c r="L83" i="13" s="1"/>
  <c r="N83" i="13" s="1"/>
  <c r="P83" i="13" s="1"/>
  <c r="R83" i="13" s="1"/>
  <c r="T83" i="13" s="1"/>
  <c r="V83" i="13" s="1"/>
  <c r="X83" i="13" s="1"/>
  <c r="Z83" i="13" s="1"/>
  <c r="M20" i="13"/>
  <c r="G21" i="13"/>
  <c r="C31" i="13"/>
  <c r="M25" i="13"/>
  <c r="M27" i="13"/>
  <c r="N13" i="13"/>
  <c r="G26" i="13"/>
  <c r="I31" i="13"/>
  <c r="F90" i="13"/>
  <c r="H90" i="13" s="1"/>
  <c r="J90" i="13" s="1"/>
  <c r="L90" i="13" s="1"/>
  <c r="N90" i="13" s="1"/>
  <c r="P90" i="13" s="1"/>
  <c r="R90" i="13" s="1"/>
  <c r="T90" i="13" s="1"/>
  <c r="V90" i="13" s="1"/>
  <c r="X90" i="13" s="1"/>
  <c r="Z90" i="13" s="1"/>
  <c r="F94" i="13"/>
  <c r="H94" i="13" s="1"/>
  <c r="J94" i="13" s="1"/>
  <c r="L94" i="13" s="1"/>
  <c r="N94" i="13" s="1"/>
  <c r="P94" i="13" s="1"/>
  <c r="R94" i="13" s="1"/>
  <c r="T94" i="13" s="1"/>
  <c r="V94" i="13" s="1"/>
  <c r="X94" i="13" s="1"/>
  <c r="Z94" i="13" s="1"/>
  <c r="M24" i="13"/>
  <c r="AA63" i="13"/>
  <c r="D25" i="14" s="1"/>
  <c r="G107" i="13"/>
  <c r="M7" i="13"/>
  <c r="Z71" i="13"/>
  <c r="AA47" i="13"/>
  <c r="D9" i="14" s="1"/>
  <c r="AA87" i="13"/>
  <c r="G6" i="13"/>
  <c r="M8" i="13"/>
  <c r="M10" i="13"/>
  <c r="H71" i="13"/>
  <c r="X71" i="13"/>
  <c r="AA46" i="13"/>
  <c r="D8" i="14" s="1"/>
  <c r="AA81" i="13"/>
  <c r="K107" i="13"/>
  <c r="M21" i="13"/>
  <c r="L71" i="13"/>
  <c r="AA52" i="13"/>
  <c r="D14" i="14" s="1"/>
  <c r="AA55" i="13"/>
  <c r="D17" i="14" s="1"/>
  <c r="AA61" i="13"/>
  <c r="D23" i="14" s="1"/>
  <c r="M107" i="13"/>
  <c r="F80" i="13"/>
  <c r="H80" i="13" s="1"/>
  <c r="J80" i="13" s="1"/>
  <c r="L80" i="13" s="1"/>
  <c r="N80" i="13" s="1"/>
  <c r="P80" i="13" s="1"/>
  <c r="R80" i="13" s="1"/>
  <c r="T80" i="13" s="1"/>
  <c r="V80" i="13" s="1"/>
  <c r="X80" i="13" s="1"/>
  <c r="Z80" i="13" s="1"/>
  <c r="AA84" i="13"/>
  <c r="AA90" i="13"/>
  <c r="AA44" i="13"/>
  <c r="D6" i="14" s="1"/>
  <c r="AA42" i="13"/>
  <c r="D4" i="14" s="1"/>
  <c r="I107" i="13"/>
  <c r="M23" i="13"/>
  <c r="AA85" i="13"/>
  <c r="AA88" i="13"/>
  <c r="AA89" i="13"/>
  <c r="C15" i="13"/>
  <c r="N9" i="13"/>
  <c r="M19" i="13"/>
  <c r="G22" i="13"/>
  <c r="N24" i="13"/>
  <c r="G30" i="13"/>
  <c r="N71" i="13"/>
  <c r="AA53" i="13"/>
  <c r="D15" i="14" s="1"/>
  <c r="AA62" i="13"/>
  <c r="D24" i="14" s="1"/>
  <c r="O107" i="13"/>
  <c r="D88" i="13"/>
  <c r="F88" i="13" s="1"/>
  <c r="H88" i="13" s="1"/>
  <c r="J88" i="13" s="1"/>
  <c r="L88" i="13" s="1"/>
  <c r="N88" i="13" s="1"/>
  <c r="P88" i="13" s="1"/>
  <c r="R88" i="13" s="1"/>
  <c r="T88" i="13" s="1"/>
  <c r="V88" i="13" s="1"/>
  <c r="X88" i="13" s="1"/>
  <c r="Z88" i="13" s="1"/>
  <c r="F93" i="13"/>
  <c r="H93" i="13" s="1"/>
  <c r="J93" i="13" s="1"/>
  <c r="L93" i="13" s="1"/>
  <c r="N93" i="13" s="1"/>
  <c r="P93" i="13" s="1"/>
  <c r="R93" i="13" s="1"/>
  <c r="T93" i="13" s="1"/>
  <c r="V93" i="13" s="1"/>
  <c r="X93" i="13" s="1"/>
  <c r="Z93" i="13" s="1"/>
  <c r="G19" i="13"/>
  <c r="O71" i="13"/>
  <c r="AA48" i="13"/>
  <c r="D10" i="14" s="1"/>
  <c r="AA49" i="13"/>
  <c r="D11" i="14" s="1"/>
  <c r="AA50" i="13"/>
  <c r="D12" i="14" s="1"/>
  <c r="AA51" i="13"/>
  <c r="D13" i="14" s="1"/>
  <c r="S107" i="13"/>
  <c r="G11" i="13"/>
  <c r="M71" i="13"/>
  <c r="F16" i="13"/>
  <c r="P71" i="13"/>
  <c r="D49" i="13"/>
  <c r="T71" i="13"/>
  <c r="AA59" i="13"/>
  <c r="D21" i="14" s="1"/>
  <c r="AA60" i="13"/>
  <c r="D22" i="14" s="1"/>
  <c r="U107" i="13"/>
  <c r="AA79" i="13"/>
  <c r="M5" i="13"/>
  <c r="N11" i="13"/>
  <c r="M26" i="13"/>
  <c r="M30" i="13"/>
  <c r="Q71" i="13"/>
  <c r="U71" i="13"/>
  <c r="AA58" i="13"/>
  <c r="D20" i="14" s="1"/>
  <c r="W107" i="13"/>
  <c r="F87" i="13"/>
  <c r="H87" i="13" s="1"/>
  <c r="J87" i="13" s="1"/>
  <c r="L87" i="13" s="1"/>
  <c r="N87" i="13" s="1"/>
  <c r="P87" i="13" s="1"/>
  <c r="R87" i="13" s="1"/>
  <c r="T87" i="13" s="1"/>
  <c r="V87" i="13" s="1"/>
  <c r="X87" i="13" s="1"/>
  <c r="Z87" i="13" s="1"/>
  <c r="J16" i="13"/>
  <c r="M28" i="13"/>
  <c r="R71" i="13"/>
  <c r="Y107" i="13"/>
  <c r="F92" i="13"/>
  <c r="H92" i="13" s="1"/>
  <c r="J92" i="13" s="1"/>
  <c r="L92" i="13" s="1"/>
  <c r="N92" i="13" s="1"/>
  <c r="P92" i="13" s="1"/>
  <c r="R92" i="13" s="1"/>
  <c r="T92" i="13" s="1"/>
  <c r="V92" i="13" s="1"/>
  <c r="X92" i="13" s="1"/>
  <c r="Z92" i="13" s="1"/>
  <c r="F96" i="13"/>
  <c r="H96" i="13" s="1"/>
  <c r="J96" i="13" s="1"/>
  <c r="L96" i="13" s="1"/>
  <c r="N96" i="13" s="1"/>
  <c r="P96" i="13" s="1"/>
  <c r="R96" i="13" s="1"/>
  <c r="T96" i="13" s="1"/>
  <c r="V96" i="13" s="1"/>
  <c r="X96" i="13" s="1"/>
  <c r="Z96" i="13" s="1"/>
  <c r="AA94" i="13"/>
  <c r="K15" i="13"/>
  <c r="G12" i="13"/>
  <c r="M22" i="13"/>
  <c r="S71" i="13"/>
  <c r="V71" i="13"/>
  <c r="AA56" i="13"/>
  <c r="D18" i="14" s="1"/>
  <c r="N25" i="13"/>
  <c r="AA82" i="13"/>
  <c r="AA86" i="13"/>
  <c r="AA91" i="13"/>
  <c r="K71" i="13"/>
  <c r="W71" i="13"/>
  <c r="M4" i="13"/>
  <c r="N23" i="13"/>
  <c r="AA45" i="13"/>
  <c r="D7" i="14" s="1"/>
  <c r="AA54" i="13"/>
  <c r="D16" i="14" s="1"/>
  <c r="AA64" i="13"/>
  <c r="D91" i="13"/>
  <c r="F91" i="13" s="1"/>
  <c r="H91" i="13" s="1"/>
  <c r="J91" i="13" s="1"/>
  <c r="L91" i="13" s="1"/>
  <c r="N91" i="13" s="1"/>
  <c r="P91" i="13" s="1"/>
  <c r="R91" i="13" s="1"/>
  <c r="T91" i="13" s="1"/>
  <c r="V91" i="13" s="1"/>
  <c r="X91" i="13" s="1"/>
  <c r="Z91" i="13" s="1"/>
  <c r="AA92" i="13"/>
  <c r="AA95" i="13"/>
  <c r="J71" i="13"/>
  <c r="N10" i="13"/>
  <c r="N8" i="13"/>
  <c r="G25" i="13"/>
  <c r="M29" i="13"/>
  <c r="AA77" i="13"/>
  <c r="AA78" i="13"/>
  <c r="Q107" i="13"/>
  <c r="F85" i="13"/>
  <c r="H85" i="13" s="1"/>
  <c r="J85" i="13" s="1"/>
  <c r="L85" i="13" s="1"/>
  <c r="N85" i="13" s="1"/>
  <c r="P85" i="13" s="1"/>
  <c r="R85" i="13" s="1"/>
  <c r="T85" i="13" s="1"/>
  <c r="V85" i="13" s="1"/>
  <c r="X85" i="13" s="1"/>
  <c r="Z85" i="13" s="1"/>
  <c r="D58" i="13"/>
  <c r="M11" i="13"/>
  <c r="D51" i="13"/>
  <c r="N21" i="13"/>
  <c r="E15" i="13"/>
  <c r="N28" i="13"/>
  <c r="N7" i="13"/>
  <c r="G10" i="13"/>
  <c r="D19" i="13"/>
  <c r="G20" i="13"/>
  <c r="AA41" i="13"/>
  <c r="D3" i="14" s="1"/>
  <c r="D56" i="13"/>
  <c r="AA57" i="13"/>
  <c r="D19" i="14" s="1"/>
  <c r="C71" i="13"/>
  <c r="D82" i="13"/>
  <c r="F82" i="13" s="1"/>
  <c r="H82" i="13" s="1"/>
  <c r="J82" i="13" s="1"/>
  <c r="L82" i="13" s="1"/>
  <c r="N82" i="13" s="1"/>
  <c r="P82" i="13" s="1"/>
  <c r="R82" i="13" s="1"/>
  <c r="T82" i="13" s="1"/>
  <c r="V82" i="13" s="1"/>
  <c r="X82" i="13" s="1"/>
  <c r="Z82" i="13" s="1"/>
  <c r="AA83" i="13"/>
  <c r="G71" i="13"/>
  <c r="N26" i="13"/>
  <c r="G29" i="13"/>
  <c r="D53" i="13"/>
  <c r="D79" i="13"/>
  <c r="F79" i="13" s="1"/>
  <c r="H79" i="13" s="1"/>
  <c r="J79" i="13" s="1"/>
  <c r="L79" i="13" s="1"/>
  <c r="N79" i="13" s="1"/>
  <c r="P79" i="13" s="1"/>
  <c r="R79" i="13" s="1"/>
  <c r="T79" i="13" s="1"/>
  <c r="V79" i="13" s="1"/>
  <c r="X79" i="13" s="1"/>
  <c r="Z79" i="13" s="1"/>
  <c r="AA80" i="13"/>
  <c r="D95" i="13"/>
  <c r="F95" i="13" s="1"/>
  <c r="H95" i="13" s="1"/>
  <c r="J95" i="13" s="1"/>
  <c r="L95" i="13" s="1"/>
  <c r="N95" i="13" s="1"/>
  <c r="P95" i="13" s="1"/>
  <c r="R95" i="13" s="1"/>
  <c r="T95" i="13" s="1"/>
  <c r="V95" i="13" s="1"/>
  <c r="X95" i="13" s="1"/>
  <c r="Z95" i="13" s="1"/>
  <c r="AA96" i="13"/>
  <c r="D3" i="13"/>
  <c r="D44" i="13"/>
  <c r="G3" i="13"/>
  <c r="N5" i="13"/>
  <c r="G8" i="13"/>
  <c r="G23" i="13"/>
  <c r="D55" i="13"/>
  <c r="D81" i="13"/>
  <c r="F81" i="13" s="1"/>
  <c r="H81" i="13" s="1"/>
  <c r="J81" i="13" s="1"/>
  <c r="L81" i="13" s="1"/>
  <c r="N81" i="13" s="1"/>
  <c r="P81" i="13" s="1"/>
  <c r="R81" i="13" s="1"/>
  <c r="T81" i="13" s="1"/>
  <c r="V81" i="13" s="1"/>
  <c r="X81" i="13" s="1"/>
  <c r="Z81" i="13" s="1"/>
  <c r="D84" i="13"/>
  <c r="F84" i="13" s="1"/>
  <c r="H84" i="13" s="1"/>
  <c r="J84" i="13" s="1"/>
  <c r="L84" i="13" s="1"/>
  <c r="N84" i="13" s="1"/>
  <c r="P84" i="13" s="1"/>
  <c r="R84" i="13" s="1"/>
  <c r="T84" i="13" s="1"/>
  <c r="V84" i="13" s="1"/>
  <c r="X84" i="13" s="1"/>
  <c r="Z84" i="13" s="1"/>
  <c r="D60" i="13"/>
  <c r="N20" i="13"/>
  <c r="G28" i="13"/>
  <c r="D42" i="13"/>
  <c r="G24" i="13"/>
  <c r="D86" i="13"/>
  <c r="F86" i="13" s="1"/>
  <c r="H86" i="13" s="1"/>
  <c r="J86" i="13" s="1"/>
  <c r="L86" i="13" s="1"/>
  <c r="N86" i="13" s="1"/>
  <c r="P86" i="13" s="1"/>
  <c r="R86" i="13" s="1"/>
  <c r="T86" i="13" s="1"/>
  <c r="V86" i="13" s="1"/>
  <c r="X86" i="13" s="1"/>
  <c r="Z86" i="13" s="1"/>
  <c r="M9" i="13"/>
  <c r="D77" i="13"/>
  <c r="F77" i="13" s="1"/>
  <c r="H77" i="13" s="1"/>
  <c r="J77" i="13" s="1"/>
  <c r="L77" i="13" s="1"/>
  <c r="N77" i="13" s="1"/>
  <c r="P77" i="13" s="1"/>
  <c r="R77" i="13" s="1"/>
  <c r="T77" i="13" s="1"/>
  <c r="V77" i="13" s="1"/>
  <c r="X77" i="13" s="1"/>
  <c r="Z77" i="13" s="1"/>
  <c r="G13" i="13"/>
  <c r="M14" i="13"/>
  <c r="N19" i="13"/>
  <c r="AA93" i="13"/>
  <c r="K31" i="13"/>
  <c r="N14" i="13"/>
  <c r="N29" i="13"/>
  <c r="N3" i="13"/>
  <c r="E31" i="13"/>
  <c r="C32" i="14" l="1"/>
  <c r="D32" i="14"/>
  <c r="R291" i="13"/>
  <c r="T291" i="13" s="1"/>
  <c r="V291" i="13" s="1"/>
  <c r="X291" i="13" s="1"/>
  <c r="Z291" i="13" s="1"/>
  <c r="R280" i="13"/>
  <c r="T280" i="13" s="1"/>
  <c r="V280" i="13" s="1"/>
  <c r="X280" i="13" s="1"/>
  <c r="Z280" i="13" s="1"/>
  <c r="R282" i="13"/>
  <c r="T282" i="13" s="1"/>
  <c r="V282" i="13" s="1"/>
  <c r="X282" i="13" s="1"/>
  <c r="Z282" i="13" s="1"/>
  <c r="R278" i="13"/>
  <c r="T278" i="13" s="1"/>
  <c r="V278" i="13" s="1"/>
  <c r="X278" i="13" s="1"/>
  <c r="Z278" i="13" s="1"/>
  <c r="R290" i="13"/>
  <c r="T290" i="13" s="1"/>
  <c r="V290" i="13" s="1"/>
  <c r="X290" i="13" s="1"/>
  <c r="Z290" i="13" s="1"/>
  <c r="R281" i="13"/>
  <c r="T281" i="13" s="1"/>
  <c r="V281" i="13" s="1"/>
  <c r="X281" i="13" s="1"/>
  <c r="Z281" i="13" s="1"/>
  <c r="R298" i="13"/>
  <c r="T298" i="13" s="1"/>
  <c r="V298" i="13" s="1"/>
  <c r="X298" i="13" s="1"/>
  <c r="Z298" i="13" s="1"/>
  <c r="T283" i="13"/>
  <c r="V283" i="13" s="1"/>
  <c r="X283" i="13" s="1"/>
  <c r="Z283" i="13" s="1"/>
  <c r="R283" i="13"/>
  <c r="R292" i="13"/>
  <c r="T292" i="13" s="1"/>
  <c r="V292" i="13" s="1"/>
  <c r="X292" i="13" s="1"/>
  <c r="Z292" i="13" s="1"/>
  <c r="R286" i="13"/>
  <c r="T286" i="13" s="1"/>
  <c r="V286" i="13" s="1"/>
  <c r="X286" i="13" s="1"/>
  <c r="Z286" i="13" s="1"/>
  <c r="R289" i="13"/>
  <c r="T289" i="13" s="1"/>
  <c r="V289" i="13" s="1"/>
  <c r="X289" i="13" s="1"/>
  <c r="Z289" i="13" s="1"/>
  <c r="R288" i="13"/>
  <c r="T288" i="13" s="1"/>
  <c r="V288" i="13" s="1"/>
  <c r="X288" i="13" s="1"/>
  <c r="Z288" i="13" s="1"/>
  <c r="R287" i="13"/>
  <c r="T287" i="13" s="1"/>
  <c r="V287" i="13" s="1"/>
  <c r="X287" i="13" s="1"/>
  <c r="Z287" i="13" s="1"/>
  <c r="R279" i="13"/>
  <c r="T279" i="13" s="1"/>
  <c r="V279" i="13" s="1"/>
  <c r="X279" i="13" s="1"/>
  <c r="Z279" i="13" s="1"/>
  <c r="R293" i="13"/>
  <c r="T293" i="13" s="1"/>
  <c r="V293" i="13" s="1"/>
  <c r="X293" i="13" s="1"/>
  <c r="Z293" i="13" s="1"/>
  <c r="R284" i="13"/>
  <c r="T284" i="13" s="1"/>
  <c r="V284" i="13" s="1"/>
  <c r="X284" i="13" s="1"/>
  <c r="Z284" i="13" s="1"/>
  <c r="R285" i="13"/>
  <c r="T285" i="13" s="1"/>
  <c r="V285" i="13" s="1"/>
  <c r="X285" i="13" s="1"/>
  <c r="Z285" i="13" s="1"/>
  <c r="R296" i="13"/>
  <c r="T296" i="13" s="1"/>
  <c r="V296" i="13" s="1"/>
  <c r="X296" i="13" s="1"/>
  <c r="Z296" i="13" s="1"/>
  <c r="R297" i="13"/>
  <c r="T297" i="13" s="1"/>
  <c r="V297" i="13" s="1"/>
  <c r="X297" i="13" s="1"/>
  <c r="Z297" i="13" s="1"/>
  <c r="R192" i="13"/>
  <c r="T192" i="13" s="1"/>
  <c r="V192" i="13" s="1"/>
  <c r="X192" i="13" s="1"/>
  <c r="Z192" i="13" s="1"/>
  <c r="R209" i="13"/>
  <c r="T209" i="13" s="1"/>
  <c r="V209" i="13" s="1"/>
  <c r="X209" i="13" s="1"/>
  <c r="Z209" i="13" s="1"/>
  <c r="R220" i="13"/>
  <c r="T220" i="13" s="1"/>
  <c r="V220" i="13" s="1"/>
  <c r="X220" i="13" s="1"/>
  <c r="Z220" i="13" s="1"/>
  <c r="R216" i="13"/>
  <c r="T216" i="13" s="1"/>
  <c r="V216" i="13" s="1"/>
  <c r="X216" i="13" s="1"/>
  <c r="Z216" i="13" s="1"/>
  <c r="R199" i="13"/>
  <c r="T199" i="13" s="1"/>
  <c r="V199" i="13" s="1"/>
  <c r="X199" i="13" s="1"/>
  <c r="Z199" i="13" s="1"/>
  <c r="R210" i="13"/>
  <c r="T210" i="13" s="1"/>
  <c r="V210" i="13" s="1"/>
  <c r="X210" i="13" s="1"/>
  <c r="Z210" i="13" s="1"/>
  <c r="R194" i="13"/>
  <c r="T194" i="13" s="1"/>
  <c r="V194" i="13" s="1"/>
  <c r="X194" i="13" s="1"/>
  <c r="Z194" i="13" s="1"/>
  <c r="R228" i="13"/>
  <c r="T228" i="13" s="1"/>
  <c r="V228" i="13" s="1"/>
  <c r="X228" i="13" s="1"/>
  <c r="Z228" i="13" s="1"/>
  <c r="R207" i="13"/>
  <c r="T207" i="13" s="1"/>
  <c r="V207" i="13" s="1"/>
  <c r="X207" i="13" s="1"/>
  <c r="Z207" i="13" s="1"/>
  <c r="R219" i="13"/>
  <c r="T219" i="13" s="1"/>
  <c r="V219" i="13" s="1"/>
  <c r="X219" i="13" s="1"/>
  <c r="Z219" i="13" s="1"/>
  <c r="R212" i="13"/>
  <c r="T212" i="13" s="1"/>
  <c r="V212" i="13" s="1"/>
  <c r="X212" i="13" s="1"/>
  <c r="Z212" i="13" s="1"/>
  <c r="R215" i="13"/>
  <c r="T215" i="13" s="1"/>
  <c r="V215" i="13" s="1"/>
  <c r="X215" i="13" s="1"/>
  <c r="Z215" i="13" s="1"/>
  <c r="R224" i="13"/>
  <c r="T224" i="13" s="1"/>
  <c r="V224" i="13" s="1"/>
  <c r="X224" i="13" s="1"/>
  <c r="Z224" i="13" s="1"/>
  <c r="N229" i="13"/>
  <c r="P229" i="13" s="1"/>
  <c r="R229" i="13" s="1"/>
  <c r="T229" i="13" s="1"/>
  <c r="V229" i="13" s="1"/>
  <c r="X229" i="13" s="1"/>
  <c r="Z229" i="13" s="1"/>
  <c r="R222" i="13"/>
  <c r="T222" i="13" s="1"/>
  <c r="V222" i="13" s="1"/>
  <c r="X222" i="13" s="1"/>
  <c r="Z222" i="13" s="1"/>
  <c r="R213" i="13"/>
  <c r="T213" i="13" s="1"/>
  <c r="V213" i="13" s="1"/>
  <c r="X213" i="13" s="1"/>
  <c r="Z213" i="13" s="1"/>
  <c r="R218" i="13"/>
  <c r="T218" i="13" s="1"/>
  <c r="V218" i="13" s="1"/>
  <c r="X218" i="13" s="1"/>
  <c r="Z218" i="13" s="1"/>
  <c r="R221" i="13"/>
  <c r="T221" i="13" s="1"/>
  <c r="V221" i="13" s="1"/>
  <c r="X221" i="13" s="1"/>
  <c r="Z221" i="13" s="1"/>
  <c r="R205" i="13"/>
  <c r="T205" i="13" s="1"/>
  <c r="V205" i="13" s="1"/>
  <c r="X205" i="13" s="1"/>
  <c r="Z205" i="13" s="1"/>
  <c r="R201" i="13"/>
  <c r="T201" i="13" s="1"/>
  <c r="V201" i="13" s="1"/>
  <c r="X201" i="13" s="1"/>
  <c r="Z201" i="13" s="1"/>
  <c r="R197" i="13"/>
  <c r="T197" i="13" s="1"/>
  <c r="V197" i="13" s="1"/>
  <c r="X197" i="13" s="1"/>
  <c r="Z197" i="13" s="1"/>
  <c r="R226" i="13"/>
  <c r="T226" i="13" s="1"/>
  <c r="V226" i="13" s="1"/>
  <c r="X226" i="13" s="1"/>
  <c r="Z226" i="13" s="1"/>
  <c r="R193" i="13"/>
  <c r="T193" i="13" s="1"/>
  <c r="V193" i="13" s="1"/>
  <c r="X193" i="13" s="1"/>
  <c r="Z193" i="13" s="1"/>
  <c r="V202" i="13"/>
  <c r="X202" i="13" s="1"/>
  <c r="Z202" i="13" s="1"/>
  <c r="R202" i="13"/>
  <c r="T202" i="13" s="1"/>
  <c r="R208" i="13"/>
  <c r="T208" i="13" s="1"/>
  <c r="V208" i="13" s="1"/>
  <c r="X208" i="13" s="1"/>
  <c r="Z208" i="13" s="1"/>
  <c r="R203" i="13"/>
  <c r="T203" i="13" s="1"/>
  <c r="V203" i="13" s="1"/>
  <c r="X203" i="13" s="1"/>
  <c r="Z203" i="13" s="1"/>
  <c r="R225" i="13"/>
  <c r="T225" i="13" s="1"/>
  <c r="V225" i="13" s="1"/>
  <c r="X225" i="13" s="1"/>
  <c r="Z225" i="13" s="1"/>
  <c r="R196" i="13"/>
  <c r="T196" i="13" s="1"/>
  <c r="V196" i="13" s="1"/>
  <c r="X196" i="13" s="1"/>
  <c r="Z196" i="13" s="1"/>
  <c r="R204" i="13"/>
  <c r="T204" i="13" s="1"/>
  <c r="V204" i="13" s="1"/>
  <c r="X204" i="13" s="1"/>
  <c r="Z204" i="13" s="1"/>
  <c r="R206" i="13"/>
  <c r="T206" i="13" s="1"/>
  <c r="V206" i="13" s="1"/>
  <c r="X206" i="13" s="1"/>
  <c r="Z206" i="13" s="1"/>
  <c r="R200" i="13"/>
  <c r="T200" i="13" s="1"/>
  <c r="V200" i="13" s="1"/>
  <c r="X200" i="13" s="1"/>
  <c r="Z200" i="13" s="1"/>
  <c r="V214" i="13"/>
  <c r="X214" i="13" s="1"/>
  <c r="Z214" i="13" s="1"/>
  <c r="R214" i="13"/>
  <c r="T214" i="13" s="1"/>
  <c r="R198" i="13"/>
  <c r="T198" i="13" s="1"/>
  <c r="V198" i="13" s="1"/>
  <c r="X198" i="13" s="1"/>
  <c r="Z198" i="13" s="1"/>
  <c r="R223" i="13"/>
  <c r="T223" i="13" s="1"/>
  <c r="V223" i="13" s="1"/>
  <c r="X223" i="13" s="1"/>
  <c r="Z223" i="13" s="1"/>
  <c r="R217" i="13"/>
  <c r="T217" i="13" s="1"/>
  <c r="V217" i="13" s="1"/>
  <c r="X217" i="13" s="1"/>
  <c r="Z217" i="13" s="1"/>
  <c r="F8" i="14"/>
  <c r="F15" i="14"/>
  <c r="F9" i="14"/>
  <c r="F16" i="14"/>
  <c r="E24" i="14"/>
  <c r="F17" i="14"/>
  <c r="E23" i="14"/>
  <c r="F20" i="14"/>
  <c r="F5" i="14"/>
  <c r="F21" i="14"/>
  <c r="F22" i="14"/>
  <c r="F12" i="14"/>
  <c r="F6" i="14"/>
  <c r="F18" i="14"/>
  <c r="F14" i="14"/>
  <c r="F13" i="14"/>
  <c r="L191" i="13"/>
  <c r="F19" i="14"/>
  <c r="J241" i="13"/>
  <c r="L313" i="13"/>
  <c r="F24" i="14"/>
  <c r="J277" i="13"/>
  <c r="E25" i="14"/>
  <c r="L155" i="13"/>
  <c r="L118" i="13"/>
  <c r="E13" i="14"/>
  <c r="E12" i="14"/>
  <c r="F4" i="14"/>
  <c r="E10" i="14"/>
  <c r="F25" i="14"/>
  <c r="M31" i="13"/>
  <c r="E14" i="14"/>
  <c r="F7" i="14"/>
  <c r="E22" i="14"/>
  <c r="E11" i="14"/>
  <c r="E16" i="14"/>
  <c r="E17" i="14"/>
  <c r="F11" i="14"/>
  <c r="G31" i="13"/>
  <c r="E21" i="14"/>
  <c r="E8" i="14"/>
  <c r="E5" i="14"/>
  <c r="E4" i="14"/>
  <c r="E18" i="14"/>
  <c r="E6" i="14"/>
  <c r="E19" i="14"/>
  <c r="M15" i="13"/>
  <c r="E20" i="14"/>
  <c r="F3" i="14"/>
  <c r="F10" i="14"/>
  <c r="E7" i="14"/>
  <c r="E9" i="14"/>
  <c r="E3" i="14"/>
  <c r="E32" i="14" s="1"/>
  <c r="E15" i="14"/>
  <c r="O19" i="13"/>
  <c r="N31" i="13"/>
  <c r="AA71" i="13"/>
  <c r="D20" i="13"/>
  <c r="H19" i="13"/>
  <c r="AA107" i="13"/>
  <c r="D107" i="13"/>
  <c r="F107" i="13" s="1"/>
  <c r="H107" i="13" s="1"/>
  <c r="J107" i="13" s="1"/>
  <c r="L107" i="13" s="1"/>
  <c r="N107" i="13" s="1"/>
  <c r="P107" i="13" s="1"/>
  <c r="R107" i="13" s="1"/>
  <c r="T107" i="13" s="1"/>
  <c r="V107" i="13" s="1"/>
  <c r="X107" i="13" s="1"/>
  <c r="Z107" i="13" s="1"/>
  <c r="H3" i="13"/>
  <c r="D4" i="13"/>
  <c r="O3" i="13"/>
  <c r="N15" i="13"/>
  <c r="L277" i="13" l="1"/>
  <c r="N313" i="13"/>
  <c r="L241" i="13"/>
  <c r="N191" i="13"/>
  <c r="N118" i="13"/>
  <c r="N155" i="13"/>
  <c r="F32" i="14"/>
  <c r="D5" i="13"/>
  <c r="H4" i="13"/>
  <c r="D21" i="13"/>
  <c r="H20" i="13"/>
  <c r="O4" i="13"/>
  <c r="O5" i="13" s="1"/>
  <c r="O6" i="13" s="1"/>
  <c r="O7" i="13" s="1"/>
  <c r="O8" i="13" s="1"/>
  <c r="O9" i="13" s="1"/>
  <c r="O10" i="13" s="1"/>
  <c r="O11" i="13" s="1"/>
  <c r="O12" i="13" s="1"/>
  <c r="O13" i="13" s="1"/>
  <c r="O14" i="13" s="1"/>
  <c r="O20" i="13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P191" i="13" l="1"/>
  <c r="N241" i="13"/>
  <c r="P313" i="13"/>
  <c r="N277" i="13"/>
  <c r="P155" i="13"/>
  <c r="P118" i="13"/>
  <c r="O15" i="13"/>
  <c r="D6" i="13"/>
  <c r="H5" i="13"/>
  <c r="H21" i="13"/>
  <c r="D22" i="13"/>
  <c r="P277" i="13" l="1"/>
  <c r="R313" i="13"/>
  <c r="P241" i="13"/>
  <c r="R191" i="13"/>
  <c r="R118" i="13"/>
  <c r="R155" i="13"/>
  <c r="H22" i="13"/>
  <c r="D23" i="13"/>
  <c r="H6" i="13"/>
  <c r="D7" i="13"/>
  <c r="T313" i="13" l="1"/>
  <c r="T191" i="13"/>
  <c r="R241" i="13"/>
  <c r="R277" i="13"/>
  <c r="T155" i="13"/>
  <c r="T118" i="13"/>
  <c r="H7" i="13"/>
  <c r="D8" i="13"/>
  <c r="H23" i="13"/>
  <c r="D24" i="13"/>
  <c r="T277" i="13" l="1"/>
  <c r="T241" i="13"/>
  <c r="V191" i="13"/>
  <c r="V313" i="13"/>
  <c r="V118" i="13"/>
  <c r="V155" i="13"/>
  <c r="H8" i="13"/>
  <c r="D9" i="13"/>
  <c r="D25" i="13"/>
  <c r="H24" i="13"/>
  <c r="X313" i="13" l="1"/>
  <c r="X191" i="13"/>
  <c r="V231" i="13"/>
  <c r="X231" i="13" s="1"/>
  <c r="Z231" i="13" s="1"/>
  <c r="V241" i="13"/>
  <c r="V277" i="13"/>
  <c r="X155" i="13"/>
  <c r="V185" i="13"/>
  <c r="X185" i="13" s="1"/>
  <c r="Z185" i="13" s="1"/>
  <c r="X118" i="13"/>
  <c r="D10" i="13"/>
  <c r="H9" i="13"/>
  <c r="D26" i="13"/>
  <c r="H25" i="13"/>
  <c r="X277" i="13" l="1"/>
  <c r="X241" i="13"/>
  <c r="Z191" i="13"/>
  <c r="Z313" i="13"/>
  <c r="Z118" i="13"/>
  <c r="Z155" i="13"/>
  <c r="D27" i="13"/>
  <c r="H26" i="13"/>
  <c r="D11" i="13"/>
  <c r="H10" i="13"/>
  <c r="Z241" i="13" l="1"/>
  <c r="Z277" i="13"/>
  <c r="H11" i="13"/>
  <c r="D12" i="13"/>
  <c r="H27" i="13"/>
  <c r="D28" i="13"/>
  <c r="H28" i="13" l="1"/>
  <c r="D29" i="13"/>
  <c r="H12" i="13"/>
  <c r="D13" i="13"/>
  <c r="D14" i="13" l="1"/>
  <c r="H14" i="13" s="1"/>
  <c r="H13" i="13"/>
  <c r="H29" i="13"/>
  <c r="D30" i="13"/>
  <c r="D32" i="13" s="1"/>
  <c r="H30" i="13" l="1"/>
  <c r="H32" i="13" s="1"/>
  <c r="D16" i="13"/>
  <c r="H16" i="13" s="1"/>
</calcChain>
</file>

<file path=xl/sharedStrings.xml><?xml version="1.0" encoding="utf-8"?>
<sst xmlns="http://schemas.openxmlformats.org/spreadsheetml/2006/main" count="1425" uniqueCount="174">
  <si>
    <t xml:space="preserve">ΑΝΑΛΥΣΗ ΑΠΟΤΕΛΕΣΜΑΤΟΣ ΜΗΝΟΣ </t>
  </si>
  <si>
    <t>Α</t>
  </si>
  <si>
    <t>Α/Α</t>
  </si>
  <si>
    <t>ΕΙΔΟΣ ΕΣΟΔΩΝ</t>
  </si>
  <si>
    <t xml:space="preserve">Εσοδο Μηνός </t>
  </si>
  <si>
    <t xml:space="preserve">% Εσοδο Γραμμής/Σύν.Εσ.Μηνός </t>
  </si>
  <si>
    <t xml:space="preserve">Προοδευτικό Σύνολο Εσόδων έως σήμερα </t>
  </si>
  <si>
    <t xml:space="preserve">% Προοδ.Σύνολο Κατηγ. Εσ.  /Προοδ.Σύν.Εσ. Έως σήμερα  </t>
  </si>
  <si>
    <t xml:space="preserve">% Εσοδο Γραμμής /Σύν.Εσ.Μηνός </t>
  </si>
  <si>
    <t xml:space="preserve">Προοδευτικό έως σήμερα </t>
  </si>
  <si>
    <t>Εσοδο Μηνός  2024</t>
  </si>
  <si>
    <t xml:space="preserve">Προοδευτικό Σύνολο Εσόδων έως Τρέχοντα μήνα </t>
  </si>
  <si>
    <t xml:space="preserve">Προοδ. Διαφορά Συν. Πραγμ.Τρ. Έτους - Αντιστ. Προοδ. Σύν. Πραγμ. Προηγ. Έτους </t>
  </si>
  <si>
    <t xml:space="preserve">% Προοδ. Διαφορά Κατηγ. Εσ.  / Προοδ.Σύν.Προυπ. Εσ. Τρέχοντος Έτους </t>
  </si>
  <si>
    <t xml:space="preserve">Λογιστικό Αποτέλεσμα μηνός </t>
  </si>
  <si>
    <t xml:space="preserve">Σύνολο Εξόδων Μηνός </t>
  </si>
  <si>
    <t xml:space="preserve">Σύνολο Εσόδων  Μηνός </t>
  </si>
  <si>
    <t>ΣΥΝΟΛΟ ΕΣΟΔΩΝ ΜΗΝΟΣ</t>
  </si>
  <si>
    <t>Ελεγχος Ορθότητας ( πρέπει να είναι 0)</t>
  </si>
  <si>
    <t>Β</t>
  </si>
  <si>
    <t xml:space="preserve">ΚΑΤΗΓΟΡΙΑ ΕΞΟΔΟΥ </t>
  </si>
  <si>
    <t xml:space="preserve">Αμ. Κόστ. Υπηρ. Μηνός </t>
  </si>
  <si>
    <t>% Εξοδο Γραμμής /Σύν.Εξόδων μηνός</t>
  </si>
  <si>
    <t xml:space="preserve">Προοδ Σύν. Κατηγ. Εξόδων έως Σήμερα </t>
  </si>
  <si>
    <t xml:space="preserve">% Προοδ. Σύνολο Κατηγ. Εξ./ Προοδ. Σύνολο Εξόδων Έως σήμερα </t>
  </si>
  <si>
    <t xml:space="preserve">% Κατηγ.Εξ/Σύν.Αμ.Κο.Υπ.μηνός </t>
  </si>
  <si>
    <t xml:space="preserve">Προοδ Σύν. Κατηγ. Εξ έως Σήμερα </t>
  </si>
  <si>
    <t xml:space="preserve">% Προοδ. Σύν. Κατηγ. Εξ/ Προοδ. Σύνολο Εξόδων </t>
  </si>
  <si>
    <t xml:space="preserve">Προοδ. Διαφορά με Προηγ. Έτος ( Τρέχον Έτος - Προηγ. Έτος) </t>
  </si>
  <si>
    <t xml:space="preserve">% Προοδ.Σύν Κατηγ. Εξ. Πρ. Έτους / Προοδ.Σύν.Εξ. Τρέχοντος Έτους </t>
  </si>
  <si>
    <t>A/A</t>
  </si>
  <si>
    <t xml:space="preserve">Αμεσο Κόστος Υπηρεσιών </t>
  </si>
  <si>
    <t xml:space="preserve">Μεικτό περιθώριο Κέρδους </t>
  </si>
  <si>
    <t>Γ</t>
  </si>
  <si>
    <t xml:space="preserve">Εξοδα Sales and Marketing Μηνός </t>
  </si>
  <si>
    <t xml:space="preserve">% Κατηγ.Εξ/Σύν.Κδιάθ.μηνός </t>
  </si>
  <si>
    <t xml:space="preserve">Προοδευτικό Σύνολο Κατηγ. Εξόδων έως Σήμερα </t>
  </si>
  <si>
    <t xml:space="preserve">% Προοδ. Σύν. Κατηγ. Εξ/ Προοδ. Σύνολο Εσόδων </t>
  </si>
  <si>
    <t xml:space="preserve">Εξοδα Μηνός </t>
  </si>
  <si>
    <t xml:space="preserve">% Κατηγ.Εξ/Σύν.Κδιά .μηνός </t>
  </si>
  <si>
    <t xml:space="preserve">% Προοδ.Σύνολο Κατηγ. Εσ. Πρ. Έτους / Προοδ.Σύν.Εσ. Τρέχοντος Έτους </t>
  </si>
  <si>
    <t>ΣΥΝΟΛΟ ΚΟΣΤΟΥΣ Sales-Marketing ΜΗΝΟΣ</t>
  </si>
  <si>
    <t>Δ</t>
  </si>
  <si>
    <t xml:space="preserve">ΣΥΝΟΛΟ ΔΙΟΙΚΗΤΙΚΟΥ ΚΟΣΤΟΥΣ ΜΗΝΟΣ </t>
  </si>
  <si>
    <t xml:space="preserve">Μήνας </t>
  </si>
  <si>
    <t>Ετος</t>
  </si>
  <si>
    <t>Εσοδα 2025</t>
  </si>
  <si>
    <t>Προοδευτικά έσοδα 2025</t>
  </si>
  <si>
    <t xml:space="preserve">Αμεσο Κόστος </t>
  </si>
  <si>
    <t>Προοδευτικό Α.Κ 2025</t>
  </si>
  <si>
    <t xml:space="preserve">Μικτό Κέρδος  μηνός </t>
  </si>
  <si>
    <t>Προοδ. Μικτό Κέρδος 2025</t>
  </si>
  <si>
    <t>Κόστος Πωλήσεων  2025</t>
  </si>
  <si>
    <t>Προοδ.Κόστος Πωλήσεων 2025</t>
  </si>
  <si>
    <t>Διοικητικό Κόστος 2025</t>
  </si>
  <si>
    <t>Προοδ. Διοικ. Κόστος 2025</t>
  </si>
  <si>
    <t xml:space="preserve">Γενικό Σύνολο Εξόδων </t>
  </si>
  <si>
    <t>Λογιστικο Αποτέλεσμα 2025</t>
  </si>
  <si>
    <t>Προοδ. Λογ. Αποτέλεσμα 2025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</si>
  <si>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</si>
  <si>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</si>
  <si>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</si>
  <si>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</si>
  <si>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</si>
  <si>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</si>
  <si>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</si>
  <si>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</si>
  <si>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</si>
  <si>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</si>
  <si>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</si>
  <si>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</si>
  <si>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Σύνολο</t>
  </si>
  <si>
    <t>ΕΠΑΛΗΘΕΥΣΗ</t>
  </si>
  <si>
    <t xml:space="preserve">Ετος </t>
  </si>
  <si>
    <t>Εσοδα 2024</t>
  </si>
  <si>
    <t>Προοδευτικά έσοδα 2024</t>
  </si>
  <si>
    <t>Αμεσο Κόστος 2024</t>
  </si>
  <si>
    <t>Προοδευτικό Α.Κ 2024</t>
  </si>
  <si>
    <t>Μικτό Κέρδος  μηνός 2024</t>
  </si>
  <si>
    <t>Προοδ. Μικτό Κέρδος 2024</t>
  </si>
  <si>
    <t>Κόστος Πωλήσεων 2024</t>
  </si>
  <si>
    <t>Προοδ.Κόστος Πωλήσεων 2024</t>
  </si>
  <si>
    <t>Διοικητικό Κόστος 2024</t>
  </si>
  <si>
    <t>Προοδ. Διοικ. Κόστος 2024</t>
  </si>
  <si>
    <t>Λογιστικο Αποτέλεσμα 2024</t>
  </si>
  <si>
    <t>Προοδ. Λογ. Αποτέλεσμα 2024</t>
  </si>
  <si>
    <t xml:space="preserve">Κατηγορία Εσόδου </t>
  </si>
  <si>
    <t xml:space="preserve">¨Ετος </t>
  </si>
  <si>
    <t>Ιανουάριος 2025</t>
  </si>
  <si>
    <t>Προοδευτικά Ιαν 2025</t>
  </si>
  <si>
    <t>Φεβρουάριος 2025</t>
  </si>
  <si>
    <t>Προοδευτικά  Φεβρ. 2025</t>
  </si>
  <si>
    <t>Μάρτιος 2025</t>
  </si>
  <si>
    <t>Προοδευτικά Μάρτιος 2025</t>
  </si>
  <si>
    <t>Απρίλιος 2025</t>
  </si>
  <si>
    <t>Προοδευτικά Απρίλιος 2025</t>
  </si>
  <si>
    <t>Μάιος 2025</t>
  </si>
  <si>
    <t>Ιούνιος 2025</t>
  </si>
  <si>
    <t>Προοδευτικά Ιούνιος 2025</t>
  </si>
  <si>
    <t xml:space="preserve">Ιούλιος 2025 </t>
  </si>
  <si>
    <t>Προοδευτικά Ιούλιος 2025</t>
  </si>
  <si>
    <t>Αύγουστος 2025</t>
  </si>
  <si>
    <t>Προοδευτικά Αύγουστος 2025</t>
  </si>
  <si>
    <t>Σεπτέμβριος 2025</t>
  </si>
  <si>
    <t>Προοδευτικά  Σεπτέμβριος 2025</t>
  </si>
  <si>
    <t>Οκτώβριος 2025</t>
  </si>
  <si>
    <t>Προοδευτικά Οκτώβριος 2025</t>
  </si>
  <si>
    <t>Νοέμβριος 2025</t>
  </si>
  <si>
    <t>Προοδευτικά Νοέμβριος 2025</t>
  </si>
  <si>
    <t>Δεκέμβριος 2025</t>
  </si>
  <si>
    <t>Προοδευτικό Σύνολο Δεκεμβρίου 2025</t>
  </si>
  <si>
    <t>Γενικό Σύνολο Μηνών ανά κατηγορία Εσόδου 2025</t>
  </si>
  <si>
    <t xml:space="preserve">Σύνολα </t>
  </si>
  <si>
    <t xml:space="preserve">Επαλήθευση </t>
  </si>
  <si>
    <t>Ιανουάριος 2024</t>
  </si>
  <si>
    <t>Προοδευτικά Ιαν 2024</t>
  </si>
  <si>
    <t>Φεβρουάριος 2024</t>
  </si>
  <si>
    <t>Προοδευτικά  Φεβρ. 2024</t>
  </si>
  <si>
    <t>Μάρτιος 2024</t>
  </si>
  <si>
    <t>Προοδευτικά Μάρτιος 2024</t>
  </si>
  <si>
    <t xml:space="preserve">Απρίλιος 2024 </t>
  </si>
  <si>
    <t>Προοδευτικά Απρίλιος 2024</t>
  </si>
  <si>
    <t>Μάιος 2024</t>
  </si>
  <si>
    <t>Ιούνιος 2024</t>
  </si>
  <si>
    <t>Προοδευτικά Ιούνιος 2024</t>
  </si>
  <si>
    <t xml:space="preserve">Ιούλιος 2024 </t>
  </si>
  <si>
    <t>Προοδευτικά Ιούλιος 2024</t>
  </si>
  <si>
    <t>Αύγουστος 2024</t>
  </si>
  <si>
    <t>Προοδευτικά Αύγουστος 2024</t>
  </si>
  <si>
    <t xml:space="preserve">Σεπτέμβριος 2024 </t>
  </si>
  <si>
    <t>Προοδευτικά  Σεπτέμβριος 2024</t>
  </si>
  <si>
    <t>Οκτώβριος 2024</t>
  </si>
  <si>
    <t>Προοδευτικά Οκτώβριος 2024</t>
  </si>
  <si>
    <t>Νοέμβριος 2024</t>
  </si>
  <si>
    <t>Προοδευτικά Νοέμβριος 2024</t>
  </si>
  <si>
    <t xml:space="preserve">Δεκέμβριος 2024 </t>
  </si>
  <si>
    <t>ΣΥΝΟΛΟ ΕΣΟΔΩΝ</t>
  </si>
  <si>
    <t>Σύγκριση εσόδων να κατηγορία για 2024 - 2025</t>
  </si>
  <si>
    <t>Διαφορα</t>
  </si>
  <si>
    <t>Διαφορα %</t>
  </si>
  <si>
    <t>Σύγκριση εξόδων να κατηγορία για 2024 - 2025</t>
  </si>
  <si>
    <t>Γενικό Σύνολο Μηνών ανά κατηγορία Εξόδου 2025</t>
  </si>
  <si>
    <t>Κατηγορία εξόδου / Άμεσο κόστος υπηρεσιών</t>
  </si>
  <si>
    <t>Κατηγορία εξόδου / Κόστος sales / mareketing</t>
  </si>
  <si>
    <t>Προοδευτικά Μάιος 2025</t>
  </si>
  <si>
    <t>Προοδευτικά Μάιος 2024</t>
  </si>
  <si>
    <t xml:space="preserve">Κατηγορία εξόδου / ΚΟΣΤΟΣ ΔΙΟΙΙΚΗΣΗΣ ΜΗΝΟΣ </t>
  </si>
  <si>
    <t>Απρίλιος 2024</t>
  </si>
  <si>
    <t>Σεπτέμβριος 2024</t>
  </si>
  <si>
    <t>Δεκέμβριος 2024</t>
  </si>
  <si>
    <t>Προοδευτικό Σύνολο Δεκεμβρίου 2024</t>
  </si>
  <si>
    <t>Γενικό Σύνολο Μηνών ανά κατηγορία Εξόδου 2024</t>
  </si>
  <si>
    <t>Εξοδα 2024</t>
  </si>
  <si>
    <t>Εξοδα 2025</t>
  </si>
  <si>
    <t>Σύνολα</t>
  </si>
  <si>
    <t xml:space="preserve">Κατηγορία Εξόδου / Αμεσο Κόστος Υπηρεσιών </t>
  </si>
  <si>
    <t>&lt;- Διαφορά %</t>
  </si>
  <si>
    <t>ΣΥΝΟΛΟ ΕΞΟΔΩΝ</t>
  </si>
  <si>
    <t>Βοηθητικό row</t>
  </si>
  <si>
    <t>Γενικό Σύνολο Μηνών ανά κατηγορία Εσόδου 2024</t>
  </si>
  <si>
    <t>ΑΝΑΛΥΣΗ ΕΤΟΥΣ 2025</t>
  </si>
  <si>
    <t xml:space="preserve">ΠΕΡΙΟΔΟΣ </t>
  </si>
  <si>
    <t xml:space="preserve">Ποσά </t>
  </si>
  <si>
    <t>ΣΥΝΟΛΟ ΑΜΕΣΟΥ ΚΟΣΤΟΥΣ</t>
  </si>
  <si>
    <t xml:space="preserve">Κατηγορία Εξόδου </t>
  </si>
  <si>
    <t>ΚΟΣΤΟΣ Sales - Marketing</t>
  </si>
  <si>
    <t>Ποσά</t>
  </si>
  <si>
    <t xml:space="preserve">ΚΟΣΤΟΣ ΔΙΟΙΚΗΣΗΣ ΜΗΝΟΣ </t>
  </si>
  <si>
    <t>Επαλήθευση</t>
  </si>
  <si>
    <t xml:space="preserve">% Προοδ. Σύν. Κατηγ. Εξ/ Προοδ. Σύνολο ΕΞόδων </t>
  </si>
  <si>
    <t>l</t>
  </si>
  <si>
    <t>ΈΣΟΔΑ</t>
  </si>
  <si>
    <t>ΕΞΟΔΑ 2025</t>
  </si>
  <si>
    <t xml:space="preserve"> ΕΞΟΔΑ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</si>
</sst>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161"/>
      <scheme val="minor"/>
    </font>
    <font>
      <b/>
      <sz val="14"/>
      <name val="Arial"/>
      <family val="2"/>
      <charset val="161"/>
    </font>
    <font>
      <sz val="9"/>
      <name val="Arial"/>
      <family val="2"/>
      <charset val="161"/>
    </font>
    <font>
      <b/>
      <sz val="11"/>
      <name val="Arial"/>
      <family val="2"/>
      <charset val="161"/>
    </font>
    <font>
      <b/>
      <sz val="9"/>
      <name val="Arial"/>
      <family val="2"/>
      <charset val="161"/>
    </font>
    <font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  <charset val="161"/>
    </font>
    <font>
      <sz val="11"/>
      <name val="Arial"/>
      <family val="2"/>
      <charset val="161"/>
    </font>
    <font>
      <sz val="10"/>
      <name val="Arial"/>
      <family val="2"/>
      <charset val="161"/>
    </font>
    <font>
      <sz val="1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3"/>
      <color theme="1"/>
      <name val="Aptos Narrow"/>
      <family val="2"/>
      <charset val="161"/>
      <scheme val="minor"/>
    </font>
    <font>
      <sz val="11"/>
      <color theme="1"/>
      <name val="Arial"/>
      <family val="2"/>
      <charset val="161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  <charset val="161"/>
    </font>
    <font>
      <sz val="10"/>
      <name val="Arial"/>
    </font>
    <font>
      <sz val="20"/>
      <color theme="1"/>
      <name val="Aptos Narrow"/>
      <family val="2"/>
      <charset val="161"/>
      <scheme val="minor"/>
    </font>
    <font>
      <b/>
      <sz val="20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lightGray">
        <bgColor rgb="FFFFC000"/>
      </patternFill>
    </fill>
    <fill>
      <patternFill patternType="solid">
        <fgColor rgb="FFFFFF00"/>
        <bgColor indexed="64"/>
      </patternFill>
    </fill>
    <fill>
      <patternFill patternType="lightGray"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bgColor theme="7" tint="0.79995117038483843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4">
    <xf numFmtId="0" fontId="0" fillId="0" borderId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8" fillId="0" borderId="0"/>
  </cellStyleXfs>
  <cellXfs count="193">
    <xf numFmtId="0" fontId="0" fillId="0" borderId="0" xfId="0"/>
    <xf numFmtId="0" fontId="2" fillId="0" borderId="0" xfId="0" applyFont="1" applyAlignment="1">
      <alignment vertical="center"/>
    </xf>
    <xf numFmtId="3" fontId="6" fillId="2" borderId="1" xfId="0" applyNumberFormat="1" applyFont="1" applyFill="1" applyBorder="1" applyAlignment="1">
      <alignment horizontal="left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center" vertical="center" wrapText="1"/>
    </xf>
    <xf numFmtId="4" fontId="7" fillId="5" borderId="1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4" fontId="5" fillId="6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4" fillId="7" borderId="1" xfId="0" applyNumberFormat="1" applyFont="1" applyFill="1" applyBorder="1" applyAlignment="1">
      <alignment vertical="center"/>
    </xf>
    <xf numFmtId="4" fontId="10" fillId="6" borderId="1" xfId="0" applyNumberFormat="1" applyFont="1" applyFill="1" applyBorder="1" applyAlignment="1">
      <alignment horizontal="center" vertical="center" wrapText="1"/>
    </xf>
    <xf numFmtId="10" fontId="5" fillId="6" borderId="1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horizontal="center" vertical="center" wrapText="1" shrinkToFit="1"/>
    </xf>
    <xf numFmtId="0" fontId="5" fillId="6" borderId="1" xfId="0" applyFont="1" applyFill="1" applyBorder="1" applyAlignment="1">
      <alignment horizontal="center" vertical="center" wrapText="1"/>
    </xf>
    <xf numFmtId="4" fontId="8" fillId="0" borderId="5" xfId="0" applyNumberFormat="1" applyFont="1" applyBorder="1" applyAlignment="1">
      <alignment horizontal="left" vertical="center" wrapText="1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vertical="center" wrapText="1"/>
    </xf>
    <xf numFmtId="4" fontId="7" fillId="7" borderId="1" xfId="0" applyNumberFormat="1" applyFont="1" applyFill="1" applyBorder="1" applyAlignment="1">
      <alignment horizontal="center" vertical="center" wrapText="1" shrinkToFit="1"/>
    </xf>
    <xf numFmtId="3" fontId="7" fillId="8" borderId="1" xfId="0" applyNumberFormat="1" applyFont="1" applyFill="1" applyBorder="1" applyAlignment="1">
      <alignment horizontal="center" vertical="center" wrapText="1" shrinkToFit="1"/>
    </xf>
    <xf numFmtId="3" fontId="7" fillId="7" borderId="1" xfId="0" applyNumberFormat="1" applyFont="1" applyFill="1" applyBorder="1" applyAlignment="1">
      <alignment horizontal="center" vertical="center" wrapText="1" shrinkToFit="1"/>
    </xf>
    <xf numFmtId="3" fontId="4" fillId="6" borderId="1" xfId="0" applyNumberFormat="1" applyFont="1" applyFill="1" applyBorder="1" applyAlignment="1">
      <alignment vertical="center" shrinkToFit="1"/>
    </xf>
    <xf numFmtId="0" fontId="5" fillId="6" borderId="1" xfId="0" applyFont="1" applyFill="1" applyBorder="1" applyAlignment="1">
      <alignment vertical="center" wrapText="1"/>
    </xf>
    <xf numFmtId="4" fontId="2" fillId="0" borderId="1" xfId="0" applyNumberFormat="1" applyFont="1" applyBorder="1" applyAlignment="1">
      <alignment vertical="center"/>
    </xf>
    <xf numFmtId="4" fontId="4" fillId="6" borderId="1" xfId="0" applyNumberFormat="1" applyFont="1" applyFill="1" applyBorder="1" applyAlignment="1">
      <alignment horizontal="center" vertical="center" wrapText="1" shrinkToFit="1"/>
    </xf>
    <xf numFmtId="4" fontId="2" fillId="0" borderId="1" xfId="0" applyNumberFormat="1" applyFont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4" fontId="0" fillId="0" borderId="6" xfId="0" applyNumberFormat="1" applyBorder="1"/>
    <xf numFmtId="0" fontId="0" fillId="0" borderId="6" xfId="0" applyBorder="1"/>
    <xf numFmtId="0" fontId="8" fillId="0" borderId="7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4" fontId="8" fillId="0" borderId="7" xfId="0" applyNumberFormat="1" applyFont="1" applyBorder="1" applyAlignment="1">
      <alignment horizontal="left" vertical="center" wrapText="1"/>
    </xf>
    <xf numFmtId="4" fontId="0" fillId="0" borderId="8" xfId="0" applyNumberFormat="1" applyBorder="1"/>
    <xf numFmtId="0" fontId="8" fillId="0" borderId="1" xfId="0" applyFont="1" applyBorder="1" applyAlignment="1">
      <alignment horizontal="left" vertical="center" wrapText="1"/>
    </xf>
    <xf numFmtId="3" fontId="8" fillId="6" borderId="1" xfId="0" applyNumberFormat="1" applyFont="1" applyFill="1" applyBorder="1" applyAlignment="1">
      <alignment vertical="center" wrapText="1"/>
    </xf>
    <xf numFmtId="3" fontId="8" fillId="0" borderId="1" xfId="0" applyNumberFormat="1" applyFont="1" applyBorder="1" applyAlignment="1">
      <alignment horizontal="left" vertical="center" wrapText="1"/>
    </xf>
    <xf numFmtId="0" fontId="11" fillId="9" borderId="0" xfId="1"/>
    <xf numFmtId="0" fontId="11" fillId="10" borderId="1" xfId="2" applyBorder="1"/>
    <xf numFmtId="0" fontId="11" fillId="10" borderId="1" xfId="2" quotePrefix="1" applyBorder="1"/>
    <xf numFmtId="0" fontId="11" fillId="10" borderId="5" xfId="2" applyBorder="1" applyAlignment="1">
      <alignment horizontal="left" vertical="center" wrapText="1"/>
    </xf>
    <xf numFmtId="0" fontId="11" fillId="10" borderId="1" xfId="2" applyBorder="1" applyAlignment="1">
      <alignment horizontal="left" vertical="center" wrapText="1"/>
    </xf>
    <xf numFmtId="3" fontId="8" fillId="0" borderId="9" xfId="0" applyNumberFormat="1" applyFont="1" applyBorder="1" applyAlignment="1">
      <alignment horizontal="left" vertical="center" wrapText="1"/>
    </xf>
    <xf numFmtId="0" fontId="12" fillId="10" borderId="1" xfId="2" applyFont="1" applyBorder="1"/>
    <xf numFmtId="0" fontId="0" fillId="0" borderId="8" xfId="0" applyBorder="1"/>
    <xf numFmtId="3" fontId="0" fillId="0" borderId="0" xfId="0" applyNumberFormat="1"/>
    <xf numFmtId="0" fontId="0" fillId="0" borderId="4" xfId="0" applyBorder="1"/>
    <xf numFmtId="1" fontId="13" fillId="11" borderId="1" xfId="0" applyNumberFormat="1" applyFont="1" applyFill="1" applyBorder="1" applyAlignment="1">
      <alignment horizontal="center" vertical="center"/>
    </xf>
    <xf numFmtId="1" fontId="14" fillId="11" borderId="1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vertical="center" wrapText="1"/>
    </xf>
    <xf numFmtId="3" fontId="8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8" fillId="0" borderId="1" xfId="0" quotePrefix="1" applyNumberFormat="1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left" vertical="center" wrapText="1"/>
    </xf>
    <xf numFmtId="3" fontId="8" fillId="6" borderId="1" xfId="0" applyNumberFormat="1" applyFont="1" applyFill="1" applyBorder="1" applyAlignment="1">
      <alignment horizontal="left" vertical="center" wrapText="1"/>
    </xf>
    <xf numFmtId="3" fontId="3" fillId="4" borderId="1" xfId="0" applyNumberFormat="1" applyFont="1" applyFill="1" applyBorder="1" applyAlignment="1">
      <alignment vertical="center" wrapText="1"/>
    </xf>
    <xf numFmtId="3" fontId="3" fillId="7" borderId="1" xfId="0" applyNumberFormat="1" applyFont="1" applyFill="1" applyBorder="1" applyAlignment="1">
      <alignment horizontal="center" vertical="center"/>
    </xf>
    <xf numFmtId="4" fontId="7" fillId="4" borderId="1" xfId="0" applyNumberFormat="1" applyFont="1" applyFill="1" applyBorder="1" applyAlignment="1">
      <alignment horizontal="center" vertical="center" wrapText="1" shrinkToFit="1"/>
    </xf>
    <xf numFmtId="1" fontId="15" fillId="11" borderId="1" xfId="0" applyNumberFormat="1" applyFont="1" applyFill="1" applyBorder="1" applyAlignment="1">
      <alignment horizontal="center" vertical="center"/>
    </xf>
    <xf numFmtId="4" fontId="9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4" fontId="8" fillId="6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left" vertical="center"/>
    </xf>
    <xf numFmtId="1" fontId="17" fillId="11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2" fillId="0" borderId="0" xfId="3" applyFont="1" applyAlignment="1">
      <alignment vertical="center"/>
    </xf>
    <xf numFmtId="3" fontId="2" fillId="0" borderId="0" xfId="3" applyNumberFormat="1" applyFont="1" applyAlignment="1">
      <alignment vertical="center"/>
    </xf>
    <xf numFmtId="3" fontId="2" fillId="0" borderId="0" xfId="3" applyNumberFormat="1" applyFont="1" applyAlignment="1">
      <alignment horizontal="center" vertical="center"/>
    </xf>
    <xf numFmtId="0" fontId="18" fillId="0" borderId="0" xfId="3"/>
    <xf numFmtId="4" fontId="7" fillId="3" borderId="1" xfId="3" applyNumberFormat="1" applyFont="1" applyFill="1" applyBorder="1" applyAlignment="1">
      <alignment horizontal="center" vertical="center" wrapText="1"/>
    </xf>
    <xf numFmtId="4" fontId="6" fillId="2" borderId="1" xfId="3" applyNumberFormat="1" applyFont="1" applyFill="1" applyBorder="1" applyAlignment="1">
      <alignment horizontal="center" vertical="center" wrapText="1"/>
    </xf>
    <xf numFmtId="3" fontId="6" fillId="2" borderId="1" xfId="3" applyNumberFormat="1" applyFont="1" applyFill="1" applyBorder="1" applyAlignment="1">
      <alignment horizontal="left" vertical="center" wrapText="1"/>
    </xf>
    <xf numFmtId="3" fontId="3" fillId="2" borderId="1" xfId="3" applyNumberFormat="1" applyFont="1" applyFill="1" applyBorder="1" applyAlignment="1">
      <alignment horizontal="center" vertical="center" wrapText="1"/>
    </xf>
    <xf numFmtId="4" fontId="7" fillId="5" borderId="1" xfId="3" applyNumberFormat="1" applyFont="1" applyFill="1" applyBorder="1" applyAlignment="1">
      <alignment horizontal="center" vertical="center" wrapText="1"/>
    </xf>
    <xf numFmtId="4" fontId="7" fillId="4" borderId="1" xfId="3" applyNumberFormat="1" applyFont="1" applyFill="1" applyBorder="1" applyAlignment="1">
      <alignment horizontal="center" vertical="center" wrapText="1"/>
    </xf>
    <xf numFmtId="3" fontId="6" fillId="4" borderId="1" xfId="3" applyNumberFormat="1" applyFont="1" applyFill="1" applyBorder="1" applyAlignment="1">
      <alignment horizontal="left" vertical="center" wrapText="1"/>
    </xf>
    <xf numFmtId="3" fontId="3" fillId="4" borderId="1" xfId="3" applyNumberFormat="1" applyFont="1" applyFill="1" applyBorder="1" applyAlignment="1">
      <alignment horizontal="center" vertical="center" wrapText="1"/>
    </xf>
    <xf numFmtId="4" fontId="2" fillId="0" borderId="1" xfId="3" applyNumberFormat="1" applyFont="1" applyBorder="1" applyAlignment="1">
      <alignment horizontal="center" vertical="center" wrapText="1"/>
    </xf>
    <xf numFmtId="4" fontId="5" fillId="6" borderId="1" xfId="3" applyNumberFormat="1" applyFont="1" applyFill="1" applyBorder="1" applyAlignment="1">
      <alignment horizontal="center" vertical="center" wrapText="1"/>
    </xf>
    <xf numFmtId="10" fontId="5" fillId="6" borderId="1" xfId="3" applyNumberFormat="1" applyFont="1" applyFill="1" applyBorder="1" applyAlignment="1">
      <alignment horizontal="center" vertical="center" wrapText="1"/>
    </xf>
    <xf numFmtId="4" fontId="10" fillId="6" borderId="1" xfId="3" applyNumberFormat="1" applyFont="1" applyFill="1" applyBorder="1" applyAlignment="1">
      <alignment horizontal="center" vertical="center" wrapText="1"/>
    </xf>
    <xf numFmtId="4" fontId="4" fillId="6" borderId="1" xfId="3" applyNumberFormat="1" applyFont="1" applyFill="1" applyBorder="1" applyAlignment="1">
      <alignment horizontal="center" vertical="center" wrapText="1" shrinkToFit="1"/>
    </xf>
    <xf numFmtId="3" fontId="8" fillId="0" borderId="1" xfId="3" applyNumberFormat="1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3" fontId="8" fillId="0" borderId="1" xfId="3" applyNumberFormat="1" applyFont="1" applyBorder="1" applyAlignment="1">
      <alignment vertical="center"/>
    </xf>
    <xf numFmtId="4" fontId="8" fillId="0" borderId="1" xfId="3" applyNumberFormat="1" applyFont="1" applyBorder="1" applyAlignment="1">
      <alignment horizontal="left" vertical="center" wrapText="1"/>
    </xf>
    <xf numFmtId="0" fontId="18" fillId="0" borderId="0" xfId="3" quotePrefix="1"/>
    <xf numFmtId="3" fontId="8" fillId="0" borderId="1" xfId="3" quotePrefix="1" applyNumberFormat="1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 wrapText="1"/>
    </xf>
    <xf numFmtId="3" fontId="7" fillId="4" borderId="1" xfId="3" applyNumberFormat="1" applyFont="1" applyFill="1" applyBorder="1" applyAlignment="1">
      <alignment horizontal="center" vertical="center"/>
    </xf>
    <xf numFmtId="3" fontId="3" fillId="4" borderId="1" xfId="3" applyNumberFormat="1" applyFont="1" applyFill="1" applyBorder="1" applyAlignment="1">
      <alignment horizontal="center" vertical="center"/>
    </xf>
    <xf numFmtId="0" fontId="5" fillId="12" borderId="1" xfId="3" applyFont="1" applyFill="1" applyBorder="1" applyAlignment="1">
      <alignment vertical="center" wrapText="1"/>
    </xf>
    <xf numFmtId="0" fontId="3" fillId="12" borderId="1" xfId="3" applyFont="1" applyFill="1" applyBorder="1" applyAlignment="1">
      <alignment horizontal="center" vertical="center" wrapText="1"/>
    </xf>
    <xf numFmtId="3" fontId="3" fillId="12" borderId="1" xfId="3" applyNumberFormat="1" applyFont="1" applyFill="1" applyBorder="1" applyAlignment="1">
      <alignment horizontal="center" vertical="center"/>
    </xf>
    <xf numFmtId="1" fontId="16" fillId="4" borderId="1" xfId="3" applyNumberFormat="1" applyFont="1" applyFill="1" applyBorder="1" applyAlignment="1">
      <alignment horizontal="center" vertical="center" wrapText="1"/>
    </xf>
    <xf numFmtId="3" fontId="6" fillId="4" borderId="1" xfId="3" applyNumberFormat="1" applyFont="1" applyFill="1" applyBorder="1" applyAlignment="1">
      <alignment horizontal="center" vertical="center"/>
    </xf>
    <xf numFmtId="1" fontId="15" fillId="11" borderId="1" xfId="3" applyNumberFormat="1" applyFont="1" applyFill="1" applyBorder="1" applyAlignment="1">
      <alignment horizontal="center" vertical="center"/>
    </xf>
    <xf numFmtId="1" fontId="17" fillId="11" borderId="1" xfId="3" applyNumberFormat="1" applyFont="1" applyFill="1" applyBorder="1" applyAlignment="1">
      <alignment horizontal="center" vertical="center"/>
    </xf>
    <xf numFmtId="3" fontId="4" fillId="4" borderId="1" xfId="3" applyNumberFormat="1" applyFont="1" applyFill="1" applyBorder="1" applyAlignment="1">
      <alignment vertical="center" wrapText="1"/>
    </xf>
    <xf numFmtId="3" fontId="7" fillId="4" borderId="1" xfId="3" applyNumberFormat="1" applyFont="1" applyFill="1" applyBorder="1" applyAlignment="1">
      <alignment vertical="center" wrapText="1"/>
    </xf>
    <xf numFmtId="4" fontId="2" fillId="0" borderId="1" xfId="3" applyNumberFormat="1" applyFont="1" applyBorder="1" applyAlignment="1">
      <alignment vertical="center"/>
    </xf>
    <xf numFmtId="10" fontId="5" fillId="0" borderId="1" xfId="3" applyNumberFormat="1" applyFont="1" applyBorder="1" applyAlignment="1">
      <alignment horizontal="center" vertical="center"/>
    </xf>
    <xf numFmtId="4" fontId="9" fillId="6" borderId="1" xfId="3" applyNumberFormat="1" applyFont="1" applyFill="1" applyBorder="1" applyAlignment="1">
      <alignment horizontal="center" vertical="center" wrapText="1"/>
    </xf>
    <xf numFmtId="10" fontId="2" fillId="0" borderId="1" xfId="3" applyNumberFormat="1" applyFont="1" applyBorder="1" applyAlignment="1">
      <alignment horizontal="center" vertical="center"/>
    </xf>
    <xf numFmtId="4" fontId="2" fillId="0" borderId="1" xfId="3" applyNumberFormat="1" applyFont="1" applyBorder="1" applyAlignment="1">
      <alignment horizontal="center" vertical="center"/>
    </xf>
    <xf numFmtId="3" fontId="8" fillId="0" borderId="1" xfId="3" applyNumberFormat="1" applyFont="1" applyBorder="1" applyAlignment="1">
      <alignment horizontal="left" vertical="center"/>
    </xf>
    <xf numFmtId="3" fontId="8" fillId="0" borderId="1" xfId="3" applyNumberFormat="1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3" fontId="4" fillId="6" borderId="1" xfId="3" applyNumberFormat="1" applyFont="1" applyFill="1" applyBorder="1" applyAlignment="1">
      <alignment vertical="center" shrinkToFit="1"/>
    </xf>
    <xf numFmtId="3" fontId="8" fillId="6" borderId="1" xfId="3" applyNumberFormat="1" applyFont="1" applyFill="1" applyBorder="1" applyAlignment="1">
      <alignment vertical="center" wrapText="1"/>
    </xf>
    <xf numFmtId="4" fontId="8" fillId="6" borderId="1" xfId="3" applyNumberFormat="1" applyFont="1" applyFill="1" applyBorder="1" applyAlignment="1">
      <alignment horizontal="center" vertical="center" wrapText="1"/>
    </xf>
    <xf numFmtId="0" fontId="8" fillId="0" borderId="1" xfId="3" applyFont="1" applyBorder="1" applyAlignment="1">
      <alignment vertical="center"/>
    </xf>
    <xf numFmtId="3" fontId="3" fillId="4" borderId="1" xfId="3" applyNumberFormat="1" applyFont="1" applyFill="1" applyBorder="1" applyAlignment="1">
      <alignment vertical="center" wrapText="1"/>
    </xf>
    <xf numFmtId="3" fontId="7" fillId="8" borderId="1" xfId="3" applyNumberFormat="1" applyFont="1" applyFill="1" applyBorder="1" applyAlignment="1">
      <alignment horizontal="center" vertical="center" wrapText="1" shrinkToFit="1"/>
    </xf>
    <xf numFmtId="4" fontId="7" fillId="7" borderId="1" xfId="3" applyNumberFormat="1" applyFont="1" applyFill="1" applyBorder="1" applyAlignment="1">
      <alignment horizontal="center" vertical="center" wrapText="1" shrinkToFit="1"/>
    </xf>
    <xf numFmtId="4" fontId="7" fillId="4" borderId="1" xfId="3" applyNumberFormat="1" applyFont="1" applyFill="1" applyBorder="1" applyAlignment="1">
      <alignment horizontal="center" vertical="center" wrapText="1" shrinkToFit="1"/>
    </xf>
    <xf numFmtId="3" fontId="7" fillId="7" borderId="1" xfId="3" applyNumberFormat="1" applyFont="1" applyFill="1" applyBorder="1" applyAlignment="1">
      <alignment horizontal="center" vertical="center" wrapText="1" shrinkToFit="1"/>
    </xf>
    <xf numFmtId="3" fontId="4" fillId="7" borderId="1" xfId="3" applyNumberFormat="1" applyFont="1" applyFill="1" applyBorder="1" applyAlignment="1">
      <alignment vertical="center"/>
    </xf>
    <xf numFmtId="3" fontId="3" fillId="7" borderId="1" xfId="3" applyNumberFormat="1" applyFont="1" applyFill="1" applyBorder="1" applyAlignment="1">
      <alignment horizontal="center" vertical="center"/>
    </xf>
    <xf numFmtId="10" fontId="7" fillId="5" borderId="1" xfId="3" applyNumberFormat="1" applyFont="1" applyFill="1" applyBorder="1" applyAlignment="1">
      <alignment horizontal="center" vertical="center" wrapText="1"/>
    </xf>
    <xf numFmtId="0" fontId="5" fillId="6" borderId="1" xfId="3" applyFont="1" applyFill="1" applyBorder="1" applyAlignment="1">
      <alignment horizontal="center" vertical="center" wrapText="1"/>
    </xf>
    <xf numFmtId="3" fontId="4" fillId="6" borderId="1" xfId="3" applyNumberFormat="1" applyFont="1" applyFill="1" applyBorder="1" applyAlignment="1">
      <alignment horizontal="center" vertical="center" wrapText="1" shrinkToFit="1"/>
    </xf>
    <xf numFmtId="3" fontId="8" fillId="6" borderId="1" xfId="3" applyNumberFormat="1" applyFont="1" applyFill="1" applyBorder="1" applyAlignment="1">
      <alignment horizontal="left" vertical="center" wrapText="1"/>
    </xf>
    <xf numFmtId="3" fontId="1" fillId="4" borderId="1" xfId="3" applyNumberFormat="1" applyFont="1" applyFill="1" applyBorder="1" applyAlignment="1">
      <alignment horizontal="center" vertical="center"/>
    </xf>
    <xf numFmtId="1" fontId="14" fillId="11" borderId="1" xfId="3" applyNumberFormat="1" applyFont="1" applyFill="1" applyBorder="1" applyAlignment="1">
      <alignment horizontal="center" vertical="center"/>
    </xf>
    <xf numFmtId="4" fontId="2" fillId="6" borderId="1" xfId="3" applyNumberFormat="1" applyFont="1" applyFill="1" applyBorder="1" applyAlignment="1">
      <alignment horizontal="center" vertical="center"/>
    </xf>
    <xf numFmtId="4" fontId="7" fillId="2" borderId="1" xfId="3" applyNumberFormat="1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 wrapText="1"/>
    </xf>
    <xf numFmtId="3" fontId="3" fillId="2" borderId="1" xfId="3" applyNumberFormat="1" applyFont="1" applyFill="1" applyBorder="1" applyAlignment="1">
      <alignment horizontal="center" vertical="center"/>
    </xf>
    <xf numFmtId="3" fontId="8" fillId="2" borderId="1" xfId="3" applyNumberFormat="1" applyFont="1" applyFill="1" applyBorder="1" applyAlignment="1">
      <alignment horizontal="center" vertical="center"/>
    </xf>
    <xf numFmtId="3" fontId="8" fillId="4" borderId="1" xfId="3" applyNumberFormat="1" applyFont="1" applyFill="1" applyBorder="1" applyAlignment="1">
      <alignment horizontal="center" vertical="center"/>
    </xf>
    <xf numFmtId="1" fontId="13" fillId="11" borderId="1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vertical="center"/>
    </xf>
    <xf numFmtId="0" fontId="0" fillId="0" borderId="2" xfId="0" applyBorder="1"/>
    <xf numFmtId="0" fontId="0" fillId="0" borderId="10" xfId="0" applyBorder="1"/>
    <xf numFmtId="4" fontId="0" fillId="0" borderId="10" xfId="0" applyNumberFormat="1" applyBorder="1"/>
    <xf numFmtId="3" fontId="8" fillId="0" borderId="8" xfId="0" applyNumberFormat="1" applyFont="1" applyBorder="1" applyAlignment="1">
      <alignment horizontal="left" vertical="center" wrapText="1"/>
    </xf>
    <xf numFmtId="0" fontId="0" fillId="0" borderId="0" xfId="0" quotePrefix="1"/>
    <xf numFmtId="4" fontId="7" fillId="6" borderId="0" xfId="0" applyNumberFormat="1" applyFont="1" applyFill="1" applyAlignment="1">
      <alignment vertical="center"/>
    </xf>
    <xf numFmtId="4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12" fillId="10" borderId="8" xfId="2" applyFont="1" applyBorder="1"/>
    <xf numFmtId="3" fontId="0" fillId="0" borderId="6" xfId="0" applyNumberFormat="1" applyBorder="1"/>
    <xf numFmtId="0" fontId="19" fillId="13" borderId="0" xfId="0" applyFont="1" applyFill="1"/>
    <xf numFmtId="0" fontId="11" fillId="2" borderId="0" xfId="1" applyFill="1"/>
    <xf numFmtId="0" fontId="20" fillId="2" borderId="0" xfId="1" applyFont="1" applyFill="1"/>
    <xf numFmtId="0" fontId="0" fillId="14" borderId="0" xfId="0" applyFill="1"/>
    <xf numFmtId="0" fontId="20" fillId="14" borderId="0" xfId="0" applyFont="1" applyFill="1"/>
    <xf numFmtId="0" fontId="0" fillId="11" borderId="1" xfId="0" applyFill="1" applyBorder="1"/>
    <xf numFmtId="4" fontId="0" fillId="11" borderId="1" xfId="0" applyNumberFormat="1" applyFill="1" applyBorder="1"/>
    <xf numFmtId="4" fontId="0" fillId="11" borderId="0" xfId="0" applyNumberFormat="1" applyFill="1"/>
    <xf numFmtId="0" fontId="0" fillId="11" borderId="0" xfId="0" applyFill="1"/>
    <xf numFmtId="4" fontId="0" fillId="11" borderId="8" xfId="0" applyNumberFormat="1" applyFill="1" applyBorder="1"/>
    <xf numFmtId="4" fontId="0" fillId="11" borderId="10" xfId="0" applyNumberFormat="1" applyFill="1" applyBorder="1"/>
    <xf numFmtId="0" fontId="12" fillId="15" borderId="1" xfId="2" applyFont="1" applyFill="1" applyBorder="1"/>
    <xf numFmtId="3" fontId="16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5" fillId="11" borderId="1" xfId="0" applyNumberFormat="1" applyFont="1" applyFill="1" applyBorder="1" applyAlignment="1">
      <alignment horizontal="center" vertical="center" wrapText="1"/>
    </xf>
    <xf numFmtId="1" fontId="15" fillId="11" borderId="1" xfId="0" applyNumberFormat="1" applyFont="1" applyFill="1" applyBorder="1" applyAlignment="1">
      <alignment horizontal="center" vertical="center" wrapText="1"/>
    </xf>
    <xf numFmtId="3" fontId="15" fillId="11" borderId="1" xfId="3" applyNumberFormat="1" applyFont="1" applyFill="1" applyBorder="1" applyAlignment="1">
      <alignment horizontal="center" vertical="center" wrapText="1"/>
    </xf>
    <xf numFmtId="1" fontId="15" fillId="11" borderId="1" xfId="3" applyNumberFormat="1" applyFont="1" applyFill="1" applyBorder="1" applyAlignment="1">
      <alignment horizontal="center" vertical="center" wrapText="1"/>
    </xf>
    <xf numFmtId="3" fontId="16" fillId="4" borderId="1" xfId="3" applyNumberFormat="1" applyFont="1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0" xfId="0" applyFill="1"/>
    <xf numFmtId="0" fontId="0" fillId="0" borderId="1" xfId="0" applyFill="1" applyBorder="1"/>
    <xf numFmtId="4" fontId="0" fillId="0" borderId="1" xfId="0" applyNumberFormat="1" applyFill="1" applyBorder="1"/>
  </cellXfs>
  <cellStyles count="4">
    <cellStyle name="40% - Accent3" xfId="2" builtinId="39"/>
    <cellStyle name="60% - Accent1" xfId="1" builtinId="32"/>
    <cellStyle name="Normal" xfId="0" builtinId="0"/>
    <cellStyle name="Normal 2" xfId="3" xr:uid="{2BE3EB7E-9C26-40F2-A29E-741F4CE519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isp\Desktop\template_phase_2_cleaned.xlsx" TargetMode="External"/><Relationship Id="rId1" Type="http://schemas.openxmlformats.org/officeDocument/2006/relationships/externalLinkPath" Target="template_phase_2_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5_ΕΣΟΔΑ"/>
      <sheetName val="2025_60-69 ΕΞΟΔΑ+ΟΜ 2"/>
      <sheetName val="2024_60-69 ΕΞΟΔΑ+ΟΜ 2"/>
      <sheetName val="2025 Ιανουάριος"/>
      <sheetName val="2025 Φεβρουάριος"/>
      <sheetName val="2025 Μάρτιος"/>
      <sheetName val="2025 Απρίλιος"/>
      <sheetName val="2025 Μάιος"/>
      <sheetName val="2025 Ιούνιος"/>
      <sheetName val="2025 Ιούλιος"/>
      <sheetName val="2025 Αύγουστος"/>
      <sheetName val="2025 Σεπτέμβριος "/>
      <sheetName val="2025 Οκτώβριος"/>
      <sheetName val="2025 Νοέμβριος"/>
      <sheetName val="2025 Δεκέμβριος"/>
      <sheetName val="ΑΝΤΙΣΤΟΙΧΙΣΗ"/>
    </sheetNames>
    <sheetDataSet>
      <sheetData sheetId="0">
        <row r="2">
          <cell r="C2">
            <v>19279.13</v>
          </cell>
          <cell r="D2">
            <v>19216.580000000002</v>
          </cell>
          <cell r="E2">
            <v>27450.501769911501</v>
          </cell>
          <cell r="F2">
            <v>60725.5</v>
          </cell>
          <cell r="G2">
            <v>64639.62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44.25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C5">
            <v>1388.93</v>
          </cell>
          <cell r="D5">
            <v>1411.53442477876</v>
          </cell>
          <cell r="E5">
            <v>2656.6371681415922</v>
          </cell>
          <cell r="F5">
            <v>3250.4424778761054</v>
          </cell>
          <cell r="G5">
            <v>4452.21</v>
          </cell>
        </row>
        <row r="6">
          <cell r="C6">
            <v>0</v>
          </cell>
          <cell r="D6">
            <v>1638.42</v>
          </cell>
          <cell r="E6">
            <v>0</v>
          </cell>
          <cell r="F6">
            <v>0</v>
          </cell>
          <cell r="G6">
            <v>587.21</v>
          </cell>
        </row>
        <row r="7">
          <cell r="C7">
            <v>0</v>
          </cell>
          <cell r="D7">
            <v>251.43</v>
          </cell>
          <cell r="E7">
            <v>354.56</v>
          </cell>
          <cell r="F7">
            <v>837.22</v>
          </cell>
          <cell r="G7">
            <v>1883.5</v>
          </cell>
        </row>
        <row r="8">
          <cell r="C8">
            <v>100</v>
          </cell>
          <cell r="D8">
            <v>100</v>
          </cell>
          <cell r="E8">
            <v>100</v>
          </cell>
          <cell r="F8">
            <v>100</v>
          </cell>
          <cell r="G8">
            <v>100</v>
          </cell>
        </row>
        <row r="9">
          <cell r="C9">
            <v>68.550000000000011</v>
          </cell>
          <cell r="D9">
            <v>29.029999999999998</v>
          </cell>
          <cell r="E9">
            <v>173.38</v>
          </cell>
          <cell r="F9">
            <v>339.56</v>
          </cell>
          <cell r="G9">
            <v>564.57000000000005</v>
          </cell>
        </row>
        <row r="10">
          <cell r="C10">
            <v>16.12</v>
          </cell>
          <cell r="D10">
            <v>20.16</v>
          </cell>
          <cell r="E10">
            <v>56.45</v>
          </cell>
          <cell r="F10">
            <v>284.66000000000003</v>
          </cell>
          <cell r="G10">
            <v>295.89999999999992</v>
          </cell>
        </row>
        <row r="11">
          <cell r="C11">
            <v>0</v>
          </cell>
          <cell r="D11">
            <v>0</v>
          </cell>
          <cell r="E11">
            <v>464.6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230.09</v>
          </cell>
          <cell r="F15">
            <v>1274.3399999999999</v>
          </cell>
          <cell r="G15">
            <v>1725.6299999999999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495.58</v>
          </cell>
          <cell r="F17">
            <v>0</v>
          </cell>
          <cell r="G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  <cell r="D21">
            <v>14.25</v>
          </cell>
          <cell r="E21">
            <v>0</v>
          </cell>
          <cell r="F21">
            <v>93.63</v>
          </cell>
          <cell r="G21">
            <v>142.82</v>
          </cell>
        </row>
        <row r="22">
          <cell r="C22">
            <v>0</v>
          </cell>
        </row>
        <row r="23">
          <cell r="C23">
            <v>4</v>
          </cell>
          <cell r="D23">
            <v>0</v>
          </cell>
          <cell r="E23">
            <v>100</v>
          </cell>
          <cell r="F23">
            <v>64.680000000000007</v>
          </cell>
          <cell r="G23">
            <v>95.75</v>
          </cell>
        </row>
        <row r="24">
          <cell r="C24">
            <v>-102.83</v>
          </cell>
          <cell r="D24">
            <v>-102.63</v>
          </cell>
          <cell r="E24">
            <v>-149.79</v>
          </cell>
          <cell r="F24">
            <v>-412.28</v>
          </cell>
          <cell r="G24">
            <v>-514.33000000000004</v>
          </cell>
        </row>
        <row r="25">
          <cell r="C25">
            <v>0</v>
          </cell>
          <cell r="D25">
            <v>0</v>
          </cell>
          <cell r="E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>
            <v>20753.899999999998</v>
          </cell>
          <cell r="D32">
            <v>22578.774424778763</v>
          </cell>
          <cell r="E32">
            <v>31932.008938053095</v>
          </cell>
          <cell r="F32">
            <v>66557.7524778761</v>
          </cell>
          <cell r="G32">
            <v>74017.130000000019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4">
          <cell r="C34">
            <v>20753.899999999998</v>
          </cell>
          <cell r="D34">
            <v>43332.674424778757</v>
          </cell>
          <cell r="E34">
            <v>75264.683362831856</v>
          </cell>
          <cell r="F34">
            <v>141822.43584070797</v>
          </cell>
          <cell r="G34">
            <v>215839.56584070798</v>
          </cell>
          <cell r="H34">
            <v>215839.56584070798</v>
          </cell>
          <cell r="I34">
            <v>215839.56584070798</v>
          </cell>
          <cell r="J34">
            <v>215839.56584070798</v>
          </cell>
          <cell r="K34">
            <v>215839.56584070798</v>
          </cell>
          <cell r="L34">
            <v>215839.56584070798</v>
          </cell>
          <cell r="M34">
            <v>215839.56584070798</v>
          </cell>
          <cell r="N34">
            <v>215839.56584070798</v>
          </cell>
        </row>
      </sheetData>
      <sheetData sheetId="1">
        <row r="3">
          <cell r="D3">
            <v>46690.166666666664</v>
          </cell>
          <cell r="E3">
            <v>35605.006666666675</v>
          </cell>
          <cell r="F3">
            <v>42275.376666666671</v>
          </cell>
          <cell r="G3">
            <v>49339.176666666666</v>
          </cell>
          <cell r="H3">
            <v>50514.51666666667</v>
          </cell>
          <cell r="I3">
            <v>7839.9766666666674</v>
          </cell>
          <cell r="J3">
            <v>7839.9766666666674</v>
          </cell>
          <cell r="K3">
            <v>7839.9766666666674</v>
          </cell>
          <cell r="L3">
            <v>7839.9766666666674</v>
          </cell>
          <cell r="M3">
            <v>7839.9766666666674</v>
          </cell>
          <cell r="N3">
            <v>7839.9766666666674</v>
          </cell>
          <cell r="O3">
            <v>7839.9766666666674</v>
          </cell>
          <cell r="Q3">
            <v>46690.166666666664</v>
          </cell>
          <cell r="R3">
            <v>82295.17333333334</v>
          </cell>
          <cell r="S3">
            <v>124570.55000000002</v>
          </cell>
          <cell r="W3">
            <v>240104.19666666666</v>
          </cell>
          <cell r="X3">
            <v>247944.17333333331</v>
          </cell>
          <cell r="Y3">
            <v>255784.14999999997</v>
          </cell>
          <cell r="Z3">
            <v>263624.12666666665</v>
          </cell>
          <cell r="AA3">
            <v>271464.10333333333</v>
          </cell>
          <cell r="AB3">
            <v>279304.08</v>
          </cell>
        </row>
        <row r="4">
          <cell r="D4">
            <v>2197.7200000000003</v>
          </cell>
          <cell r="E4">
            <v>2149.4900000000002</v>
          </cell>
          <cell r="F4">
            <v>3372.31</v>
          </cell>
          <cell r="G4">
            <v>5695.58</v>
          </cell>
          <cell r="H4">
            <v>3675.16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D5">
            <v>3032.62</v>
          </cell>
          <cell r="E5">
            <v>4249.6499999999996</v>
          </cell>
          <cell r="F5">
            <v>4953.84</v>
          </cell>
          <cell r="G5">
            <v>7422.43</v>
          </cell>
          <cell r="H5">
            <v>5221.4599999999991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D6">
            <v>1618.22</v>
          </cell>
          <cell r="E6">
            <v>1990.56</v>
          </cell>
          <cell r="F6">
            <v>2472.37</v>
          </cell>
          <cell r="G6">
            <v>3740.0899999999997</v>
          </cell>
          <cell r="H6">
            <v>4379.5599999999995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D7">
            <v>484.84</v>
          </cell>
          <cell r="E7">
            <v>439.85</v>
          </cell>
          <cell r="F7">
            <v>741.13</v>
          </cell>
          <cell r="G7">
            <v>1209.9000000000001</v>
          </cell>
          <cell r="H7">
            <v>797.23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D8">
            <v>513.09</v>
          </cell>
          <cell r="E8">
            <v>734.17000000000007</v>
          </cell>
          <cell r="F8">
            <v>916.37</v>
          </cell>
          <cell r="G8">
            <v>1345.6999999999998</v>
          </cell>
          <cell r="H8">
            <v>999.18999999999994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382.68</v>
          </cell>
          <cell r="E9">
            <v>490.41</v>
          </cell>
          <cell r="F9">
            <v>627.18000000000006</v>
          </cell>
          <cell r="G9">
            <v>921.08</v>
          </cell>
          <cell r="H9">
            <v>611.53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9138.619999999999</v>
          </cell>
          <cell r="E10">
            <v>9138.619999999999</v>
          </cell>
          <cell r="F10">
            <v>9157.5199999999986</v>
          </cell>
          <cell r="G10">
            <v>9916.1200000000008</v>
          </cell>
          <cell r="H10">
            <v>9916.1200000000008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321.41000000000003</v>
          </cell>
          <cell r="E12">
            <v>321.41000000000003</v>
          </cell>
          <cell r="F12">
            <v>321.41000000000003</v>
          </cell>
          <cell r="G12">
            <v>350.21000000000004</v>
          </cell>
          <cell r="H12">
            <v>350.21000000000004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D13">
            <v>321.46000000000004</v>
          </cell>
          <cell r="E13">
            <v>433.18</v>
          </cell>
          <cell r="F13">
            <v>970.42000000000007</v>
          </cell>
          <cell r="G13">
            <v>506.04000000000008</v>
          </cell>
          <cell r="H13">
            <v>196.4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D14">
            <v>215.19999999999996</v>
          </cell>
          <cell r="E14">
            <v>738.5200000000001</v>
          </cell>
          <cell r="F14">
            <v>1191.53</v>
          </cell>
          <cell r="G14">
            <v>458.47</v>
          </cell>
          <cell r="H14">
            <v>779.78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66.64</v>
          </cell>
          <cell r="F15">
            <v>656.05000000000007</v>
          </cell>
          <cell r="G15">
            <v>0</v>
          </cell>
          <cell r="H15">
            <v>356.39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D16">
            <v>122.32000000000001</v>
          </cell>
          <cell r="E16">
            <v>426.33000000000004</v>
          </cell>
          <cell r="F16">
            <v>348.42</v>
          </cell>
          <cell r="G16">
            <v>407.89</v>
          </cell>
          <cell r="H16">
            <v>373.33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D17">
            <v>1.5699999999999998</v>
          </cell>
          <cell r="E17">
            <v>74.069999999999993</v>
          </cell>
          <cell r="F17">
            <v>8.93</v>
          </cell>
          <cell r="G17">
            <v>43.870000000000005</v>
          </cell>
          <cell r="H17">
            <v>158.62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D18">
            <v>3780.7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D19">
            <v>35.32</v>
          </cell>
          <cell r="E19">
            <v>67.36</v>
          </cell>
          <cell r="F19">
            <v>126.36999999999999</v>
          </cell>
          <cell r="G19">
            <v>55.660000000000004</v>
          </cell>
          <cell r="H19">
            <v>78.540000000000006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D23">
            <v>42.62</v>
          </cell>
          <cell r="E23">
            <v>50</v>
          </cell>
          <cell r="F23">
            <v>45.559999999999995</v>
          </cell>
          <cell r="G23">
            <v>49.57</v>
          </cell>
          <cell r="H23">
            <v>0.96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14981.98</v>
          </cell>
          <cell r="E24">
            <v>4853.79</v>
          </cell>
          <cell r="F24">
            <v>5452.54</v>
          </cell>
          <cell r="G24">
            <v>4093.02</v>
          </cell>
          <cell r="H24">
            <v>6964.8099999999995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768.5</v>
          </cell>
          <cell r="G25">
            <v>918.31999999999994</v>
          </cell>
          <cell r="H25">
            <v>1213.27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141.5</v>
          </cell>
          <cell r="H27">
            <v>257.56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684.1</v>
          </cell>
          <cell r="E28">
            <v>577.27</v>
          </cell>
          <cell r="F28">
            <v>982.57</v>
          </cell>
          <cell r="G28">
            <v>1736.58</v>
          </cell>
          <cell r="H28">
            <v>2013.94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234.66</v>
          </cell>
          <cell r="H29">
            <v>1577.17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I30">
            <v>0</v>
          </cell>
          <cell r="K30">
            <v>0</v>
          </cell>
          <cell r="O30">
            <v>0</v>
          </cell>
        </row>
        <row r="31">
          <cell r="D31">
            <v>7839.9766666666674</v>
          </cell>
          <cell r="E31">
            <v>7839.9766666666674</v>
          </cell>
          <cell r="F31">
            <v>7839.9766666666674</v>
          </cell>
          <cell r="G31">
            <v>7839.9766666666674</v>
          </cell>
          <cell r="H31">
            <v>7839.9766666666674</v>
          </cell>
          <cell r="I31">
            <v>7839.9766666666674</v>
          </cell>
          <cell r="J31">
            <v>7839.9766666666674</v>
          </cell>
          <cell r="K31">
            <v>7839.9766666666674</v>
          </cell>
          <cell r="L31">
            <v>7839.9766666666674</v>
          </cell>
          <cell r="M31">
            <v>7839.9766666666674</v>
          </cell>
          <cell r="N31">
            <v>7839.9766666666674</v>
          </cell>
          <cell r="O31">
            <v>7839.9766666666674</v>
          </cell>
        </row>
        <row r="32">
          <cell r="D32">
            <v>872.89</v>
          </cell>
          <cell r="E32">
            <v>861.08</v>
          </cell>
          <cell r="F32">
            <v>1172.5899999999999</v>
          </cell>
          <cell r="G32">
            <v>1346.45</v>
          </cell>
          <cell r="H32">
            <v>1553.22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493.78</v>
          </cell>
          <cell r="H33">
            <v>685.76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6">
          <cell r="D36">
            <v>9618.77</v>
          </cell>
          <cell r="E36">
            <v>8756.2100000000009</v>
          </cell>
          <cell r="F36">
            <v>7219.9800000000005</v>
          </cell>
          <cell r="G36">
            <v>12929.560000000001</v>
          </cell>
          <cell r="H36">
            <v>7772.8200000000015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Q36">
            <v>9618.77</v>
          </cell>
          <cell r="R36">
            <v>18374.980000000003</v>
          </cell>
          <cell r="S36">
            <v>25594.960000000003</v>
          </cell>
          <cell r="X36">
            <v>46297.340000000004</v>
          </cell>
          <cell r="Z36">
            <v>46297.340000000004</v>
          </cell>
          <cell r="AA36">
            <v>46297.340000000004</v>
          </cell>
          <cell r="AB36">
            <v>46297.340000000004</v>
          </cell>
        </row>
        <row r="37">
          <cell r="D37">
            <v>1656.34</v>
          </cell>
          <cell r="E37">
            <v>1739.37</v>
          </cell>
          <cell r="F37">
            <v>1747.2</v>
          </cell>
          <cell r="G37">
            <v>2675.96</v>
          </cell>
          <cell r="H37">
            <v>1632.17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D38">
            <v>1671.24</v>
          </cell>
          <cell r="E38">
            <v>1747.2</v>
          </cell>
          <cell r="F38">
            <v>1785.18</v>
          </cell>
          <cell r="G38">
            <v>2645.07</v>
          </cell>
          <cell r="H38">
            <v>2304.38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D39">
            <v>1021.94</v>
          </cell>
          <cell r="E39">
            <v>1198.17</v>
          </cell>
          <cell r="F39">
            <v>1082.33</v>
          </cell>
          <cell r="G39">
            <v>1629.6599999999999</v>
          </cell>
          <cell r="H39">
            <v>988.92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D40">
            <v>1077.96</v>
          </cell>
          <cell r="E40">
            <v>1245.7</v>
          </cell>
          <cell r="F40">
            <v>1145.7</v>
          </cell>
          <cell r="G40">
            <v>1744.5300000000002</v>
          </cell>
          <cell r="H40">
            <v>1056.97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D41">
            <v>339.13</v>
          </cell>
          <cell r="E41">
            <v>357.22</v>
          </cell>
          <cell r="F41">
            <v>358.92</v>
          </cell>
          <cell r="G41">
            <v>523.53</v>
          </cell>
          <cell r="H41">
            <v>334.43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D42">
            <v>342.37</v>
          </cell>
          <cell r="E42">
            <v>358.92</v>
          </cell>
          <cell r="F42">
            <v>367.2</v>
          </cell>
          <cell r="G42">
            <v>530.74</v>
          </cell>
          <cell r="H42">
            <v>481.17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D43">
            <v>154.62</v>
          </cell>
          <cell r="E43">
            <v>151.02000000000001</v>
          </cell>
          <cell r="F43">
            <v>148.63000000000002</v>
          </cell>
          <cell r="G43">
            <v>231.44</v>
          </cell>
          <cell r="H43">
            <v>215.49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D44">
            <v>163.1</v>
          </cell>
          <cell r="E44">
            <v>158.21</v>
          </cell>
          <cell r="F44">
            <v>158.22</v>
          </cell>
          <cell r="G44">
            <v>241.26</v>
          </cell>
          <cell r="H44">
            <v>159.91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D52">
            <v>82.13</v>
          </cell>
          <cell r="E52">
            <v>161.91999999999999</v>
          </cell>
          <cell r="F52">
            <v>25.77</v>
          </cell>
          <cell r="G52">
            <v>34.4</v>
          </cell>
          <cell r="H52">
            <v>250.56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D55">
            <v>1972.45</v>
          </cell>
          <cell r="E55">
            <v>0</v>
          </cell>
          <cell r="F55">
            <v>275</v>
          </cell>
          <cell r="G55">
            <v>2500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D56">
            <v>96.02</v>
          </cell>
          <cell r="E56">
            <v>560.03</v>
          </cell>
          <cell r="F56">
            <v>55.84</v>
          </cell>
          <cell r="G56">
            <v>89.14</v>
          </cell>
          <cell r="H56">
            <v>77.09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D59">
            <v>1041.47</v>
          </cell>
          <cell r="E59">
            <v>1078.45</v>
          </cell>
          <cell r="F59">
            <v>69.989999999999995</v>
          </cell>
          <cell r="G59">
            <v>83.83</v>
          </cell>
          <cell r="H59">
            <v>271.73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73">
          <cell r="D73">
            <v>9731.61</v>
          </cell>
          <cell r="E73">
            <v>9507.0300000000007</v>
          </cell>
          <cell r="F73">
            <v>10207.75</v>
          </cell>
          <cell r="G73">
            <v>10041.650000000001</v>
          </cell>
          <cell r="H73">
            <v>7857.45</v>
          </cell>
          <cell r="I73">
            <v>777.67000000000007</v>
          </cell>
          <cell r="J73">
            <v>777.67000000000007</v>
          </cell>
          <cell r="K73">
            <v>777.67000000000007</v>
          </cell>
          <cell r="L73">
            <v>777.67000000000007</v>
          </cell>
          <cell r="M73">
            <v>777.67000000000007</v>
          </cell>
          <cell r="N73">
            <v>777.67000000000007</v>
          </cell>
          <cell r="O73">
            <v>777.67000000000007</v>
          </cell>
          <cell r="Q73">
            <v>9731.61</v>
          </cell>
          <cell r="R73">
            <v>19238.64</v>
          </cell>
          <cell r="S73">
            <v>29446.39</v>
          </cell>
          <cell r="U73">
            <v>47345.49</v>
          </cell>
          <cell r="V73">
            <v>48123.159999999996</v>
          </cell>
          <cell r="X73">
            <v>49678.499999999993</v>
          </cell>
          <cell r="Y73">
            <v>50456.169999999991</v>
          </cell>
          <cell r="Z73">
            <v>51233.839999999989</v>
          </cell>
          <cell r="AA73">
            <v>52011.509999999987</v>
          </cell>
          <cell r="AB73">
            <v>52789.179999999986</v>
          </cell>
        </row>
        <row r="74">
          <cell r="D74">
            <v>1057.42</v>
          </cell>
          <cell r="E74">
            <v>1229</v>
          </cell>
          <cell r="F74">
            <v>1179</v>
          </cell>
          <cell r="G74">
            <v>1839.83</v>
          </cell>
          <cell r="H74">
            <v>1144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D75">
            <v>230.41</v>
          </cell>
          <cell r="E75">
            <v>235.11</v>
          </cell>
          <cell r="F75">
            <v>235.11</v>
          </cell>
          <cell r="G75">
            <v>379.11</v>
          </cell>
          <cell r="H75">
            <v>249.28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D76">
            <v>875.5</v>
          </cell>
          <cell r="E76">
            <v>875.5</v>
          </cell>
          <cell r="F76">
            <v>875.5</v>
          </cell>
          <cell r="G76">
            <v>875.5</v>
          </cell>
          <cell r="H76">
            <v>875.5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8">
          <cell r="D78">
            <v>248.55</v>
          </cell>
          <cell r="E78">
            <v>248.55</v>
          </cell>
          <cell r="F78">
            <v>248.55</v>
          </cell>
          <cell r="G78">
            <v>248.55</v>
          </cell>
          <cell r="H78">
            <v>248.55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</row>
        <row r="79">
          <cell r="D79">
            <v>965.25</v>
          </cell>
          <cell r="E79">
            <v>965.25</v>
          </cell>
          <cell r="F79">
            <v>965.25</v>
          </cell>
          <cell r="G79">
            <v>965.25</v>
          </cell>
          <cell r="H79">
            <v>965.25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D80">
            <v>31.52</v>
          </cell>
          <cell r="E80">
            <v>31.52</v>
          </cell>
          <cell r="F80">
            <v>31.52</v>
          </cell>
          <cell r="G80">
            <v>31.52</v>
          </cell>
          <cell r="H80">
            <v>31.52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1">
          <cell r="D81">
            <v>8.9499999999999993</v>
          </cell>
          <cell r="E81">
            <v>8.9499999999999993</v>
          </cell>
          <cell r="F81">
            <v>8.9499999999999993</v>
          </cell>
          <cell r="G81">
            <v>8.9499999999999993</v>
          </cell>
          <cell r="H81">
            <v>8.9499999999999993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D83">
            <v>34.75</v>
          </cell>
          <cell r="E83">
            <v>34.75</v>
          </cell>
          <cell r="F83">
            <v>34.75</v>
          </cell>
          <cell r="G83">
            <v>34.75</v>
          </cell>
          <cell r="H83">
            <v>34.75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D87">
            <v>38</v>
          </cell>
          <cell r="E87">
            <v>33</v>
          </cell>
          <cell r="F87">
            <v>30.8</v>
          </cell>
          <cell r="G87">
            <v>39.700000000000003</v>
          </cell>
          <cell r="H87">
            <v>31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88">
          <cell r="D88">
            <v>70.83</v>
          </cell>
          <cell r="E88">
            <v>211.23999999999998</v>
          </cell>
          <cell r="F88">
            <v>151.55000000000001</v>
          </cell>
          <cell r="G88">
            <v>178.54</v>
          </cell>
          <cell r="H88">
            <v>139.47999999999999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D89">
            <v>6.55</v>
          </cell>
          <cell r="E89">
            <v>29.27</v>
          </cell>
          <cell r="F89">
            <v>14.17</v>
          </cell>
          <cell r="G89">
            <v>22.79</v>
          </cell>
          <cell r="H89">
            <v>15.9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D90">
            <v>3.86</v>
          </cell>
          <cell r="E90">
            <v>6.42</v>
          </cell>
          <cell r="F90">
            <v>11.08</v>
          </cell>
          <cell r="G90">
            <v>11.49</v>
          </cell>
          <cell r="H90">
            <v>13.46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D91">
            <v>0</v>
          </cell>
          <cell r="E91">
            <v>22.48</v>
          </cell>
          <cell r="F91">
            <v>13.020000000000001</v>
          </cell>
          <cell r="G91">
            <v>14.13</v>
          </cell>
          <cell r="H91">
            <v>12.74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D92">
            <v>232.19000000000003</v>
          </cell>
          <cell r="E92">
            <v>297.5</v>
          </cell>
          <cell r="F92">
            <v>300.63</v>
          </cell>
          <cell r="G92">
            <v>306.84999999999997</v>
          </cell>
          <cell r="H92">
            <v>345.63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D93">
            <v>0</v>
          </cell>
          <cell r="E93">
            <v>8.0500000000000007</v>
          </cell>
          <cell r="F93">
            <v>4.08</v>
          </cell>
          <cell r="G93">
            <v>0</v>
          </cell>
          <cell r="H93">
            <v>13.49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D94">
            <v>224.75</v>
          </cell>
          <cell r="E94">
            <v>0</v>
          </cell>
          <cell r="F94">
            <v>0</v>
          </cell>
          <cell r="G94">
            <v>74.5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D98">
            <v>120.01</v>
          </cell>
          <cell r="E98">
            <v>368.53000000000003</v>
          </cell>
          <cell r="F98">
            <v>0</v>
          </cell>
          <cell r="G98">
            <v>0</v>
          </cell>
          <cell r="H98">
            <v>598.04999999999995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D99">
            <v>950</v>
          </cell>
          <cell r="E99">
            <v>1632.73</v>
          </cell>
          <cell r="F99">
            <v>950</v>
          </cell>
          <cell r="G99">
            <v>1210</v>
          </cell>
          <cell r="H99">
            <v>500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D100">
            <v>957.54000000000008</v>
          </cell>
          <cell r="E100">
            <v>117.04</v>
          </cell>
          <cell r="F100">
            <v>2570.94</v>
          </cell>
          <cell r="G100">
            <v>788.73</v>
          </cell>
          <cell r="H100">
            <v>166.37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D101">
            <v>234.05</v>
          </cell>
          <cell r="E101">
            <v>934.62</v>
          </cell>
          <cell r="F101">
            <v>627.01</v>
          </cell>
          <cell r="G101">
            <v>172.38</v>
          </cell>
          <cell r="H101">
            <v>82.02000000000001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D102">
            <v>62.44</v>
          </cell>
          <cell r="E102">
            <v>82.97</v>
          </cell>
          <cell r="F102">
            <v>68.77</v>
          </cell>
          <cell r="G102">
            <v>65.22</v>
          </cell>
          <cell r="H102">
            <v>66.349999999999994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5">
          <cell r="D105">
            <v>499.48</v>
          </cell>
          <cell r="E105">
            <v>725.34</v>
          </cell>
          <cell r="F105">
            <v>606.23</v>
          </cell>
          <cell r="G105">
            <v>1130.7499999999998</v>
          </cell>
          <cell r="H105">
            <v>1175.57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7">
          <cell r="D107">
            <v>613.27</v>
          </cell>
          <cell r="E107">
            <v>521.88</v>
          </cell>
          <cell r="F107">
            <v>425.62</v>
          </cell>
          <cell r="G107">
            <v>766.93</v>
          </cell>
          <cell r="H107">
            <v>65.72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D109">
            <v>777.67000000000007</v>
          </cell>
          <cell r="E109">
            <v>777.67000000000007</v>
          </cell>
          <cell r="F109">
            <v>777.67000000000007</v>
          </cell>
          <cell r="G109">
            <v>777.67000000000007</v>
          </cell>
          <cell r="H109">
            <v>777.67000000000007</v>
          </cell>
          <cell r="I109">
            <v>777.67000000000007</v>
          </cell>
          <cell r="J109">
            <v>777.67000000000007</v>
          </cell>
          <cell r="K109">
            <v>777.67000000000007</v>
          </cell>
          <cell r="L109">
            <v>777.67000000000007</v>
          </cell>
          <cell r="M109">
            <v>777.67000000000007</v>
          </cell>
          <cell r="N109">
            <v>777.67000000000007</v>
          </cell>
          <cell r="O109">
            <v>777.67000000000007</v>
          </cell>
        </row>
        <row r="110">
          <cell r="D110">
            <v>1488.62</v>
          </cell>
          <cell r="E110">
            <v>109.66</v>
          </cell>
          <cell r="F110">
            <v>77.55</v>
          </cell>
          <cell r="G110">
            <v>98.51</v>
          </cell>
          <cell r="H110">
            <v>296.2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84">
          <cell r="D184">
            <v>0</v>
          </cell>
        </row>
      </sheetData>
      <sheetData sheetId="2">
        <row r="4">
          <cell r="D4">
            <v>3058.18</v>
          </cell>
          <cell r="E4">
            <v>2874.37</v>
          </cell>
          <cell r="F4">
            <v>3424.67</v>
          </cell>
          <cell r="G4">
            <v>5421.86</v>
          </cell>
          <cell r="H4">
            <v>5098.67</v>
          </cell>
          <cell r="I4">
            <v>4919.01</v>
          </cell>
          <cell r="J4">
            <v>4563.4500000000007</v>
          </cell>
          <cell r="K4">
            <v>5871.9100000000008</v>
          </cell>
          <cell r="L4">
            <v>5002.6099999999997</v>
          </cell>
          <cell r="M4">
            <v>5747.8799999999992</v>
          </cell>
          <cell r="N4">
            <v>4216.6399999999994</v>
          </cell>
          <cell r="O4">
            <v>6109.88</v>
          </cell>
        </row>
        <row r="5">
          <cell r="D5">
            <v>4189.99</v>
          </cell>
          <cell r="E5">
            <v>4702.76</v>
          </cell>
          <cell r="F5">
            <v>11008.529999999999</v>
          </cell>
          <cell r="G5">
            <v>5570.36</v>
          </cell>
          <cell r="H5">
            <v>3696.09</v>
          </cell>
          <cell r="I5">
            <v>4144.0200000000004</v>
          </cell>
          <cell r="J5">
            <v>3850.73</v>
          </cell>
          <cell r="K5">
            <v>5746.2000000000007</v>
          </cell>
          <cell r="L5">
            <v>5054.9400000000005</v>
          </cell>
          <cell r="M5">
            <v>4986.0600000000004</v>
          </cell>
          <cell r="N5">
            <v>5135.38</v>
          </cell>
          <cell r="O5">
            <v>7261.55</v>
          </cell>
        </row>
        <row r="6">
          <cell r="D6">
            <v>2700.2799999999997</v>
          </cell>
          <cell r="E6">
            <v>2652.8500000000004</v>
          </cell>
          <cell r="F6">
            <v>2814.91</v>
          </cell>
          <cell r="G6">
            <v>3696.68</v>
          </cell>
          <cell r="H6">
            <v>2821.13</v>
          </cell>
          <cell r="I6">
            <v>2653.87</v>
          </cell>
          <cell r="J6">
            <v>3863.6800000000003</v>
          </cell>
          <cell r="K6">
            <v>1982.12</v>
          </cell>
          <cell r="L6">
            <v>1933.8</v>
          </cell>
          <cell r="M6">
            <v>2330.9</v>
          </cell>
          <cell r="N6">
            <v>2263.46</v>
          </cell>
          <cell r="O6">
            <v>4350.17</v>
          </cell>
        </row>
        <row r="7">
          <cell r="D7">
            <v>747.42000000000007</v>
          </cell>
          <cell r="E7">
            <v>698.88999999999987</v>
          </cell>
          <cell r="F7">
            <v>815.88</v>
          </cell>
          <cell r="G7">
            <v>1325.1</v>
          </cell>
          <cell r="H7">
            <v>1221.99</v>
          </cell>
          <cell r="I7">
            <v>1170.8600000000001</v>
          </cell>
          <cell r="J7">
            <v>1058.54</v>
          </cell>
          <cell r="K7">
            <v>1481.66</v>
          </cell>
          <cell r="L7">
            <v>1156.06</v>
          </cell>
          <cell r="M7">
            <v>1326.72</v>
          </cell>
          <cell r="N7">
            <v>940.74</v>
          </cell>
          <cell r="O7">
            <v>1394.9099999999999</v>
          </cell>
        </row>
        <row r="8">
          <cell r="D8">
            <v>933.94999999999993</v>
          </cell>
          <cell r="E8">
            <v>1048.25</v>
          </cell>
          <cell r="F8">
            <v>1577.5700000000002</v>
          </cell>
          <cell r="G8">
            <v>1238.6400000000001</v>
          </cell>
          <cell r="H8">
            <v>823.86000000000013</v>
          </cell>
          <cell r="I8">
            <v>947.22</v>
          </cell>
          <cell r="J8">
            <v>810.41</v>
          </cell>
          <cell r="K8">
            <v>1307.33</v>
          </cell>
          <cell r="L8">
            <v>1005.9300000000001</v>
          </cell>
          <cell r="M8">
            <v>1008.1999999999999</v>
          </cell>
          <cell r="N8">
            <v>1022.1800000000002</v>
          </cell>
          <cell r="O8">
            <v>1422.38</v>
          </cell>
        </row>
        <row r="9">
          <cell r="D9">
            <v>713.96</v>
          </cell>
          <cell r="E9">
            <v>701.41</v>
          </cell>
          <cell r="F9">
            <v>744.26</v>
          </cell>
          <cell r="G9">
            <v>977.3900000000001</v>
          </cell>
          <cell r="H9">
            <v>745.91</v>
          </cell>
          <cell r="I9">
            <v>776.3</v>
          </cell>
          <cell r="J9">
            <v>824.94</v>
          </cell>
          <cell r="K9">
            <v>517.64</v>
          </cell>
          <cell r="L9">
            <v>484.86</v>
          </cell>
          <cell r="M9">
            <v>589.86</v>
          </cell>
          <cell r="N9">
            <v>572.03</v>
          </cell>
          <cell r="O9">
            <v>1123.74</v>
          </cell>
        </row>
        <row r="10">
          <cell r="D10">
            <v>9308.57</v>
          </cell>
          <cell r="E10">
            <v>9312.57</v>
          </cell>
          <cell r="F10">
            <v>9312.57</v>
          </cell>
          <cell r="G10">
            <v>9312.57</v>
          </cell>
          <cell r="H10">
            <v>9312.57</v>
          </cell>
          <cell r="I10">
            <v>9331.11</v>
          </cell>
          <cell r="J10">
            <v>9331.11</v>
          </cell>
          <cell r="K10">
            <v>9331.11</v>
          </cell>
          <cell r="L10">
            <v>9799.739999999998</v>
          </cell>
          <cell r="M10">
            <v>9331.11</v>
          </cell>
          <cell r="N10">
            <v>9218.49</v>
          </cell>
          <cell r="O10">
            <v>15699.139999999998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335.09</v>
          </cell>
          <cell r="E12">
            <v>327.66999999999996</v>
          </cell>
          <cell r="F12">
            <v>327.67</v>
          </cell>
          <cell r="G12">
            <v>327.67</v>
          </cell>
          <cell r="H12">
            <v>327.67</v>
          </cell>
          <cell r="I12">
            <v>328.34999999999997</v>
          </cell>
          <cell r="J12">
            <v>328.34999999999997</v>
          </cell>
          <cell r="K12">
            <v>328.34999999999997</v>
          </cell>
          <cell r="L12">
            <v>328.34999999999997</v>
          </cell>
          <cell r="M12">
            <v>328.34999999999997</v>
          </cell>
          <cell r="N12">
            <v>324.3</v>
          </cell>
          <cell r="O12">
            <v>557.59999999999991</v>
          </cell>
        </row>
        <row r="13">
          <cell r="D13">
            <v>535.22</v>
          </cell>
          <cell r="E13">
            <v>482.53</v>
          </cell>
          <cell r="F13">
            <v>951.13</v>
          </cell>
          <cell r="G13">
            <v>292.91999999999996</v>
          </cell>
          <cell r="H13">
            <v>259.83</v>
          </cell>
          <cell r="I13">
            <v>1266.4299999999998</v>
          </cell>
          <cell r="J13">
            <v>124.78999999999999</v>
          </cell>
          <cell r="K13">
            <v>265.64</v>
          </cell>
          <cell r="L13">
            <v>865.06</v>
          </cell>
          <cell r="M13">
            <v>225.26</v>
          </cell>
          <cell r="N13">
            <v>176.62</v>
          </cell>
          <cell r="O13">
            <v>1227.25</v>
          </cell>
        </row>
        <row r="14">
          <cell r="D14">
            <v>107.41</v>
          </cell>
          <cell r="E14">
            <v>1298.3700000000001</v>
          </cell>
          <cell r="F14">
            <v>462.96999999999991</v>
          </cell>
          <cell r="G14">
            <v>-113.32999999999998</v>
          </cell>
          <cell r="H14">
            <v>606.06999999999994</v>
          </cell>
          <cell r="I14">
            <v>828.71900000000016</v>
          </cell>
          <cell r="J14">
            <v>1191.8100000000002</v>
          </cell>
          <cell r="K14">
            <v>3672.2400000000007</v>
          </cell>
          <cell r="L14">
            <v>2343.33</v>
          </cell>
          <cell r="M14">
            <v>2132</v>
          </cell>
          <cell r="N14">
            <v>537.91000000000008</v>
          </cell>
          <cell r="O14">
            <v>2113.1699999999996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472.22</v>
          </cell>
        </row>
        <row r="16">
          <cell r="D16">
            <v>128.10000000000002</v>
          </cell>
          <cell r="E16">
            <v>356.49</v>
          </cell>
          <cell r="F16">
            <v>359.66999999999996</v>
          </cell>
          <cell r="G16">
            <v>271.66999999999996</v>
          </cell>
          <cell r="H16">
            <v>356.69</v>
          </cell>
          <cell r="I16">
            <v>360.39</v>
          </cell>
          <cell r="J16">
            <v>360.39</v>
          </cell>
          <cell r="K16">
            <v>357.93</v>
          </cell>
          <cell r="L16">
            <v>360.39</v>
          </cell>
          <cell r="M16">
            <v>360.39</v>
          </cell>
          <cell r="N16">
            <v>375.48</v>
          </cell>
          <cell r="O16">
            <v>606.06000000000006</v>
          </cell>
        </row>
        <row r="17">
          <cell r="D17">
            <v>2.8400000000000003</v>
          </cell>
          <cell r="E17">
            <v>-29.789999999999974</v>
          </cell>
          <cell r="F17">
            <v>6.36</v>
          </cell>
          <cell r="G17">
            <v>24.39</v>
          </cell>
          <cell r="H17">
            <v>206.35000000000002</v>
          </cell>
          <cell r="I17">
            <v>30.27</v>
          </cell>
          <cell r="J17">
            <v>78.58</v>
          </cell>
          <cell r="K17">
            <v>486.81</v>
          </cell>
          <cell r="L17">
            <v>0</v>
          </cell>
          <cell r="M17">
            <v>95.350000000000009</v>
          </cell>
          <cell r="N17">
            <v>446.28</v>
          </cell>
          <cell r="O17">
            <v>150.48000000000002</v>
          </cell>
        </row>
        <row r="18">
          <cell r="D18">
            <v>768.31000000000017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291.37999999999988</v>
          </cell>
          <cell r="J18">
            <v>0</v>
          </cell>
          <cell r="K18">
            <v>383.39000000000004</v>
          </cell>
          <cell r="L18">
            <v>0</v>
          </cell>
          <cell r="M18">
            <v>0</v>
          </cell>
          <cell r="N18">
            <v>0</v>
          </cell>
          <cell r="O18">
            <v>172.65</v>
          </cell>
        </row>
        <row r="19">
          <cell r="D19">
            <v>4.8399999999999181</v>
          </cell>
          <cell r="E19">
            <v>0</v>
          </cell>
          <cell r="F19">
            <v>249.66000000000008</v>
          </cell>
          <cell r="G19">
            <v>256.40999999999985</v>
          </cell>
          <cell r="H19">
            <v>86.929999999999836</v>
          </cell>
          <cell r="I19">
            <v>310.02</v>
          </cell>
          <cell r="J19">
            <v>101.18000000000029</v>
          </cell>
          <cell r="K19">
            <v>0</v>
          </cell>
          <cell r="L19">
            <v>0</v>
          </cell>
          <cell r="M19">
            <v>56.519999999999982</v>
          </cell>
          <cell r="N19">
            <v>172.68999999999983</v>
          </cell>
          <cell r="O19">
            <v>62.970000000000027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8.99</v>
          </cell>
          <cell r="E21">
            <v>8.99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9.35</v>
          </cell>
          <cell r="L21">
            <v>9.35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61.85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39.25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11.79</v>
          </cell>
        </row>
        <row r="23">
          <cell r="D23">
            <v>83.76</v>
          </cell>
          <cell r="E23">
            <v>378.72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24.03</v>
          </cell>
          <cell r="L23">
            <v>37.83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3930.91</v>
          </cell>
          <cell r="E24">
            <v>5027.21</v>
          </cell>
          <cell r="F24">
            <v>4924.2699999999995</v>
          </cell>
          <cell r="G24">
            <v>7312.44</v>
          </cell>
          <cell r="H24">
            <v>11237</v>
          </cell>
          <cell r="I24">
            <v>10545.34</v>
          </cell>
          <cell r="J24">
            <v>10004.91</v>
          </cell>
          <cell r="K24">
            <v>9089.7099999999991</v>
          </cell>
          <cell r="L24">
            <v>8795.36</v>
          </cell>
          <cell r="M24">
            <v>8393.18</v>
          </cell>
          <cell r="N24">
            <v>9113.51</v>
          </cell>
          <cell r="O24">
            <v>6551.71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353.98</v>
          </cell>
          <cell r="J25">
            <v>398.4</v>
          </cell>
          <cell r="K25">
            <v>711.5</v>
          </cell>
          <cell r="L25">
            <v>-21.24</v>
          </cell>
          <cell r="M25">
            <v>793.61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140</v>
          </cell>
          <cell r="J26">
            <v>88.5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157.55000000000001</v>
          </cell>
          <cell r="L27">
            <v>186.25</v>
          </cell>
          <cell r="M27">
            <v>206.81</v>
          </cell>
          <cell r="N27">
            <v>229.14</v>
          </cell>
          <cell r="O27">
            <v>0</v>
          </cell>
        </row>
        <row r="28">
          <cell r="D28">
            <v>648.03</v>
          </cell>
          <cell r="E28">
            <v>509.31</v>
          </cell>
          <cell r="F28">
            <v>1023.77</v>
          </cell>
          <cell r="G28">
            <v>2162.85</v>
          </cell>
          <cell r="H28">
            <v>2563.73</v>
          </cell>
          <cell r="I28">
            <v>2239.9899999999998</v>
          </cell>
          <cell r="J28">
            <v>1975.94</v>
          </cell>
          <cell r="K28">
            <v>2185.81</v>
          </cell>
          <cell r="L28">
            <v>1837.94</v>
          </cell>
          <cell r="M28">
            <v>2034.47</v>
          </cell>
          <cell r="N28">
            <v>955.65</v>
          </cell>
          <cell r="O28">
            <v>812.86</v>
          </cell>
        </row>
        <row r="29">
          <cell r="D29">
            <v>659.73</v>
          </cell>
          <cell r="E29">
            <v>1082.4000000000001</v>
          </cell>
          <cell r="F29">
            <v>1892.4199999999998</v>
          </cell>
          <cell r="G29">
            <v>0</v>
          </cell>
          <cell r="H29">
            <v>0</v>
          </cell>
          <cell r="I29">
            <v>717.63</v>
          </cell>
          <cell r="J29">
            <v>0</v>
          </cell>
          <cell r="K29">
            <v>0</v>
          </cell>
          <cell r="L29">
            <v>3513.93</v>
          </cell>
          <cell r="M29">
            <v>0</v>
          </cell>
          <cell r="N29">
            <v>0</v>
          </cell>
          <cell r="O29">
            <v>1186.6300000000001</v>
          </cell>
        </row>
        <row r="30">
          <cell r="D30">
            <v>59.92</v>
          </cell>
          <cell r="E30">
            <v>85.2</v>
          </cell>
          <cell r="F30">
            <v>135.74</v>
          </cell>
          <cell r="G30">
            <v>328.35</v>
          </cell>
          <cell r="H30">
            <v>343.69</v>
          </cell>
          <cell r="I30">
            <v>403.13</v>
          </cell>
          <cell r="J30">
            <v>383.32</v>
          </cell>
          <cell r="K30">
            <v>331.8</v>
          </cell>
          <cell r="L30">
            <v>361.84</v>
          </cell>
          <cell r="M30">
            <v>366.73</v>
          </cell>
          <cell r="N30">
            <v>120.61</v>
          </cell>
          <cell r="O30">
            <v>0</v>
          </cell>
        </row>
        <row r="31">
          <cell r="D31">
            <v>7839.98</v>
          </cell>
          <cell r="E31">
            <v>7839.98</v>
          </cell>
          <cell r="F31">
            <v>7839.98</v>
          </cell>
          <cell r="G31">
            <v>7839.98</v>
          </cell>
          <cell r="H31">
            <v>7839.98</v>
          </cell>
          <cell r="I31">
            <v>7839.98</v>
          </cell>
          <cell r="J31">
            <v>7839.98</v>
          </cell>
          <cell r="K31">
            <v>7839.98</v>
          </cell>
          <cell r="L31">
            <v>7839.98</v>
          </cell>
          <cell r="M31">
            <v>7839.98</v>
          </cell>
          <cell r="N31">
            <v>7839.98</v>
          </cell>
          <cell r="O31">
            <v>2414.42</v>
          </cell>
        </row>
        <row r="32">
          <cell r="D32">
            <v>1024.95</v>
          </cell>
          <cell r="E32">
            <v>1250.28</v>
          </cell>
          <cell r="F32">
            <v>1274.8499999999999</v>
          </cell>
          <cell r="G32">
            <v>3709.31</v>
          </cell>
          <cell r="H32">
            <v>3091.48</v>
          </cell>
          <cell r="I32">
            <v>2931.61</v>
          </cell>
          <cell r="J32">
            <v>3442.24</v>
          </cell>
          <cell r="K32">
            <v>2918.7</v>
          </cell>
          <cell r="L32">
            <v>2944.73</v>
          </cell>
          <cell r="M32">
            <v>2966.78</v>
          </cell>
          <cell r="N32">
            <v>1171.43</v>
          </cell>
          <cell r="O32">
            <v>752.79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5">
          <cell r="D35">
            <v>1349.58</v>
          </cell>
          <cell r="E35">
            <v>1349.58</v>
          </cell>
          <cell r="F35">
            <v>2190.1999999999998</v>
          </cell>
          <cell r="G35">
            <v>2234.79</v>
          </cell>
          <cell r="H35">
            <v>1573.33</v>
          </cell>
          <cell r="I35">
            <v>1603.98</v>
          </cell>
          <cell r="J35">
            <v>1527.26</v>
          </cell>
          <cell r="K35">
            <v>2460.9700000000003</v>
          </cell>
          <cell r="L35">
            <v>1739.8</v>
          </cell>
          <cell r="M35">
            <v>1739.82</v>
          </cell>
          <cell r="N35">
            <v>1590.96</v>
          </cell>
          <cell r="O35">
            <v>3226.49</v>
          </cell>
        </row>
        <row r="36">
          <cell r="D36">
            <v>0</v>
          </cell>
          <cell r="E36">
            <v>0</v>
          </cell>
          <cell r="F36">
            <v>0</v>
          </cell>
          <cell r="H36">
            <v>1490.71</v>
          </cell>
          <cell r="I36">
            <v>2585.3000000000002</v>
          </cell>
          <cell r="J36">
            <v>786.42</v>
          </cell>
          <cell r="K36">
            <v>1718.77</v>
          </cell>
          <cell r="L36">
            <v>1756.79</v>
          </cell>
          <cell r="M36">
            <v>1756.78</v>
          </cell>
          <cell r="N36">
            <v>1604</v>
          </cell>
          <cell r="O36">
            <v>3371.38</v>
          </cell>
        </row>
        <row r="37">
          <cell r="D37">
            <v>930.01</v>
          </cell>
          <cell r="E37">
            <v>1439.8</v>
          </cell>
          <cell r="F37">
            <v>1434.4</v>
          </cell>
          <cell r="H37">
            <v>2241.0100000000002</v>
          </cell>
          <cell r="I37">
            <v>564.71</v>
          </cell>
          <cell r="J37">
            <v>1738.73</v>
          </cell>
          <cell r="K37">
            <v>2797.9100000000003</v>
          </cell>
          <cell r="L37">
            <v>2091.4</v>
          </cell>
          <cell r="M37">
            <v>2091.4</v>
          </cell>
          <cell r="N37">
            <v>2091.4</v>
          </cell>
          <cell r="O37">
            <v>4349.45</v>
          </cell>
        </row>
        <row r="38">
          <cell r="D38">
            <v>0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D39">
            <v>0</v>
          </cell>
          <cell r="E39">
            <v>300.82</v>
          </cell>
          <cell r="F39">
            <v>488.2</v>
          </cell>
          <cell r="H39">
            <v>350.7</v>
          </cell>
          <cell r="I39">
            <v>365.51</v>
          </cell>
          <cell r="J39">
            <v>340.43</v>
          </cell>
          <cell r="K39">
            <v>568.54999999999995</v>
          </cell>
          <cell r="L39">
            <v>365.51</v>
          </cell>
          <cell r="M39">
            <v>365.52</v>
          </cell>
          <cell r="N39">
            <v>332.33</v>
          </cell>
          <cell r="O39">
            <v>696.89</v>
          </cell>
        </row>
        <row r="40">
          <cell r="D40">
            <v>300.82</v>
          </cell>
          <cell r="E40">
            <v>0</v>
          </cell>
          <cell r="H40">
            <v>332.28</v>
          </cell>
          <cell r="I40">
            <v>494.2</v>
          </cell>
          <cell r="J40">
            <v>175.29</v>
          </cell>
          <cell r="K40">
            <v>403.12</v>
          </cell>
          <cell r="L40">
            <v>369.3</v>
          </cell>
          <cell r="M40">
            <v>369.3</v>
          </cell>
          <cell r="N40">
            <v>335.24</v>
          </cell>
          <cell r="O40">
            <v>729.19</v>
          </cell>
        </row>
        <row r="41">
          <cell r="D41">
            <v>176.37</v>
          </cell>
          <cell r="E41">
            <v>292.81</v>
          </cell>
          <cell r="F41">
            <v>288.8</v>
          </cell>
          <cell r="H41">
            <v>414.21000000000004</v>
          </cell>
          <cell r="I41">
            <v>99.47</v>
          </cell>
          <cell r="J41">
            <v>271.76</v>
          </cell>
          <cell r="K41">
            <v>477.31999999999994</v>
          </cell>
          <cell r="L41">
            <v>326.89999999999998</v>
          </cell>
          <cell r="M41">
            <v>326.89999999999998</v>
          </cell>
          <cell r="N41">
            <v>326.89999999999998</v>
          </cell>
          <cell r="O41">
            <v>679.83</v>
          </cell>
        </row>
        <row r="42">
          <cell r="D42">
            <v>0</v>
          </cell>
          <cell r="E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D49">
            <v>0</v>
          </cell>
          <cell r="E49">
            <v>246.76</v>
          </cell>
          <cell r="F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D50">
            <v>0</v>
          </cell>
          <cell r="E50">
            <v>0</v>
          </cell>
          <cell r="F50">
            <v>8.0399999999999991</v>
          </cell>
          <cell r="H50">
            <v>13.75</v>
          </cell>
          <cell r="I50">
            <v>72.5</v>
          </cell>
          <cell r="J50">
            <v>217.5</v>
          </cell>
          <cell r="K50">
            <v>0</v>
          </cell>
          <cell r="L50">
            <v>57.97</v>
          </cell>
          <cell r="M50">
            <v>15.63</v>
          </cell>
          <cell r="N50">
            <v>0.8</v>
          </cell>
          <cell r="O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0</v>
          </cell>
          <cell r="E53">
            <v>45.5</v>
          </cell>
          <cell r="F53">
            <v>37.19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D54">
            <v>660</v>
          </cell>
          <cell r="E54">
            <v>0</v>
          </cell>
          <cell r="F54">
            <v>0</v>
          </cell>
          <cell r="H54">
            <v>124.91</v>
          </cell>
          <cell r="I54">
            <v>137.22999999999999</v>
          </cell>
          <cell r="J54">
            <v>142.41</v>
          </cell>
          <cell r="K54">
            <v>168.16</v>
          </cell>
          <cell r="L54">
            <v>128.84</v>
          </cell>
          <cell r="M54">
            <v>129.57</v>
          </cell>
          <cell r="N54">
            <v>155.29</v>
          </cell>
          <cell r="O54">
            <v>230.38</v>
          </cell>
        </row>
        <row r="55">
          <cell r="D55">
            <v>0</v>
          </cell>
          <cell r="E55">
            <v>0</v>
          </cell>
          <cell r="F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D56">
            <v>0</v>
          </cell>
          <cell r="E56">
            <v>1012.1</v>
          </cell>
          <cell r="F56">
            <v>384.13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D57">
            <v>1000</v>
          </cell>
          <cell r="E57">
            <v>0</v>
          </cell>
          <cell r="F57">
            <v>598.29</v>
          </cell>
          <cell r="H57">
            <v>1059.94</v>
          </cell>
          <cell r="I57">
            <v>1000</v>
          </cell>
          <cell r="J57">
            <v>1576.34</v>
          </cell>
          <cell r="K57">
            <v>1000</v>
          </cell>
          <cell r="L57">
            <v>1000</v>
          </cell>
          <cell r="M57">
            <v>1000</v>
          </cell>
          <cell r="N57">
            <v>1257</v>
          </cell>
          <cell r="O57">
            <v>1074.8699999999999</v>
          </cell>
        </row>
        <row r="58">
          <cell r="D58">
            <v>0</v>
          </cell>
          <cell r="E58">
            <v>0</v>
          </cell>
          <cell r="F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74.680000000000007</v>
          </cell>
        </row>
        <row r="60">
          <cell r="H60">
            <v>0</v>
          </cell>
        </row>
        <row r="66">
          <cell r="D66">
            <v>1223.8900000000001</v>
          </cell>
          <cell r="E66">
            <v>1042.0999999999999</v>
          </cell>
          <cell r="F66">
            <v>1934.3200000000002</v>
          </cell>
          <cell r="G66">
            <v>1313.16</v>
          </cell>
          <cell r="H66">
            <v>1079</v>
          </cell>
          <cell r="I66">
            <v>1007.3</v>
          </cell>
          <cell r="J66">
            <v>1079</v>
          </cell>
          <cell r="K66">
            <v>1618.5</v>
          </cell>
          <cell r="L66">
            <v>1079</v>
          </cell>
          <cell r="M66">
            <v>1079</v>
          </cell>
          <cell r="N66">
            <v>1079</v>
          </cell>
          <cell r="O66">
            <v>2202.9499999999998</v>
          </cell>
        </row>
        <row r="67">
          <cell r="D67">
            <v>272.81</v>
          </cell>
          <cell r="E67">
            <v>232.28</v>
          </cell>
          <cell r="F67">
            <v>307.83000000000004</v>
          </cell>
          <cell r="G67">
            <v>292.7</v>
          </cell>
          <cell r="H67">
            <v>240.51</v>
          </cell>
          <cell r="I67">
            <v>240.51</v>
          </cell>
          <cell r="J67">
            <v>240.51</v>
          </cell>
          <cell r="K67">
            <v>380.76</v>
          </cell>
          <cell r="L67">
            <v>240.51</v>
          </cell>
          <cell r="M67">
            <v>240.51</v>
          </cell>
          <cell r="N67">
            <v>240.51</v>
          </cell>
          <cell r="O67">
            <v>491.03999999999996</v>
          </cell>
        </row>
        <row r="68">
          <cell r="D68">
            <v>850</v>
          </cell>
          <cell r="E68">
            <v>850</v>
          </cell>
          <cell r="F68">
            <v>850</v>
          </cell>
          <cell r="G68">
            <v>850</v>
          </cell>
          <cell r="H68">
            <v>850</v>
          </cell>
          <cell r="I68">
            <v>850</v>
          </cell>
          <cell r="J68">
            <v>875.5</v>
          </cell>
          <cell r="K68">
            <v>875.5</v>
          </cell>
          <cell r="L68">
            <v>875.5</v>
          </cell>
          <cell r="M68">
            <v>875.5</v>
          </cell>
          <cell r="N68">
            <v>875.5</v>
          </cell>
          <cell r="O68">
            <v>875.5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D70">
            <v>241.31</v>
          </cell>
          <cell r="E70">
            <v>241.31</v>
          </cell>
          <cell r="F70">
            <v>241.31</v>
          </cell>
          <cell r="G70">
            <v>241.31</v>
          </cell>
          <cell r="H70">
            <v>241.31</v>
          </cell>
          <cell r="I70">
            <v>241.31</v>
          </cell>
          <cell r="J70">
            <v>241.31</v>
          </cell>
          <cell r="K70">
            <v>241.31</v>
          </cell>
          <cell r="L70">
            <v>241.31</v>
          </cell>
          <cell r="M70">
            <v>241.31</v>
          </cell>
          <cell r="N70">
            <v>241.31</v>
          </cell>
          <cell r="O70">
            <v>241.31</v>
          </cell>
        </row>
        <row r="71">
          <cell r="D71">
            <v>965.25</v>
          </cell>
          <cell r="E71">
            <v>965.25</v>
          </cell>
          <cell r="F71">
            <v>965.25</v>
          </cell>
          <cell r="G71">
            <v>965.25</v>
          </cell>
          <cell r="H71">
            <v>965.25</v>
          </cell>
          <cell r="I71">
            <v>965.25</v>
          </cell>
          <cell r="J71">
            <v>965.25</v>
          </cell>
          <cell r="K71">
            <v>965.25</v>
          </cell>
          <cell r="L71">
            <v>965.25</v>
          </cell>
          <cell r="M71">
            <v>965.25</v>
          </cell>
          <cell r="N71">
            <v>965.25</v>
          </cell>
          <cell r="O71">
            <v>965.25</v>
          </cell>
        </row>
        <row r="72">
          <cell r="D72">
            <v>30.6</v>
          </cell>
          <cell r="E72">
            <v>30.6</v>
          </cell>
          <cell r="F72">
            <v>30.6</v>
          </cell>
          <cell r="G72">
            <v>30.6</v>
          </cell>
          <cell r="H72">
            <v>30.6</v>
          </cell>
          <cell r="I72">
            <v>30.6</v>
          </cell>
          <cell r="J72">
            <v>31.52</v>
          </cell>
          <cell r="K72">
            <v>31.52</v>
          </cell>
          <cell r="L72">
            <v>31.52</v>
          </cell>
          <cell r="M72">
            <v>31.52</v>
          </cell>
          <cell r="N72">
            <v>31.52</v>
          </cell>
          <cell r="O72">
            <v>31.52</v>
          </cell>
        </row>
        <row r="73">
          <cell r="D73">
            <v>8.69</v>
          </cell>
          <cell r="E73">
            <v>8.69</v>
          </cell>
          <cell r="F73">
            <v>8.69</v>
          </cell>
          <cell r="G73">
            <v>8.69</v>
          </cell>
          <cell r="H73">
            <v>8.69</v>
          </cell>
          <cell r="I73">
            <v>8.69</v>
          </cell>
          <cell r="J73">
            <v>8.69</v>
          </cell>
          <cell r="K73">
            <v>8.69</v>
          </cell>
          <cell r="L73">
            <v>25.560000000000002</v>
          </cell>
          <cell r="M73">
            <v>8.69</v>
          </cell>
          <cell r="N73">
            <v>8.69</v>
          </cell>
          <cell r="O73">
            <v>8.69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D75">
            <v>34.75</v>
          </cell>
          <cell r="E75">
            <v>34.75</v>
          </cell>
          <cell r="F75">
            <v>34.75</v>
          </cell>
          <cell r="G75">
            <v>34.75</v>
          </cell>
          <cell r="H75">
            <v>34.75</v>
          </cell>
          <cell r="I75">
            <v>34.75</v>
          </cell>
          <cell r="J75">
            <v>34.75</v>
          </cell>
          <cell r="K75">
            <v>34.75</v>
          </cell>
          <cell r="L75">
            <v>34.75</v>
          </cell>
          <cell r="M75">
            <v>34.75</v>
          </cell>
          <cell r="N75">
            <v>34.75</v>
          </cell>
          <cell r="O75">
            <v>34.75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</row>
        <row r="79">
          <cell r="D79">
            <v>21</v>
          </cell>
          <cell r="E79">
            <v>55</v>
          </cell>
          <cell r="F79">
            <v>71.5</v>
          </cell>
          <cell r="G79">
            <v>38</v>
          </cell>
          <cell r="H79">
            <v>32</v>
          </cell>
          <cell r="I79">
            <v>31</v>
          </cell>
          <cell r="J79">
            <v>0</v>
          </cell>
          <cell r="K79">
            <v>61</v>
          </cell>
          <cell r="L79">
            <v>32</v>
          </cell>
          <cell r="M79">
            <v>31</v>
          </cell>
          <cell r="N79">
            <v>42.58</v>
          </cell>
          <cell r="O79">
            <v>47</v>
          </cell>
        </row>
        <row r="80">
          <cell r="D80">
            <v>64.239999999999995</v>
          </cell>
          <cell r="E80">
            <v>124.93999999999998</v>
          </cell>
          <cell r="F80">
            <v>133.29</v>
          </cell>
          <cell r="G80">
            <v>25.36</v>
          </cell>
          <cell r="H80">
            <v>140.11000000000001</v>
          </cell>
          <cell r="I80">
            <v>190.71</v>
          </cell>
          <cell r="J80">
            <v>265.68</v>
          </cell>
          <cell r="K80">
            <v>290.24</v>
          </cell>
          <cell r="L80">
            <v>271.26</v>
          </cell>
          <cell r="M80">
            <v>54.38</v>
          </cell>
          <cell r="N80">
            <v>130.58000000000001</v>
          </cell>
          <cell r="O80">
            <v>191.38</v>
          </cell>
        </row>
        <row r="81">
          <cell r="D81">
            <v>5.14</v>
          </cell>
          <cell r="E81">
            <v>-18.329999999999998</v>
          </cell>
          <cell r="F81">
            <v>18.190000000000001</v>
          </cell>
          <cell r="G81">
            <v>-1.98</v>
          </cell>
          <cell r="H81">
            <v>29.59</v>
          </cell>
          <cell r="I81">
            <v>43.72</v>
          </cell>
          <cell r="J81">
            <v>5.2</v>
          </cell>
          <cell r="K81">
            <v>31.01</v>
          </cell>
          <cell r="L81">
            <v>12.73</v>
          </cell>
          <cell r="M81">
            <v>23.77</v>
          </cell>
          <cell r="N81">
            <v>24.51</v>
          </cell>
          <cell r="O81">
            <v>27.15</v>
          </cell>
        </row>
        <row r="82">
          <cell r="D82">
            <v>3.77</v>
          </cell>
          <cell r="E82">
            <v>0</v>
          </cell>
          <cell r="F82">
            <v>32.130000000000003</v>
          </cell>
          <cell r="G82">
            <v>9.49</v>
          </cell>
          <cell r="H82">
            <v>-11.02</v>
          </cell>
          <cell r="I82">
            <v>-1.05</v>
          </cell>
          <cell r="J82">
            <v>0.87</v>
          </cell>
          <cell r="K82">
            <v>-3.07</v>
          </cell>
          <cell r="L82">
            <v>4.4400000000000004</v>
          </cell>
          <cell r="M82">
            <v>0</v>
          </cell>
          <cell r="N82">
            <v>17.07</v>
          </cell>
          <cell r="O82">
            <v>17.490000000000002</v>
          </cell>
        </row>
        <row r="83">
          <cell r="D83">
            <v>0</v>
          </cell>
          <cell r="E83">
            <v>27.2</v>
          </cell>
          <cell r="F83">
            <v>17.61</v>
          </cell>
          <cell r="G83">
            <v>-12.76</v>
          </cell>
          <cell r="H83">
            <v>69.48</v>
          </cell>
          <cell r="I83">
            <v>83.01</v>
          </cell>
          <cell r="J83">
            <v>87.68</v>
          </cell>
          <cell r="K83">
            <v>-227.12</v>
          </cell>
          <cell r="L83">
            <v>0.27</v>
          </cell>
          <cell r="M83">
            <v>17.009999999999998</v>
          </cell>
          <cell r="N83">
            <v>19.55</v>
          </cell>
          <cell r="O83">
            <v>48.53</v>
          </cell>
        </row>
        <row r="84">
          <cell r="D84">
            <v>167.16000000000003</v>
          </cell>
          <cell r="E84">
            <v>291.22000000000003</v>
          </cell>
          <cell r="F84">
            <v>306.44</v>
          </cell>
          <cell r="G84">
            <v>334.3</v>
          </cell>
          <cell r="H84">
            <v>369.61999999999995</v>
          </cell>
          <cell r="I84">
            <v>366.94</v>
          </cell>
          <cell r="J84">
            <v>252.57000000000002</v>
          </cell>
          <cell r="K84">
            <v>528.74</v>
          </cell>
          <cell r="L84">
            <v>337.7</v>
          </cell>
          <cell r="M84">
            <v>323.31</v>
          </cell>
          <cell r="N84">
            <v>330.23</v>
          </cell>
          <cell r="O84">
            <v>408.08</v>
          </cell>
        </row>
        <row r="85">
          <cell r="D85">
            <v>0</v>
          </cell>
          <cell r="E85">
            <v>28.630000000000003</v>
          </cell>
          <cell r="F85">
            <v>0</v>
          </cell>
          <cell r="G85">
            <v>0</v>
          </cell>
          <cell r="H85">
            <v>21.68</v>
          </cell>
          <cell r="I85">
            <v>0</v>
          </cell>
          <cell r="J85">
            <v>0</v>
          </cell>
          <cell r="K85">
            <v>21.62</v>
          </cell>
          <cell r="L85">
            <v>0</v>
          </cell>
          <cell r="M85">
            <v>0</v>
          </cell>
          <cell r="N85">
            <v>27.590000000000003</v>
          </cell>
          <cell r="O85">
            <v>12.280000000000001</v>
          </cell>
        </row>
        <row r="86">
          <cell r="D86">
            <v>316.24</v>
          </cell>
          <cell r="E86">
            <v>0</v>
          </cell>
          <cell r="F86">
            <v>0</v>
          </cell>
          <cell r="G86">
            <v>71.5</v>
          </cell>
          <cell r="H86">
            <v>81.84</v>
          </cell>
          <cell r="I86">
            <v>0</v>
          </cell>
          <cell r="J86">
            <v>0</v>
          </cell>
          <cell r="K86">
            <v>0</v>
          </cell>
          <cell r="L86">
            <v>45.42</v>
          </cell>
          <cell r="M86">
            <v>29.3</v>
          </cell>
          <cell r="N86">
            <v>0</v>
          </cell>
          <cell r="O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133.24</v>
          </cell>
          <cell r="H90">
            <v>768.06</v>
          </cell>
          <cell r="I90">
            <v>0</v>
          </cell>
          <cell r="J90">
            <v>244.16</v>
          </cell>
          <cell r="K90">
            <v>0</v>
          </cell>
          <cell r="L90">
            <v>0</v>
          </cell>
          <cell r="M90">
            <v>13.39</v>
          </cell>
          <cell r="N90">
            <v>33.380000000000003</v>
          </cell>
          <cell r="O90">
            <v>781.97</v>
          </cell>
        </row>
        <row r="91">
          <cell r="D91">
            <v>700</v>
          </cell>
          <cell r="E91">
            <v>700</v>
          </cell>
          <cell r="F91">
            <v>700</v>
          </cell>
          <cell r="G91">
            <v>900</v>
          </cell>
          <cell r="H91">
            <v>900</v>
          </cell>
          <cell r="I91">
            <v>900</v>
          </cell>
          <cell r="J91">
            <v>1250</v>
          </cell>
          <cell r="K91">
            <v>1740</v>
          </cell>
          <cell r="L91">
            <v>900</v>
          </cell>
          <cell r="M91">
            <v>900</v>
          </cell>
          <cell r="N91">
            <v>900</v>
          </cell>
          <cell r="O91">
            <v>4042</v>
          </cell>
        </row>
        <row r="92">
          <cell r="D92">
            <v>1639.47</v>
          </cell>
          <cell r="E92">
            <v>44.8</v>
          </cell>
          <cell r="F92">
            <v>716.15</v>
          </cell>
          <cell r="G92">
            <v>0</v>
          </cell>
          <cell r="H92">
            <v>158.65</v>
          </cell>
          <cell r="I92">
            <v>0</v>
          </cell>
          <cell r="J92">
            <v>448.23</v>
          </cell>
          <cell r="K92">
            <v>38.24</v>
          </cell>
          <cell r="L92">
            <v>34.44</v>
          </cell>
          <cell r="M92">
            <v>28.84</v>
          </cell>
          <cell r="N92">
            <v>28.84</v>
          </cell>
          <cell r="O92">
            <v>28.84</v>
          </cell>
        </row>
        <row r="93">
          <cell r="D93">
            <v>0</v>
          </cell>
          <cell r="E93">
            <v>84.94</v>
          </cell>
          <cell r="F93">
            <v>301.91000000000003</v>
          </cell>
          <cell r="G93">
            <v>841.99</v>
          </cell>
          <cell r="H93">
            <v>147.29000000000002</v>
          </cell>
          <cell r="I93">
            <v>29.3</v>
          </cell>
          <cell r="J93">
            <v>196.93</v>
          </cell>
          <cell r="K93">
            <v>194.97</v>
          </cell>
          <cell r="L93">
            <v>0</v>
          </cell>
          <cell r="M93">
            <v>286.47000000000003</v>
          </cell>
          <cell r="N93">
            <v>1047.56</v>
          </cell>
          <cell r="O93">
            <v>1565.32</v>
          </cell>
        </row>
        <row r="94">
          <cell r="D94">
            <v>95.86</v>
          </cell>
          <cell r="E94">
            <v>62.01</v>
          </cell>
          <cell r="F94">
            <v>126.45</v>
          </cell>
          <cell r="G94">
            <v>224.23</v>
          </cell>
          <cell r="H94">
            <v>92.38</v>
          </cell>
          <cell r="I94">
            <v>112.36</v>
          </cell>
          <cell r="J94">
            <v>97.33</v>
          </cell>
          <cell r="K94">
            <v>89.28</v>
          </cell>
          <cell r="L94">
            <v>74.19</v>
          </cell>
          <cell r="M94">
            <v>99.76</v>
          </cell>
          <cell r="N94">
            <v>57.53</v>
          </cell>
          <cell r="O94">
            <v>63.53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1530.96</v>
          </cell>
          <cell r="N95">
            <v>4705.72</v>
          </cell>
          <cell r="O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D97">
            <v>601.70999999999992</v>
          </cell>
          <cell r="E97">
            <v>844.19</v>
          </cell>
          <cell r="F97">
            <v>931.67000000000007</v>
          </cell>
          <cell r="G97">
            <v>140.51999999999992</v>
          </cell>
          <cell r="H97">
            <v>318.33999999999997</v>
          </cell>
          <cell r="I97">
            <v>130.18</v>
          </cell>
          <cell r="J97">
            <v>394.60999999999996</v>
          </cell>
          <cell r="K97">
            <v>387.49999999999994</v>
          </cell>
          <cell r="L97">
            <v>92.44</v>
          </cell>
          <cell r="M97">
            <v>211.88</v>
          </cell>
          <cell r="N97">
            <v>476.24</v>
          </cell>
          <cell r="O97">
            <v>1104.3399999999999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D99">
            <v>556.22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373.4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D100">
            <v>429.25</v>
          </cell>
          <cell r="E100">
            <v>695.07</v>
          </cell>
          <cell r="F100">
            <v>1025.42</v>
          </cell>
          <cell r="G100">
            <v>911.16</v>
          </cell>
          <cell r="H100">
            <v>538.42999999999995</v>
          </cell>
          <cell r="I100">
            <v>674.67</v>
          </cell>
          <cell r="J100">
            <v>540.63</v>
          </cell>
          <cell r="K100">
            <v>422.99</v>
          </cell>
          <cell r="L100">
            <v>578.87</v>
          </cell>
          <cell r="M100">
            <v>626.67999999999995</v>
          </cell>
          <cell r="N100">
            <v>336.86</v>
          </cell>
          <cell r="O100">
            <v>488.85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308.29000000000002</v>
          </cell>
        </row>
        <row r="102">
          <cell r="D102">
            <v>4406.5300000000007</v>
          </cell>
          <cell r="E102">
            <v>38.700000000000003</v>
          </cell>
          <cell r="F102">
            <v>868.31</v>
          </cell>
          <cell r="G102">
            <v>139.16999999999999</v>
          </cell>
          <cell r="H102">
            <v>203.09</v>
          </cell>
          <cell r="I102">
            <v>22.73</v>
          </cell>
          <cell r="J102">
            <v>44.55</v>
          </cell>
          <cell r="K102">
            <v>253.21</v>
          </cell>
          <cell r="L102">
            <v>4728.78</v>
          </cell>
          <cell r="M102">
            <v>197.25</v>
          </cell>
          <cell r="N102">
            <v>71.099999999999994</v>
          </cell>
          <cell r="O102">
            <v>910.87</v>
          </cell>
        </row>
        <row r="114">
          <cell r="C114">
            <v>11109.16</v>
          </cell>
          <cell r="D114">
            <v>15707.256637168099</v>
          </cell>
          <cell r="E114">
            <v>25251.761061946901</v>
          </cell>
          <cell r="F114">
            <v>61207.442477876102</v>
          </cell>
          <cell r="G114">
            <v>64011.902654867299</v>
          </cell>
          <cell r="H114">
            <v>75778.42</v>
          </cell>
          <cell r="I114">
            <v>72744.490000000005</v>
          </cell>
          <cell r="J114">
            <v>62815.14</v>
          </cell>
          <cell r="K114">
            <v>66655.538672566399</v>
          </cell>
          <cell r="L114">
            <v>69039.8</v>
          </cell>
          <cell r="M114">
            <v>23056.07</v>
          </cell>
          <cell r="N114">
            <v>35454.42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>
            <v>774.33628318584078</v>
          </cell>
          <cell r="D117">
            <v>1318.5840707964603</v>
          </cell>
          <cell r="E117">
            <v>1960.1769911504427</v>
          </cell>
          <cell r="F117">
            <v>4690.2654867256642</v>
          </cell>
          <cell r="G117">
            <v>5252.212389380531</v>
          </cell>
          <cell r="H117">
            <v>5990.71</v>
          </cell>
          <cell r="I117">
            <v>4302.1099999999997</v>
          </cell>
          <cell r="J117">
            <v>3860.69</v>
          </cell>
          <cell r="K117">
            <v>5935.3982300884963</v>
          </cell>
          <cell r="L117">
            <v>4419.47</v>
          </cell>
          <cell r="M117">
            <v>1185.83</v>
          </cell>
          <cell r="N117">
            <v>1369.49</v>
          </cell>
        </row>
        <row r="118">
          <cell r="C118">
            <v>0</v>
          </cell>
          <cell r="D118">
            <v>0</v>
          </cell>
          <cell r="E118">
            <v>943.79</v>
          </cell>
          <cell r="F118">
            <v>524.49</v>
          </cell>
          <cell r="G118">
            <v>296.2</v>
          </cell>
          <cell r="H118">
            <v>292.45</v>
          </cell>
          <cell r="I118">
            <v>349.66</v>
          </cell>
          <cell r="J118">
            <v>0</v>
          </cell>
          <cell r="K118">
            <v>278.14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1721.95</v>
          </cell>
          <cell r="F119">
            <v>0</v>
          </cell>
          <cell r="G119">
            <v>2404.79</v>
          </cell>
          <cell r="H119">
            <v>2142.91</v>
          </cell>
          <cell r="I119">
            <v>3007.42</v>
          </cell>
          <cell r="J119">
            <v>2335.15</v>
          </cell>
          <cell r="K119">
            <v>2499.94</v>
          </cell>
          <cell r="L119">
            <v>2140.0100000000002</v>
          </cell>
          <cell r="M119">
            <v>2493.9499999999998</v>
          </cell>
          <cell r="N119">
            <v>637.6</v>
          </cell>
        </row>
        <row r="120">
          <cell r="C120">
            <v>100</v>
          </cell>
          <cell r="D120">
            <v>100</v>
          </cell>
          <cell r="E120">
            <v>100</v>
          </cell>
          <cell r="F120">
            <v>100</v>
          </cell>
          <cell r="G120">
            <v>100</v>
          </cell>
          <cell r="H120">
            <v>100</v>
          </cell>
          <cell r="I120">
            <v>100</v>
          </cell>
          <cell r="J120">
            <v>100</v>
          </cell>
          <cell r="K120">
            <v>100</v>
          </cell>
          <cell r="L120">
            <v>100</v>
          </cell>
          <cell r="M120">
            <v>100</v>
          </cell>
          <cell r="N120">
            <v>100</v>
          </cell>
        </row>
        <row r="121">
          <cell r="C121">
            <v>0</v>
          </cell>
          <cell r="D121">
            <v>0</v>
          </cell>
          <cell r="E121">
            <v>15.32</v>
          </cell>
          <cell r="F121">
            <v>104.03</v>
          </cell>
          <cell r="G121">
            <v>87.88</v>
          </cell>
          <cell r="H121">
            <v>322.26</v>
          </cell>
          <cell r="I121">
            <v>139.51</v>
          </cell>
          <cell r="J121">
            <v>438.71</v>
          </cell>
          <cell r="K121">
            <v>618.54</v>
          </cell>
          <cell r="L121">
            <v>912.88</v>
          </cell>
          <cell r="M121">
            <v>103.21</v>
          </cell>
          <cell r="N121">
            <v>54.84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168.15</v>
          </cell>
          <cell r="I123">
            <v>88.5</v>
          </cell>
          <cell r="J123">
            <v>0</v>
          </cell>
          <cell r="K123">
            <v>281.62</v>
          </cell>
          <cell r="L123">
            <v>0</v>
          </cell>
          <cell r="M123">
            <v>0</v>
          </cell>
          <cell r="N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112.9</v>
          </cell>
          <cell r="M124">
            <v>0</v>
          </cell>
          <cell r="N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150.44</v>
          </cell>
          <cell r="H127">
            <v>548.66999999999996</v>
          </cell>
          <cell r="I127">
            <v>311.5</v>
          </cell>
          <cell r="J127">
            <v>911.51</v>
          </cell>
          <cell r="K127">
            <v>460.18</v>
          </cell>
          <cell r="L127">
            <v>345.13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201.48</v>
          </cell>
          <cell r="F129">
            <v>322.58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15</v>
          </cell>
          <cell r="E130">
            <v>114.6</v>
          </cell>
          <cell r="F130">
            <v>100.8</v>
          </cell>
          <cell r="G130">
            <v>401.1</v>
          </cell>
          <cell r="H130">
            <v>481.2</v>
          </cell>
          <cell r="I130">
            <v>592.04999999999995</v>
          </cell>
          <cell r="J130">
            <v>352.35</v>
          </cell>
          <cell r="K130">
            <v>287.85000000000002</v>
          </cell>
          <cell r="L130">
            <v>91.95</v>
          </cell>
          <cell r="M130">
            <v>100.8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112.9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194.35</v>
          </cell>
          <cell r="I133">
            <v>225.4</v>
          </cell>
          <cell r="J133">
            <v>54.92</v>
          </cell>
          <cell r="K133">
            <v>275.08</v>
          </cell>
          <cell r="L133">
            <v>110.88999999999999</v>
          </cell>
          <cell r="M133">
            <v>407.42</v>
          </cell>
          <cell r="N133">
            <v>19.05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120.16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5335.41</v>
          </cell>
          <cell r="D135">
            <v>15.01</v>
          </cell>
          <cell r="E135">
            <v>6.22</v>
          </cell>
          <cell r="F135">
            <v>75.13</v>
          </cell>
          <cell r="G135">
            <v>34.61</v>
          </cell>
          <cell r="H135">
            <v>114.01</v>
          </cell>
          <cell r="I135">
            <v>24.11</v>
          </cell>
          <cell r="J135">
            <v>0</v>
          </cell>
          <cell r="K135">
            <v>126.27</v>
          </cell>
          <cell r="L135">
            <v>76.400000000000006</v>
          </cell>
          <cell r="M135">
            <v>280.5</v>
          </cell>
          <cell r="N135">
            <v>12649.49</v>
          </cell>
        </row>
        <row r="136">
          <cell r="C136">
            <v>-59.92</v>
          </cell>
          <cell r="D136">
            <v>-85.21</v>
          </cell>
          <cell r="E136">
            <v>-135.77000000000001</v>
          </cell>
          <cell r="F136">
            <v>-328.33</v>
          </cell>
          <cell r="G136">
            <v>-343.69</v>
          </cell>
          <cell r="H136">
            <v>-403.13</v>
          </cell>
          <cell r="I136">
            <v>-383.32</v>
          </cell>
          <cell r="J136">
            <v>-331.8</v>
          </cell>
          <cell r="K136">
            <v>-361.84</v>
          </cell>
          <cell r="L136">
            <v>-366.73</v>
          </cell>
          <cell r="M136">
            <v>-120.61</v>
          </cell>
          <cell r="N136">
            <v>-178.7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50000</v>
          </cell>
        </row>
      </sheetData>
      <sheetData sheetId="3">
        <row r="7">
          <cell r="N7">
            <v>17258.986283185841</v>
          </cell>
        </row>
        <row r="8">
          <cell r="F8">
            <v>19279.13</v>
          </cell>
          <cell r="J8">
            <v>0</v>
          </cell>
          <cell r="N8">
            <v>11109.16</v>
          </cell>
        </row>
        <row r="9">
          <cell r="F9">
            <v>0</v>
          </cell>
          <cell r="J9">
            <v>0</v>
          </cell>
          <cell r="N9">
            <v>0</v>
          </cell>
        </row>
        <row r="10">
          <cell r="F10">
            <v>0</v>
          </cell>
          <cell r="J10">
            <v>0</v>
          </cell>
          <cell r="N10">
            <v>0</v>
          </cell>
        </row>
        <row r="11">
          <cell r="F11">
            <v>1388.93</v>
          </cell>
          <cell r="J11">
            <v>0</v>
          </cell>
          <cell r="N11">
            <v>774.33628318584078</v>
          </cell>
        </row>
        <row r="12">
          <cell r="F12">
            <v>0</v>
          </cell>
          <cell r="J12">
            <v>0</v>
          </cell>
          <cell r="N12">
            <v>0</v>
          </cell>
        </row>
        <row r="13">
          <cell r="F13">
            <v>0</v>
          </cell>
          <cell r="J13">
            <v>0</v>
          </cell>
          <cell r="N13">
            <v>0</v>
          </cell>
        </row>
        <row r="14">
          <cell r="F14">
            <v>100</v>
          </cell>
          <cell r="J14">
            <v>0</v>
          </cell>
          <cell r="N14">
            <v>100</v>
          </cell>
        </row>
        <row r="15">
          <cell r="F15">
            <v>68.550000000000011</v>
          </cell>
          <cell r="J15">
            <v>0</v>
          </cell>
          <cell r="N15">
            <v>0</v>
          </cell>
        </row>
        <row r="16">
          <cell r="F16">
            <v>16.12</v>
          </cell>
          <cell r="J16">
            <v>0</v>
          </cell>
          <cell r="N16">
            <v>0</v>
          </cell>
        </row>
        <row r="17">
          <cell r="F17">
            <v>0</v>
          </cell>
          <cell r="J17">
            <v>0</v>
          </cell>
          <cell r="N17">
            <v>0</v>
          </cell>
        </row>
        <row r="18">
          <cell r="F18">
            <v>0</v>
          </cell>
          <cell r="J18">
            <v>0</v>
          </cell>
          <cell r="N18">
            <v>0</v>
          </cell>
        </row>
        <row r="19">
          <cell r="F19">
            <v>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  <row r="21">
          <cell r="F21">
            <v>0</v>
          </cell>
          <cell r="J21">
            <v>0</v>
          </cell>
          <cell r="N21">
            <v>0</v>
          </cell>
        </row>
        <row r="22">
          <cell r="F22">
            <v>0</v>
          </cell>
          <cell r="J22">
            <v>0</v>
          </cell>
          <cell r="N22">
            <v>0</v>
          </cell>
        </row>
        <row r="23">
          <cell r="F23">
            <v>0</v>
          </cell>
          <cell r="J23">
            <v>0</v>
          </cell>
          <cell r="N23">
            <v>0</v>
          </cell>
        </row>
        <row r="24">
          <cell r="F24">
            <v>0</v>
          </cell>
          <cell r="J24">
            <v>0</v>
          </cell>
          <cell r="N24">
            <v>0</v>
          </cell>
        </row>
        <row r="25">
          <cell r="F25">
            <v>0</v>
          </cell>
          <cell r="J25">
            <v>0</v>
          </cell>
          <cell r="N25">
            <v>0</v>
          </cell>
        </row>
        <row r="26">
          <cell r="F26">
            <v>0</v>
          </cell>
          <cell r="J26">
            <v>0</v>
          </cell>
          <cell r="N26">
            <v>0</v>
          </cell>
        </row>
        <row r="27">
          <cell r="F27">
            <v>0</v>
          </cell>
          <cell r="J27">
            <v>0</v>
          </cell>
          <cell r="N27">
            <v>0</v>
          </cell>
        </row>
        <row r="28">
          <cell r="F28">
            <v>0</v>
          </cell>
          <cell r="J28">
            <v>0</v>
          </cell>
          <cell r="N28">
            <v>0</v>
          </cell>
        </row>
        <row r="29">
          <cell r="F29">
            <v>4</v>
          </cell>
          <cell r="J29">
            <v>0</v>
          </cell>
          <cell r="N29">
            <v>5335.41</v>
          </cell>
        </row>
        <row r="30">
          <cell r="F30">
            <v>-102.83</v>
          </cell>
          <cell r="J30">
            <v>0</v>
          </cell>
          <cell r="N30">
            <v>-59.92</v>
          </cell>
        </row>
        <row r="31">
          <cell r="F31">
            <v>0</v>
          </cell>
          <cell r="J31">
            <v>0</v>
          </cell>
          <cell r="N31">
            <v>0</v>
          </cell>
        </row>
        <row r="32">
          <cell r="F32">
            <v>0</v>
          </cell>
          <cell r="J32">
            <v>0</v>
          </cell>
          <cell r="N32">
            <v>0</v>
          </cell>
        </row>
        <row r="33">
          <cell r="F33">
            <v>0</v>
          </cell>
          <cell r="J33">
            <v>0</v>
          </cell>
          <cell r="N33">
            <v>0</v>
          </cell>
        </row>
        <row r="34">
          <cell r="F34">
            <v>0</v>
          </cell>
          <cell r="J34">
            <v>0</v>
          </cell>
          <cell r="N34">
            <v>0</v>
          </cell>
        </row>
        <row r="35">
          <cell r="F35">
            <v>0</v>
          </cell>
          <cell r="J35">
            <v>0</v>
          </cell>
          <cell r="N35">
            <v>0</v>
          </cell>
        </row>
        <row r="36">
          <cell r="F36">
            <v>0</v>
          </cell>
          <cell r="J36">
            <v>0</v>
          </cell>
          <cell r="N36">
            <v>0</v>
          </cell>
        </row>
        <row r="37">
          <cell r="F37">
            <v>0</v>
          </cell>
          <cell r="J37">
            <v>0</v>
          </cell>
          <cell r="N37">
            <v>0</v>
          </cell>
        </row>
        <row r="44">
          <cell r="F44">
            <v>2197.7200000000003</v>
          </cell>
          <cell r="L44">
            <v>3058.18</v>
          </cell>
        </row>
        <row r="45">
          <cell r="F45">
            <v>3032.62</v>
          </cell>
          <cell r="L45">
            <v>4189.99</v>
          </cell>
        </row>
        <row r="46">
          <cell r="F46">
            <v>1618.22</v>
          </cell>
          <cell r="L46">
            <v>2700.2799999999997</v>
          </cell>
        </row>
        <row r="47">
          <cell r="F47">
            <v>484.84</v>
          </cell>
          <cell r="L47">
            <v>747.42000000000007</v>
          </cell>
        </row>
        <row r="48">
          <cell r="F48">
            <v>513.09</v>
          </cell>
          <cell r="L48">
            <v>933.94999999999993</v>
          </cell>
        </row>
        <row r="49">
          <cell r="F49">
            <v>382.68</v>
          </cell>
          <cell r="L49">
            <v>713.96</v>
          </cell>
        </row>
        <row r="50">
          <cell r="F50">
            <v>9138.619999999999</v>
          </cell>
          <cell r="L50">
            <v>9308.57</v>
          </cell>
        </row>
        <row r="51">
          <cell r="F51">
            <v>0</v>
          </cell>
          <cell r="L51">
            <v>0</v>
          </cell>
        </row>
        <row r="52">
          <cell r="F52">
            <v>321.41000000000003</v>
          </cell>
          <cell r="L52">
            <v>335.09</v>
          </cell>
        </row>
        <row r="53">
          <cell r="F53">
            <v>321.46000000000004</v>
          </cell>
          <cell r="L53">
            <v>535.22</v>
          </cell>
        </row>
        <row r="54">
          <cell r="F54">
            <v>215.19999999999996</v>
          </cell>
          <cell r="L54">
            <v>107.41</v>
          </cell>
        </row>
        <row r="55">
          <cell r="F55">
            <v>0</v>
          </cell>
          <cell r="L55">
            <v>0</v>
          </cell>
        </row>
        <row r="56">
          <cell r="F56">
            <v>122.32000000000001</v>
          </cell>
          <cell r="L56">
            <v>128.10000000000002</v>
          </cell>
        </row>
        <row r="57">
          <cell r="F57">
            <v>1.5699999999999998</v>
          </cell>
          <cell r="L57">
            <v>2.8400000000000003</v>
          </cell>
        </row>
        <row r="58">
          <cell r="F58">
            <v>3780.7</v>
          </cell>
          <cell r="L58">
            <v>768.31000000000017</v>
          </cell>
        </row>
        <row r="59">
          <cell r="F59">
            <v>35.32</v>
          </cell>
          <cell r="L59">
            <v>4.8399999999999181</v>
          </cell>
        </row>
        <row r="60">
          <cell r="F60">
            <v>0</v>
          </cell>
          <cell r="L60">
            <v>0</v>
          </cell>
        </row>
        <row r="61">
          <cell r="F61">
            <v>0</v>
          </cell>
          <cell r="L61">
            <v>8.99</v>
          </cell>
        </row>
        <row r="62">
          <cell r="F62">
            <v>0</v>
          </cell>
          <cell r="L62">
            <v>61.85</v>
          </cell>
        </row>
        <row r="63">
          <cell r="F63">
            <v>42.62</v>
          </cell>
          <cell r="L63">
            <v>83.76</v>
          </cell>
        </row>
        <row r="64">
          <cell r="F64">
            <v>14981.98</v>
          </cell>
          <cell r="L64">
            <v>3930.91</v>
          </cell>
        </row>
        <row r="65">
          <cell r="F65">
            <v>0</v>
          </cell>
          <cell r="L65">
            <v>0</v>
          </cell>
        </row>
        <row r="66">
          <cell r="F66">
            <v>0</v>
          </cell>
          <cell r="L66">
            <v>0</v>
          </cell>
        </row>
        <row r="67">
          <cell r="F67">
            <v>0</v>
          </cell>
          <cell r="L67">
            <v>0</v>
          </cell>
        </row>
        <row r="68">
          <cell r="F68">
            <v>684.1</v>
          </cell>
          <cell r="L68">
            <v>648.03</v>
          </cell>
        </row>
        <row r="69">
          <cell r="F69">
            <v>0</v>
          </cell>
          <cell r="L69">
            <v>659.73</v>
          </cell>
        </row>
        <row r="70">
          <cell r="F70">
            <v>0</v>
          </cell>
          <cell r="L70">
            <v>59.92</v>
          </cell>
        </row>
        <row r="71">
          <cell r="F71">
            <v>7839.9766666666674</v>
          </cell>
          <cell r="L71">
            <v>7839.98</v>
          </cell>
        </row>
        <row r="72">
          <cell r="F72">
            <v>872.89</v>
          </cell>
          <cell r="L72">
            <v>1024.95</v>
          </cell>
        </row>
        <row r="73">
          <cell r="F73">
            <v>0</v>
          </cell>
          <cell r="L73">
            <v>0</v>
          </cell>
        </row>
        <row r="81">
          <cell r="F81">
            <v>1656.34</v>
          </cell>
          <cell r="L81">
            <v>1349.58</v>
          </cell>
        </row>
        <row r="82">
          <cell r="F82">
            <v>1671.24</v>
          </cell>
          <cell r="L82">
            <v>0</v>
          </cell>
        </row>
        <row r="83">
          <cell r="F83">
            <v>1021.94</v>
          </cell>
          <cell r="L83">
            <v>930.01</v>
          </cell>
        </row>
        <row r="84">
          <cell r="F84">
            <v>1077.96</v>
          </cell>
          <cell r="L84">
            <v>0</v>
          </cell>
        </row>
        <row r="85">
          <cell r="F85">
            <v>339.13</v>
          </cell>
          <cell r="L85">
            <v>0</v>
          </cell>
        </row>
        <row r="86">
          <cell r="F86">
            <v>342.37</v>
          </cell>
          <cell r="L86">
            <v>300.82</v>
          </cell>
        </row>
        <row r="87">
          <cell r="F87">
            <v>154.62</v>
          </cell>
          <cell r="L87">
            <v>176.37</v>
          </cell>
        </row>
        <row r="88">
          <cell r="F88">
            <v>163.1</v>
          </cell>
          <cell r="L88">
            <v>0</v>
          </cell>
        </row>
        <row r="89">
          <cell r="F89">
            <v>0</v>
          </cell>
          <cell r="L89">
            <v>0</v>
          </cell>
        </row>
        <row r="90">
          <cell r="F90">
            <v>0</v>
          </cell>
          <cell r="L90">
            <v>0</v>
          </cell>
        </row>
        <row r="91">
          <cell r="F91">
            <v>0</v>
          </cell>
          <cell r="L91">
            <v>0</v>
          </cell>
        </row>
        <row r="92">
          <cell r="F92">
            <v>0</v>
          </cell>
          <cell r="L92">
            <v>0</v>
          </cell>
        </row>
        <row r="93">
          <cell r="F93">
            <v>0</v>
          </cell>
          <cell r="L93">
            <v>0</v>
          </cell>
        </row>
        <row r="94">
          <cell r="F94">
            <v>0</v>
          </cell>
          <cell r="L94">
            <v>0</v>
          </cell>
        </row>
        <row r="95">
          <cell r="F95">
            <v>0</v>
          </cell>
          <cell r="L95">
            <v>0</v>
          </cell>
        </row>
        <row r="96">
          <cell r="F96">
            <v>82.13</v>
          </cell>
          <cell r="L96">
            <v>0</v>
          </cell>
        </row>
        <row r="97">
          <cell r="F97">
            <v>0</v>
          </cell>
          <cell r="L97">
            <v>0</v>
          </cell>
        </row>
        <row r="98">
          <cell r="F98">
            <v>0</v>
          </cell>
          <cell r="L98">
            <v>0</v>
          </cell>
        </row>
        <row r="99">
          <cell r="F99">
            <v>1972.45</v>
          </cell>
          <cell r="L99">
            <v>0</v>
          </cell>
        </row>
        <row r="100">
          <cell r="F100">
            <v>96.02</v>
          </cell>
          <cell r="L100">
            <v>660</v>
          </cell>
        </row>
        <row r="101">
          <cell r="F101">
            <v>0</v>
          </cell>
          <cell r="L101">
            <v>0</v>
          </cell>
        </row>
        <row r="102">
          <cell r="F102">
            <v>0</v>
          </cell>
          <cell r="L102">
            <v>0</v>
          </cell>
        </row>
        <row r="103">
          <cell r="F103">
            <v>1041.47</v>
          </cell>
          <cell r="L103">
            <v>1000</v>
          </cell>
        </row>
        <row r="104">
          <cell r="F104">
            <v>0</v>
          </cell>
          <cell r="L104">
            <v>0</v>
          </cell>
        </row>
        <row r="105">
          <cell r="F105">
            <v>0</v>
          </cell>
          <cell r="L105">
            <v>0</v>
          </cell>
        </row>
        <row r="117">
          <cell r="F117">
            <v>1057.42</v>
          </cell>
          <cell r="L117">
            <v>1223.8900000000001</v>
          </cell>
        </row>
        <row r="118">
          <cell r="F118">
            <v>230.41</v>
          </cell>
          <cell r="L118">
            <v>272.81</v>
          </cell>
        </row>
        <row r="119">
          <cell r="F119">
            <v>875.5</v>
          </cell>
          <cell r="L119">
            <v>850</v>
          </cell>
        </row>
        <row r="120">
          <cell r="F120">
            <v>0</v>
          </cell>
          <cell r="L120">
            <v>0</v>
          </cell>
        </row>
        <row r="121">
          <cell r="F121">
            <v>248.55</v>
          </cell>
          <cell r="L121">
            <v>241.31</v>
          </cell>
        </row>
        <row r="122">
          <cell r="F122">
            <v>965.25</v>
          </cell>
          <cell r="L122">
            <v>965.25</v>
          </cell>
        </row>
        <row r="123">
          <cell r="F123">
            <v>31.52</v>
          </cell>
          <cell r="L123">
            <v>30.6</v>
          </cell>
        </row>
        <row r="124">
          <cell r="F124">
            <v>8.9499999999999993</v>
          </cell>
          <cell r="L124">
            <v>8.69</v>
          </cell>
        </row>
        <row r="125">
          <cell r="F125">
            <v>0</v>
          </cell>
          <cell r="L125">
            <v>0</v>
          </cell>
        </row>
        <row r="126">
          <cell r="F126">
            <v>34.75</v>
          </cell>
          <cell r="L126">
            <v>34.75</v>
          </cell>
        </row>
        <row r="127">
          <cell r="F127">
            <v>0</v>
          </cell>
          <cell r="L127">
            <v>0</v>
          </cell>
        </row>
        <row r="128">
          <cell r="F128">
            <v>0</v>
          </cell>
          <cell r="L128">
            <v>0</v>
          </cell>
        </row>
        <row r="129">
          <cell r="F129">
            <v>0</v>
          </cell>
          <cell r="L129">
            <v>0</v>
          </cell>
        </row>
        <row r="130">
          <cell r="F130">
            <v>38</v>
          </cell>
          <cell r="L130">
            <v>21</v>
          </cell>
        </row>
        <row r="131">
          <cell r="F131">
            <v>70.83</v>
          </cell>
          <cell r="L131">
            <v>64.239999999999995</v>
          </cell>
        </row>
        <row r="132">
          <cell r="F132">
            <v>6.55</v>
          </cell>
          <cell r="L132">
            <v>5.14</v>
          </cell>
        </row>
        <row r="133">
          <cell r="F133">
            <v>3.86</v>
          </cell>
          <cell r="L133">
            <v>3.77</v>
          </cell>
        </row>
        <row r="134">
          <cell r="F134">
            <v>0</v>
          </cell>
          <cell r="L134">
            <v>0</v>
          </cell>
        </row>
        <row r="135">
          <cell r="F135">
            <v>232.19000000000003</v>
          </cell>
          <cell r="L135">
            <v>167.16000000000003</v>
          </cell>
        </row>
        <row r="136">
          <cell r="F136">
            <v>0</v>
          </cell>
          <cell r="L136">
            <v>0</v>
          </cell>
        </row>
        <row r="137">
          <cell r="F137">
            <v>224.75</v>
          </cell>
          <cell r="L137">
            <v>316.24</v>
          </cell>
        </row>
        <row r="138">
          <cell r="F138">
            <v>0</v>
          </cell>
          <cell r="L138">
            <v>0</v>
          </cell>
        </row>
        <row r="139">
          <cell r="F139">
            <v>0</v>
          </cell>
          <cell r="L139">
            <v>0</v>
          </cell>
        </row>
        <row r="140">
          <cell r="F140">
            <v>0</v>
          </cell>
          <cell r="L140">
            <v>0</v>
          </cell>
        </row>
        <row r="141">
          <cell r="F141">
            <v>120.01</v>
          </cell>
          <cell r="L141">
            <v>0</v>
          </cell>
        </row>
        <row r="142">
          <cell r="F142">
            <v>950</v>
          </cell>
          <cell r="L142">
            <v>700</v>
          </cell>
        </row>
        <row r="143">
          <cell r="F143">
            <v>957.54000000000008</v>
          </cell>
          <cell r="L143">
            <v>1639.47</v>
          </cell>
        </row>
        <row r="144">
          <cell r="F144">
            <v>234.05</v>
          </cell>
          <cell r="L144">
            <v>0</v>
          </cell>
        </row>
        <row r="145">
          <cell r="F145">
            <v>62.44</v>
          </cell>
          <cell r="L145">
            <v>95.86</v>
          </cell>
        </row>
        <row r="146">
          <cell r="F146">
            <v>0</v>
          </cell>
          <cell r="L146">
            <v>0</v>
          </cell>
        </row>
        <row r="147">
          <cell r="F147">
            <v>0</v>
          </cell>
          <cell r="L147">
            <v>0</v>
          </cell>
        </row>
        <row r="148">
          <cell r="F148">
            <v>499.48</v>
          </cell>
          <cell r="L148">
            <v>601.70999999999992</v>
          </cell>
        </row>
        <row r="149">
          <cell r="F149">
            <v>0</v>
          </cell>
          <cell r="L149">
            <v>0</v>
          </cell>
        </row>
        <row r="150">
          <cell r="F150">
            <v>613.27</v>
          </cell>
          <cell r="L150">
            <v>556.22</v>
          </cell>
        </row>
        <row r="151">
          <cell r="F151">
            <v>0</v>
          </cell>
          <cell r="L151">
            <v>429.25</v>
          </cell>
        </row>
        <row r="152">
          <cell r="F152">
            <v>777.67000000000007</v>
          </cell>
          <cell r="L152">
            <v>0</v>
          </cell>
        </row>
        <row r="153">
          <cell r="F153">
            <v>1488.62</v>
          </cell>
          <cell r="L153">
            <v>4406.5300000000007</v>
          </cell>
        </row>
      </sheetData>
      <sheetData sheetId="4">
        <row r="7">
          <cell r="N7">
            <v>34329.626991150399</v>
          </cell>
        </row>
        <row r="8">
          <cell r="F8">
            <v>38495.710000000006</v>
          </cell>
          <cell r="J8">
            <v>0</v>
          </cell>
          <cell r="N8">
            <v>26816.416637168099</v>
          </cell>
        </row>
        <row r="9">
          <cell r="F9">
            <v>0</v>
          </cell>
          <cell r="J9">
            <v>0</v>
          </cell>
          <cell r="N9">
            <v>0</v>
          </cell>
        </row>
        <row r="10">
          <cell r="F10">
            <v>0</v>
          </cell>
          <cell r="J10">
            <v>0</v>
          </cell>
          <cell r="N10">
            <v>0</v>
          </cell>
        </row>
        <row r="11">
          <cell r="F11">
            <v>2800.4644247787601</v>
          </cell>
          <cell r="J11">
            <v>0</v>
          </cell>
          <cell r="N11">
            <v>2092.9203539823011</v>
          </cell>
        </row>
        <row r="12">
          <cell r="F12">
            <v>1638.42</v>
          </cell>
          <cell r="J12">
            <v>0</v>
          </cell>
          <cell r="N12">
            <v>0</v>
          </cell>
        </row>
        <row r="13">
          <cell r="F13">
            <v>251.43</v>
          </cell>
          <cell r="J13">
            <v>0</v>
          </cell>
          <cell r="N13">
            <v>0</v>
          </cell>
        </row>
        <row r="14">
          <cell r="F14">
            <v>200</v>
          </cell>
          <cell r="J14">
            <v>0</v>
          </cell>
          <cell r="N14">
            <v>200</v>
          </cell>
        </row>
        <row r="15">
          <cell r="F15">
            <v>97.580000000000013</v>
          </cell>
          <cell r="J15">
            <v>0</v>
          </cell>
          <cell r="N15">
            <v>0</v>
          </cell>
        </row>
        <row r="16">
          <cell r="F16">
            <v>36.28</v>
          </cell>
          <cell r="J16">
            <v>0</v>
          </cell>
          <cell r="N16">
            <v>0</v>
          </cell>
        </row>
        <row r="17">
          <cell r="F17">
            <v>0</v>
          </cell>
          <cell r="J17">
            <v>0</v>
          </cell>
          <cell r="N17">
            <v>0</v>
          </cell>
        </row>
        <row r="18">
          <cell r="F18">
            <v>0</v>
          </cell>
          <cell r="J18">
            <v>0</v>
          </cell>
          <cell r="N18">
            <v>0</v>
          </cell>
        </row>
        <row r="19">
          <cell r="F19">
            <v>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  <row r="21">
          <cell r="F21">
            <v>0</v>
          </cell>
          <cell r="J21">
            <v>0</v>
          </cell>
          <cell r="N21">
            <v>0</v>
          </cell>
        </row>
        <row r="22">
          <cell r="F22">
            <v>0</v>
          </cell>
          <cell r="J22">
            <v>0</v>
          </cell>
          <cell r="N22">
            <v>0</v>
          </cell>
        </row>
        <row r="23">
          <cell r="F23">
            <v>0</v>
          </cell>
          <cell r="J23">
            <v>0</v>
          </cell>
          <cell r="N23">
            <v>0</v>
          </cell>
        </row>
        <row r="24">
          <cell r="F24">
            <v>0</v>
          </cell>
          <cell r="J24">
            <v>0</v>
          </cell>
          <cell r="N24">
            <v>15</v>
          </cell>
        </row>
        <row r="25">
          <cell r="F25">
            <v>0</v>
          </cell>
          <cell r="J25">
            <v>0</v>
          </cell>
          <cell r="N25">
            <v>0</v>
          </cell>
        </row>
        <row r="26">
          <cell r="F26">
            <v>0</v>
          </cell>
          <cell r="J26">
            <v>0</v>
          </cell>
          <cell r="N26">
            <v>0</v>
          </cell>
        </row>
        <row r="27">
          <cell r="F27">
            <v>14.25</v>
          </cell>
          <cell r="J27">
            <v>0</v>
          </cell>
          <cell r="N27">
            <v>0</v>
          </cell>
        </row>
        <row r="28">
          <cell r="F28">
            <v>0</v>
          </cell>
          <cell r="J28">
            <v>0</v>
          </cell>
          <cell r="N28">
            <v>0</v>
          </cell>
        </row>
        <row r="29">
          <cell r="F29">
            <v>4</v>
          </cell>
          <cell r="J29">
            <v>0</v>
          </cell>
          <cell r="N29">
            <v>5350.42</v>
          </cell>
        </row>
        <row r="30">
          <cell r="F30">
            <v>-205.45999999999998</v>
          </cell>
          <cell r="J30">
            <v>0</v>
          </cell>
          <cell r="N30">
            <v>-145.13</v>
          </cell>
        </row>
        <row r="31">
          <cell r="F31">
            <v>0</v>
          </cell>
          <cell r="J31">
            <v>0</v>
          </cell>
          <cell r="N31">
            <v>0</v>
          </cell>
        </row>
        <row r="32">
          <cell r="F32">
            <v>0</v>
          </cell>
          <cell r="J32">
            <v>0</v>
          </cell>
          <cell r="N32">
            <v>0</v>
          </cell>
        </row>
        <row r="33">
          <cell r="F33">
            <v>0</v>
          </cell>
          <cell r="J33">
            <v>0</v>
          </cell>
          <cell r="N33">
            <v>0</v>
          </cell>
        </row>
        <row r="34">
          <cell r="F34">
            <v>0</v>
          </cell>
          <cell r="J34">
            <v>0</v>
          </cell>
          <cell r="N34">
            <v>0</v>
          </cell>
        </row>
        <row r="35">
          <cell r="F35">
            <v>0</v>
          </cell>
          <cell r="J35">
            <v>0</v>
          </cell>
          <cell r="N35">
            <v>0</v>
          </cell>
        </row>
        <row r="36">
          <cell r="F36">
            <v>0</v>
          </cell>
          <cell r="J36">
            <v>0</v>
          </cell>
          <cell r="N36">
            <v>0</v>
          </cell>
        </row>
        <row r="37">
          <cell r="F37">
            <v>0</v>
          </cell>
          <cell r="J37">
            <v>0</v>
          </cell>
          <cell r="N37">
            <v>0</v>
          </cell>
        </row>
        <row r="44">
          <cell r="F44">
            <v>4347.2100000000009</v>
          </cell>
          <cell r="N44">
            <v>5932.5499999999993</v>
          </cell>
        </row>
        <row r="45">
          <cell r="F45">
            <v>7282.2699999999995</v>
          </cell>
          <cell r="N45">
            <v>8892.75</v>
          </cell>
        </row>
        <row r="46">
          <cell r="F46">
            <v>3608.7799999999997</v>
          </cell>
          <cell r="N46">
            <v>5353.13</v>
          </cell>
        </row>
        <row r="47">
          <cell r="F47">
            <v>924.69</v>
          </cell>
          <cell r="N47">
            <v>1446.31</v>
          </cell>
        </row>
        <row r="48">
          <cell r="F48">
            <v>1247.2600000000002</v>
          </cell>
          <cell r="N48">
            <v>1982.1999999999998</v>
          </cell>
        </row>
        <row r="49">
          <cell r="F49">
            <v>873.09</v>
          </cell>
          <cell r="N49">
            <v>1415.37</v>
          </cell>
        </row>
        <row r="50">
          <cell r="F50">
            <v>18277.239999999998</v>
          </cell>
          <cell r="N50">
            <v>18621.14</v>
          </cell>
        </row>
        <row r="51">
          <cell r="F51">
            <v>0</v>
          </cell>
          <cell r="N51">
            <v>0</v>
          </cell>
        </row>
        <row r="52">
          <cell r="F52">
            <v>642.82000000000005</v>
          </cell>
          <cell r="N52">
            <v>662.76</v>
          </cell>
        </row>
        <row r="53">
          <cell r="F53">
            <v>754.6400000000001</v>
          </cell>
          <cell r="N53">
            <v>1017.75</v>
          </cell>
        </row>
        <row r="54">
          <cell r="F54">
            <v>953.72</v>
          </cell>
          <cell r="N54">
            <v>1405.7800000000002</v>
          </cell>
        </row>
        <row r="55">
          <cell r="F55">
            <v>66.64</v>
          </cell>
          <cell r="N55">
            <v>0</v>
          </cell>
        </row>
        <row r="56">
          <cell r="F56">
            <v>548.65000000000009</v>
          </cell>
          <cell r="N56">
            <v>484.59000000000003</v>
          </cell>
        </row>
        <row r="57">
          <cell r="F57">
            <v>75.639999999999986</v>
          </cell>
          <cell r="N57">
            <v>-26.949999999999974</v>
          </cell>
        </row>
        <row r="58">
          <cell r="F58">
            <v>3780.7</v>
          </cell>
          <cell r="N58">
            <v>768.31000000000017</v>
          </cell>
        </row>
        <row r="59">
          <cell r="F59">
            <v>102.68</v>
          </cell>
          <cell r="N59">
            <v>4.8399999999999181</v>
          </cell>
        </row>
        <row r="60">
          <cell r="F60">
            <v>0</v>
          </cell>
          <cell r="N60">
            <v>0</v>
          </cell>
        </row>
        <row r="61">
          <cell r="F61">
            <v>0</v>
          </cell>
          <cell r="N61">
            <v>17.98</v>
          </cell>
        </row>
        <row r="62">
          <cell r="F62">
            <v>0</v>
          </cell>
          <cell r="N62">
            <v>61.85</v>
          </cell>
        </row>
        <row r="63">
          <cell r="F63">
            <v>92.62</v>
          </cell>
          <cell r="N63">
            <v>462.48</v>
          </cell>
        </row>
        <row r="64">
          <cell r="F64">
            <v>19835.77</v>
          </cell>
          <cell r="N64">
            <v>8958.119999999999</v>
          </cell>
        </row>
        <row r="65">
          <cell r="F65">
            <v>0</v>
          </cell>
          <cell r="N65">
            <v>0</v>
          </cell>
        </row>
        <row r="66">
          <cell r="F66">
            <v>0</v>
          </cell>
          <cell r="N66">
            <v>0</v>
          </cell>
        </row>
        <row r="67">
          <cell r="F67">
            <v>0</v>
          </cell>
          <cell r="N67">
            <v>0</v>
          </cell>
        </row>
        <row r="68">
          <cell r="F68">
            <v>1261.3699999999999</v>
          </cell>
          <cell r="N68">
            <v>1157.3399999999999</v>
          </cell>
        </row>
        <row r="69">
          <cell r="F69">
            <v>0</v>
          </cell>
          <cell r="N69">
            <v>1742.13</v>
          </cell>
        </row>
        <row r="70">
          <cell r="F70">
            <v>0</v>
          </cell>
          <cell r="N70">
            <v>145.12</v>
          </cell>
        </row>
        <row r="71">
          <cell r="F71">
            <v>15679.953333333335</v>
          </cell>
          <cell r="N71">
            <v>15679.96</v>
          </cell>
        </row>
        <row r="72">
          <cell r="F72">
            <v>1733.97</v>
          </cell>
          <cell r="N72">
            <v>2275.23</v>
          </cell>
        </row>
        <row r="73">
          <cell r="F73">
            <v>0</v>
          </cell>
          <cell r="N73">
            <v>0</v>
          </cell>
        </row>
        <row r="81">
          <cell r="F81">
            <v>3395.71</v>
          </cell>
          <cell r="N81">
            <v>2699.16</v>
          </cell>
        </row>
        <row r="82">
          <cell r="F82">
            <v>3418.44</v>
          </cell>
          <cell r="N82">
            <v>0</v>
          </cell>
        </row>
        <row r="83">
          <cell r="F83">
            <v>2220.11</v>
          </cell>
          <cell r="N83">
            <v>2369.81</v>
          </cell>
        </row>
        <row r="84">
          <cell r="F84">
            <v>2323.66</v>
          </cell>
          <cell r="N84">
            <v>0</v>
          </cell>
        </row>
        <row r="85">
          <cell r="F85">
            <v>696.35</v>
          </cell>
          <cell r="N85">
            <v>300.82</v>
          </cell>
        </row>
        <row r="86">
          <cell r="F86">
            <v>701.29</v>
          </cell>
          <cell r="N86">
            <v>300.82</v>
          </cell>
        </row>
        <row r="87">
          <cell r="F87">
            <v>305.64</v>
          </cell>
          <cell r="N87">
            <v>469.18</v>
          </cell>
        </row>
        <row r="88">
          <cell r="F88">
            <v>321.31</v>
          </cell>
          <cell r="N88">
            <v>0</v>
          </cell>
        </row>
        <row r="89">
          <cell r="F89">
            <v>0</v>
          </cell>
          <cell r="N89">
            <v>0</v>
          </cell>
        </row>
        <row r="90">
          <cell r="F90">
            <v>0</v>
          </cell>
          <cell r="N90">
            <v>0</v>
          </cell>
        </row>
        <row r="91">
          <cell r="F91">
            <v>0</v>
          </cell>
          <cell r="N91">
            <v>0</v>
          </cell>
        </row>
        <row r="92">
          <cell r="F92">
            <v>0</v>
          </cell>
          <cell r="N92">
            <v>0</v>
          </cell>
        </row>
        <row r="93">
          <cell r="F93">
            <v>0</v>
          </cell>
          <cell r="N93">
            <v>0</v>
          </cell>
        </row>
        <row r="94">
          <cell r="F94">
            <v>0</v>
          </cell>
          <cell r="N94">
            <v>0</v>
          </cell>
        </row>
        <row r="95">
          <cell r="F95">
            <v>0</v>
          </cell>
          <cell r="N95">
            <v>246.76</v>
          </cell>
        </row>
        <row r="96">
          <cell r="F96">
            <v>244.04999999999998</v>
          </cell>
          <cell r="N96">
            <v>0</v>
          </cell>
        </row>
        <row r="97">
          <cell r="F97">
            <v>0</v>
          </cell>
          <cell r="N97">
            <v>0</v>
          </cell>
        </row>
        <row r="98">
          <cell r="F98">
            <v>0</v>
          </cell>
          <cell r="N98">
            <v>0</v>
          </cell>
        </row>
        <row r="99">
          <cell r="F99">
            <v>1972.45</v>
          </cell>
          <cell r="N99">
            <v>45.5</v>
          </cell>
        </row>
        <row r="100">
          <cell r="F100">
            <v>656.05</v>
          </cell>
          <cell r="N100">
            <v>660</v>
          </cell>
        </row>
        <row r="101">
          <cell r="F101">
            <v>0</v>
          </cell>
          <cell r="N101">
            <v>0</v>
          </cell>
        </row>
        <row r="102">
          <cell r="F102">
            <v>0</v>
          </cell>
          <cell r="N102">
            <v>1012.1</v>
          </cell>
        </row>
        <row r="103">
          <cell r="F103">
            <v>2119.92</v>
          </cell>
          <cell r="N103">
            <v>1000</v>
          </cell>
        </row>
        <row r="104">
          <cell r="F104">
            <v>0</v>
          </cell>
          <cell r="N104">
            <v>0</v>
          </cell>
        </row>
        <row r="105">
          <cell r="F105">
            <v>0</v>
          </cell>
          <cell r="N105">
            <v>0</v>
          </cell>
        </row>
        <row r="117">
          <cell r="F117">
            <v>2286.42</v>
          </cell>
          <cell r="N117">
            <v>2265.9899999999998</v>
          </cell>
        </row>
        <row r="118">
          <cell r="F118">
            <v>465.52</v>
          </cell>
          <cell r="N118">
            <v>505.09000000000003</v>
          </cell>
        </row>
        <row r="119">
          <cell r="F119">
            <v>1751</v>
          </cell>
          <cell r="N119">
            <v>1700</v>
          </cell>
        </row>
        <row r="120">
          <cell r="F120">
            <v>0</v>
          </cell>
          <cell r="N120">
            <v>0</v>
          </cell>
        </row>
        <row r="121">
          <cell r="F121">
            <v>497.1</v>
          </cell>
          <cell r="N121">
            <v>482.62</v>
          </cell>
        </row>
        <row r="122">
          <cell r="F122">
            <v>1930.5</v>
          </cell>
          <cell r="N122">
            <v>1930.5</v>
          </cell>
        </row>
        <row r="123">
          <cell r="F123">
            <v>63.04</v>
          </cell>
          <cell r="N123">
            <v>61.2</v>
          </cell>
        </row>
        <row r="124">
          <cell r="F124">
            <v>17.899999999999999</v>
          </cell>
          <cell r="N124">
            <v>17.38</v>
          </cell>
        </row>
        <row r="125">
          <cell r="F125">
            <v>0</v>
          </cell>
          <cell r="N125">
            <v>0</v>
          </cell>
        </row>
        <row r="126">
          <cell r="F126">
            <v>69.5</v>
          </cell>
          <cell r="N126">
            <v>69.5</v>
          </cell>
        </row>
        <row r="127">
          <cell r="F127">
            <v>0</v>
          </cell>
          <cell r="N127">
            <v>0</v>
          </cell>
        </row>
        <row r="128">
          <cell r="F128">
            <v>0</v>
          </cell>
          <cell r="N128">
            <v>0</v>
          </cell>
        </row>
        <row r="129">
          <cell r="F129">
            <v>0</v>
          </cell>
          <cell r="N129">
            <v>0</v>
          </cell>
        </row>
        <row r="130">
          <cell r="F130">
            <v>71</v>
          </cell>
          <cell r="N130">
            <v>76</v>
          </cell>
        </row>
        <row r="131">
          <cell r="F131">
            <v>282.07</v>
          </cell>
          <cell r="N131">
            <v>189.17999999999998</v>
          </cell>
        </row>
        <row r="132">
          <cell r="F132">
            <v>35.82</v>
          </cell>
          <cell r="N132">
            <v>-13.189999999999998</v>
          </cell>
        </row>
        <row r="133">
          <cell r="F133">
            <v>10.28</v>
          </cell>
          <cell r="N133">
            <v>3.77</v>
          </cell>
        </row>
        <row r="134">
          <cell r="F134">
            <v>22.48</v>
          </cell>
          <cell r="N134">
            <v>27.2</v>
          </cell>
        </row>
        <row r="135">
          <cell r="F135">
            <v>529.69000000000005</v>
          </cell>
          <cell r="N135">
            <v>458.38000000000005</v>
          </cell>
        </row>
        <row r="136">
          <cell r="F136">
            <v>8.0500000000000007</v>
          </cell>
          <cell r="N136">
            <v>28.630000000000003</v>
          </cell>
        </row>
        <row r="137">
          <cell r="F137">
            <v>224.75</v>
          </cell>
          <cell r="N137">
            <v>316.24</v>
          </cell>
        </row>
        <row r="138">
          <cell r="F138">
            <v>0</v>
          </cell>
          <cell r="N138">
            <v>0</v>
          </cell>
        </row>
        <row r="139">
          <cell r="F139">
            <v>0</v>
          </cell>
          <cell r="N139">
            <v>0</v>
          </cell>
        </row>
        <row r="140">
          <cell r="F140">
            <v>0</v>
          </cell>
          <cell r="N140">
            <v>0</v>
          </cell>
        </row>
        <row r="141">
          <cell r="F141">
            <v>488.54</v>
          </cell>
          <cell r="N141">
            <v>0</v>
          </cell>
        </row>
        <row r="142">
          <cell r="F142">
            <v>2582.73</v>
          </cell>
          <cell r="N142">
            <v>1400</v>
          </cell>
        </row>
        <row r="143">
          <cell r="F143">
            <v>1074.5800000000002</v>
          </cell>
          <cell r="N143">
            <v>1684.27</v>
          </cell>
        </row>
        <row r="144">
          <cell r="F144">
            <v>1168.67</v>
          </cell>
          <cell r="N144">
            <v>84.94</v>
          </cell>
        </row>
        <row r="145">
          <cell r="F145">
            <v>145.41</v>
          </cell>
          <cell r="N145">
            <v>157.87</v>
          </cell>
        </row>
        <row r="146">
          <cell r="F146">
            <v>0</v>
          </cell>
          <cell r="N146">
            <v>0</v>
          </cell>
        </row>
        <row r="147">
          <cell r="F147">
            <v>0</v>
          </cell>
          <cell r="N147">
            <v>0</v>
          </cell>
        </row>
        <row r="148">
          <cell r="F148">
            <v>1224.8200000000002</v>
          </cell>
          <cell r="N148">
            <v>1445.9</v>
          </cell>
        </row>
        <row r="149">
          <cell r="F149">
            <v>0</v>
          </cell>
          <cell r="N149">
            <v>0</v>
          </cell>
        </row>
        <row r="150">
          <cell r="F150">
            <v>1135.1500000000001</v>
          </cell>
          <cell r="N150">
            <v>556.22</v>
          </cell>
        </row>
        <row r="151">
          <cell r="F151">
            <v>0</v>
          </cell>
          <cell r="N151">
            <v>1124.3200000000002</v>
          </cell>
        </row>
        <row r="152">
          <cell r="F152">
            <v>1555.3400000000001</v>
          </cell>
          <cell r="N152">
            <v>0</v>
          </cell>
        </row>
        <row r="153">
          <cell r="F153">
            <v>1598.28</v>
          </cell>
          <cell r="N153">
            <v>4445.2300000000005</v>
          </cell>
        </row>
      </sheetData>
      <sheetData sheetId="5">
        <row r="7">
          <cell r="N7">
            <v>64509.155044247746</v>
          </cell>
        </row>
        <row r="8">
          <cell r="F8">
            <v>65946.211769911504</v>
          </cell>
          <cell r="J8">
            <v>0</v>
          </cell>
          <cell r="N8">
            <v>52068.177699114996</v>
          </cell>
        </row>
        <row r="9">
          <cell r="F9">
            <v>0</v>
          </cell>
          <cell r="J9">
            <v>0</v>
          </cell>
          <cell r="N9">
            <v>0</v>
          </cell>
        </row>
        <row r="10">
          <cell r="F10">
            <v>0</v>
          </cell>
          <cell r="J10">
            <v>0</v>
          </cell>
          <cell r="N10">
            <v>0</v>
          </cell>
        </row>
        <row r="11">
          <cell r="F11">
            <v>5457.1015929203522</v>
          </cell>
          <cell r="J11">
            <v>0</v>
          </cell>
          <cell r="N11">
            <v>4053.0973451327436</v>
          </cell>
        </row>
        <row r="12">
          <cell r="F12">
            <v>1638.42</v>
          </cell>
          <cell r="J12">
            <v>0</v>
          </cell>
          <cell r="N12">
            <v>943.79</v>
          </cell>
        </row>
        <row r="13">
          <cell r="F13">
            <v>605.99</v>
          </cell>
          <cell r="J13">
            <v>0</v>
          </cell>
          <cell r="N13">
            <v>1721.95</v>
          </cell>
        </row>
        <row r="14">
          <cell r="F14">
            <v>300</v>
          </cell>
          <cell r="J14">
            <v>0</v>
          </cell>
          <cell r="N14">
            <v>300</v>
          </cell>
        </row>
        <row r="15">
          <cell r="F15">
            <v>270.96000000000004</v>
          </cell>
          <cell r="J15">
            <v>0</v>
          </cell>
          <cell r="N15">
            <v>15.32</v>
          </cell>
        </row>
        <row r="16">
          <cell r="F16">
            <v>92.73</v>
          </cell>
          <cell r="J16">
            <v>0</v>
          </cell>
          <cell r="N16">
            <v>0</v>
          </cell>
        </row>
        <row r="17">
          <cell r="F17">
            <v>464.6</v>
          </cell>
          <cell r="J17">
            <v>0</v>
          </cell>
          <cell r="N17">
            <v>0</v>
          </cell>
        </row>
        <row r="18">
          <cell r="F18">
            <v>0</v>
          </cell>
          <cell r="J18">
            <v>0</v>
          </cell>
          <cell r="N18">
            <v>0</v>
          </cell>
        </row>
        <row r="19">
          <cell r="F19">
            <v>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  <row r="21">
          <cell r="F21">
            <v>230.09</v>
          </cell>
          <cell r="J21">
            <v>0</v>
          </cell>
          <cell r="N21">
            <v>0</v>
          </cell>
        </row>
        <row r="22">
          <cell r="F22">
            <v>0</v>
          </cell>
          <cell r="J22">
            <v>0</v>
          </cell>
          <cell r="N22">
            <v>0</v>
          </cell>
        </row>
        <row r="23">
          <cell r="F23">
            <v>495.58</v>
          </cell>
          <cell r="J23">
            <v>0</v>
          </cell>
          <cell r="N23">
            <v>201.48</v>
          </cell>
        </row>
        <row r="24">
          <cell r="F24">
            <v>0</v>
          </cell>
          <cell r="J24">
            <v>0</v>
          </cell>
          <cell r="N24">
            <v>129.6</v>
          </cell>
        </row>
        <row r="25">
          <cell r="F25">
            <v>0</v>
          </cell>
          <cell r="J25">
            <v>0</v>
          </cell>
          <cell r="N25">
            <v>0</v>
          </cell>
        </row>
        <row r="26">
          <cell r="F26">
            <v>0</v>
          </cell>
          <cell r="J26">
            <v>0</v>
          </cell>
          <cell r="N26">
            <v>0</v>
          </cell>
        </row>
        <row r="27">
          <cell r="F27">
            <v>14.25</v>
          </cell>
          <cell r="J27">
            <v>0</v>
          </cell>
          <cell r="N27">
            <v>0</v>
          </cell>
        </row>
        <row r="28">
          <cell r="F28">
            <v>0</v>
          </cell>
          <cell r="J28">
            <v>0</v>
          </cell>
          <cell r="N28">
            <v>0</v>
          </cell>
        </row>
        <row r="29">
          <cell r="F29">
            <v>104</v>
          </cell>
          <cell r="J29">
            <v>0</v>
          </cell>
          <cell r="N29">
            <v>5356.64</v>
          </cell>
        </row>
        <row r="30">
          <cell r="F30">
            <v>-355.25</v>
          </cell>
          <cell r="J30">
            <v>0</v>
          </cell>
          <cell r="N30">
            <v>-280.89999999999998</v>
          </cell>
        </row>
        <row r="31">
          <cell r="F31">
            <v>0</v>
          </cell>
          <cell r="J31">
            <v>0</v>
          </cell>
          <cell r="N31">
            <v>0</v>
          </cell>
        </row>
        <row r="32">
          <cell r="F32">
            <v>0</v>
          </cell>
          <cell r="J32">
            <v>0</v>
          </cell>
          <cell r="N32">
            <v>0</v>
          </cell>
        </row>
        <row r="33">
          <cell r="F33">
            <v>0</v>
          </cell>
          <cell r="J33">
            <v>0</v>
          </cell>
          <cell r="N33">
            <v>0</v>
          </cell>
        </row>
        <row r="34">
          <cell r="F34">
            <v>0</v>
          </cell>
          <cell r="J34">
            <v>0</v>
          </cell>
          <cell r="N34">
            <v>0</v>
          </cell>
        </row>
        <row r="35">
          <cell r="F35">
            <v>0</v>
          </cell>
          <cell r="J35">
            <v>0</v>
          </cell>
          <cell r="N35">
            <v>0</v>
          </cell>
        </row>
        <row r="36">
          <cell r="F36">
            <v>0</v>
          </cell>
          <cell r="J36">
            <v>0</v>
          </cell>
          <cell r="N36">
            <v>0</v>
          </cell>
        </row>
        <row r="37">
          <cell r="F37">
            <v>0</v>
          </cell>
          <cell r="J37">
            <v>0</v>
          </cell>
          <cell r="N37">
            <v>0</v>
          </cell>
        </row>
        <row r="44">
          <cell r="D44">
            <v>3372.31</v>
          </cell>
          <cell r="F44">
            <v>7719.52</v>
          </cell>
          <cell r="N44">
            <v>9357.2199999999993</v>
          </cell>
        </row>
        <row r="45">
          <cell r="D45">
            <v>4953.84</v>
          </cell>
          <cell r="F45">
            <v>12236.11</v>
          </cell>
          <cell r="N45">
            <v>19901.28</v>
          </cell>
        </row>
        <row r="46">
          <cell r="D46">
            <v>2472.37</v>
          </cell>
          <cell r="F46">
            <v>6081.15</v>
          </cell>
          <cell r="N46">
            <v>8168.04</v>
          </cell>
        </row>
        <row r="47">
          <cell r="D47">
            <v>741.13</v>
          </cell>
          <cell r="F47">
            <v>1665.8200000000002</v>
          </cell>
          <cell r="N47">
            <v>2262.19</v>
          </cell>
        </row>
        <row r="48">
          <cell r="D48">
            <v>916.37</v>
          </cell>
          <cell r="F48">
            <v>2163.63</v>
          </cell>
          <cell r="N48">
            <v>3559.77</v>
          </cell>
        </row>
        <row r="49">
          <cell r="D49">
            <v>627.18000000000006</v>
          </cell>
          <cell r="F49">
            <v>1500.27</v>
          </cell>
          <cell r="N49">
            <v>2159.63</v>
          </cell>
        </row>
        <row r="50">
          <cell r="D50">
            <v>9157.5199999999986</v>
          </cell>
          <cell r="F50">
            <v>27434.759999999995</v>
          </cell>
          <cell r="N50">
            <v>27933.71</v>
          </cell>
        </row>
        <row r="51">
          <cell r="D51">
            <v>0</v>
          </cell>
          <cell r="F51">
            <v>0</v>
          </cell>
          <cell r="N51">
            <v>0</v>
          </cell>
        </row>
        <row r="52">
          <cell r="D52">
            <v>321.41000000000003</v>
          </cell>
          <cell r="F52">
            <v>964.23</v>
          </cell>
          <cell r="N52">
            <v>990.43000000000006</v>
          </cell>
        </row>
        <row r="53">
          <cell r="D53">
            <v>970.42000000000007</v>
          </cell>
          <cell r="F53">
            <v>1725.0600000000002</v>
          </cell>
          <cell r="N53">
            <v>1968.88</v>
          </cell>
        </row>
        <row r="54">
          <cell r="D54">
            <v>1191.53</v>
          </cell>
          <cell r="F54">
            <v>2145.25</v>
          </cell>
          <cell r="N54">
            <v>1868.75</v>
          </cell>
        </row>
        <row r="55">
          <cell r="D55">
            <v>656.05000000000007</v>
          </cell>
          <cell r="F55">
            <v>722.69</v>
          </cell>
          <cell r="N55">
            <v>0</v>
          </cell>
        </row>
        <row r="56">
          <cell r="D56">
            <v>348.42</v>
          </cell>
          <cell r="F56">
            <v>897.07000000000016</v>
          </cell>
          <cell r="N56">
            <v>844.26</v>
          </cell>
        </row>
        <row r="57">
          <cell r="D57">
            <v>8.93</v>
          </cell>
          <cell r="F57">
            <v>84.57</v>
          </cell>
          <cell r="N57">
            <v>-20.589999999999975</v>
          </cell>
        </row>
        <row r="58">
          <cell r="D58">
            <v>0</v>
          </cell>
          <cell r="F58">
            <v>3780.7</v>
          </cell>
          <cell r="N58">
            <v>768.31000000000017</v>
          </cell>
        </row>
        <row r="59">
          <cell r="D59">
            <v>126.36999999999999</v>
          </cell>
          <cell r="F59">
            <v>229.05</v>
          </cell>
          <cell r="N59">
            <v>254.5</v>
          </cell>
        </row>
        <row r="60">
          <cell r="D60">
            <v>0</v>
          </cell>
          <cell r="F60">
            <v>0</v>
          </cell>
          <cell r="N60">
            <v>0</v>
          </cell>
        </row>
        <row r="61">
          <cell r="D61">
            <v>0</v>
          </cell>
          <cell r="F61">
            <v>0</v>
          </cell>
          <cell r="N61">
            <v>17.98</v>
          </cell>
        </row>
        <row r="62">
          <cell r="D62">
            <v>0</v>
          </cell>
          <cell r="F62">
            <v>0</v>
          </cell>
          <cell r="N62">
            <v>61.85</v>
          </cell>
        </row>
        <row r="63">
          <cell r="D63">
            <v>45.559999999999995</v>
          </cell>
          <cell r="F63">
            <v>138.18</v>
          </cell>
          <cell r="N63">
            <v>462.48</v>
          </cell>
        </row>
        <row r="64">
          <cell r="D64">
            <v>5452.54</v>
          </cell>
          <cell r="F64">
            <v>25288.31</v>
          </cell>
          <cell r="N64">
            <v>13882.39</v>
          </cell>
        </row>
        <row r="65">
          <cell r="D65">
            <v>768.5</v>
          </cell>
          <cell r="F65">
            <v>768.5</v>
          </cell>
          <cell r="N65">
            <v>0</v>
          </cell>
        </row>
        <row r="66">
          <cell r="D66">
            <v>0</v>
          </cell>
          <cell r="F66">
            <v>0</v>
          </cell>
          <cell r="N66">
            <v>0</v>
          </cell>
        </row>
        <row r="67">
          <cell r="D67">
            <v>0</v>
          </cell>
          <cell r="F67">
            <v>0</v>
          </cell>
          <cell r="N67">
            <v>0</v>
          </cell>
        </row>
        <row r="68">
          <cell r="D68">
            <v>982.57</v>
          </cell>
          <cell r="F68">
            <v>2243.94</v>
          </cell>
          <cell r="N68">
            <v>2181.1099999999997</v>
          </cell>
        </row>
        <row r="69">
          <cell r="D69">
            <v>0</v>
          </cell>
          <cell r="F69">
            <v>0</v>
          </cell>
          <cell r="N69">
            <v>3634.55</v>
          </cell>
        </row>
        <row r="70">
          <cell r="D70">
            <v>0</v>
          </cell>
          <cell r="F70">
            <v>0</v>
          </cell>
          <cell r="N70">
            <v>280.86</v>
          </cell>
        </row>
        <row r="71">
          <cell r="D71">
            <v>7839.9766666666674</v>
          </cell>
          <cell r="F71">
            <v>23519.93</v>
          </cell>
          <cell r="N71">
            <v>23519.94</v>
          </cell>
        </row>
        <row r="72">
          <cell r="D72">
            <v>1172.5899999999999</v>
          </cell>
          <cell r="F72">
            <v>2906.56</v>
          </cell>
          <cell r="N72">
            <v>3550.08</v>
          </cell>
        </row>
        <row r="73">
          <cell r="D73">
            <v>0</v>
          </cell>
          <cell r="F73">
            <v>0</v>
          </cell>
          <cell r="N73">
            <v>0</v>
          </cell>
        </row>
        <row r="74">
          <cell r="F74">
            <v>124570.55000000002</v>
          </cell>
        </row>
        <row r="81">
          <cell r="D81">
            <v>1747.2</v>
          </cell>
          <cell r="F81">
            <v>5142.91</v>
          </cell>
          <cell r="N81">
            <v>4889.3599999999997</v>
          </cell>
        </row>
        <row r="82">
          <cell r="D82">
            <v>1785.18</v>
          </cell>
          <cell r="F82">
            <v>5203.62</v>
          </cell>
          <cell r="N82">
            <v>0</v>
          </cell>
        </row>
        <row r="83">
          <cell r="D83">
            <v>1082.33</v>
          </cell>
          <cell r="F83">
            <v>3302.44</v>
          </cell>
          <cell r="N83">
            <v>3804.21</v>
          </cell>
        </row>
        <row r="84">
          <cell r="D84">
            <v>1145.7</v>
          </cell>
          <cell r="F84">
            <v>3469.3599999999997</v>
          </cell>
          <cell r="N84">
            <v>0</v>
          </cell>
        </row>
        <row r="85">
          <cell r="D85">
            <v>358.92</v>
          </cell>
          <cell r="F85">
            <v>1055.27</v>
          </cell>
          <cell r="N85">
            <v>789.02</v>
          </cell>
        </row>
        <row r="86">
          <cell r="D86">
            <v>367.2</v>
          </cell>
          <cell r="F86">
            <v>1068.49</v>
          </cell>
          <cell r="N86">
            <v>300.82</v>
          </cell>
        </row>
        <row r="87">
          <cell r="D87">
            <v>148.63000000000002</v>
          </cell>
          <cell r="F87">
            <v>454.27</v>
          </cell>
          <cell r="N87">
            <v>757.98</v>
          </cell>
        </row>
        <row r="88">
          <cell r="D88">
            <v>158.22</v>
          </cell>
          <cell r="F88">
            <v>479.53</v>
          </cell>
          <cell r="N88">
            <v>0</v>
          </cell>
        </row>
        <row r="89">
          <cell r="D89">
            <v>0</v>
          </cell>
          <cell r="F89">
            <v>0</v>
          </cell>
          <cell r="N89">
            <v>0</v>
          </cell>
        </row>
        <row r="90">
          <cell r="D90">
            <v>0</v>
          </cell>
          <cell r="F90">
            <v>0</v>
          </cell>
          <cell r="N90">
            <v>0</v>
          </cell>
        </row>
        <row r="91">
          <cell r="D91">
            <v>0</v>
          </cell>
          <cell r="F91">
            <v>0</v>
          </cell>
          <cell r="N91">
            <v>0</v>
          </cell>
        </row>
        <row r="92">
          <cell r="D92">
            <v>0</v>
          </cell>
          <cell r="F92">
            <v>0</v>
          </cell>
          <cell r="N92">
            <v>0</v>
          </cell>
        </row>
        <row r="93">
          <cell r="D93">
            <v>0</v>
          </cell>
          <cell r="F93">
            <v>0</v>
          </cell>
          <cell r="N93">
            <v>0</v>
          </cell>
        </row>
        <row r="94">
          <cell r="D94">
            <v>0</v>
          </cell>
          <cell r="F94">
            <v>0</v>
          </cell>
          <cell r="N94">
            <v>0</v>
          </cell>
        </row>
        <row r="95">
          <cell r="D95">
            <v>0</v>
          </cell>
          <cell r="F95">
            <v>0</v>
          </cell>
          <cell r="N95">
            <v>246.76</v>
          </cell>
        </row>
        <row r="96">
          <cell r="D96">
            <v>25.77</v>
          </cell>
          <cell r="F96">
            <v>269.82</v>
          </cell>
          <cell r="N96">
            <v>8.0399999999999991</v>
          </cell>
        </row>
        <row r="97">
          <cell r="D97">
            <v>0</v>
          </cell>
          <cell r="F97">
            <v>0</v>
          </cell>
          <cell r="N97">
            <v>0</v>
          </cell>
        </row>
        <row r="98">
          <cell r="D98">
            <v>0</v>
          </cell>
          <cell r="F98">
            <v>0</v>
          </cell>
          <cell r="N98">
            <v>0</v>
          </cell>
        </row>
        <row r="99">
          <cell r="D99">
            <v>275</v>
          </cell>
          <cell r="F99">
            <v>2247.4499999999998</v>
          </cell>
          <cell r="N99">
            <v>82.69</v>
          </cell>
        </row>
        <row r="100">
          <cell r="D100">
            <v>55.84</v>
          </cell>
          <cell r="F100">
            <v>711.89</v>
          </cell>
          <cell r="N100">
            <v>660</v>
          </cell>
        </row>
        <row r="101">
          <cell r="D101">
            <v>0</v>
          </cell>
          <cell r="F101">
            <v>0</v>
          </cell>
          <cell r="N101">
            <v>0</v>
          </cell>
        </row>
        <row r="102">
          <cell r="D102">
            <v>0</v>
          </cell>
          <cell r="F102">
            <v>0</v>
          </cell>
          <cell r="N102">
            <v>1396.23</v>
          </cell>
        </row>
        <row r="103">
          <cell r="D103">
            <v>69.989999999999995</v>
          </cell>
          <cell r="F103">
            <v>2189.91</v>
          </cell>
          <cell r="N103">
            <v>1598.29</v>
          </cell>
        </row>
        <row r="104">
          <cell r="D104">
            <v>0</v>
          </cell>
          <cell r="F104">
            <v>0</v>
          </cell>
          <cell r="N104">
            <v>0</v>
          </cell>
        </row>
        <row r="105">
          <cell r="D105">
            <v>0</v>
          </cell>
          <cell r="F105">
            <v>0</v>
          </cell>
          <cell r="N105">
            <v>0</v>
          </cell>
        </row>
        <row r="111">
          <cell r="F111">
            <v>25594.960000000003</v>
          </cell>
        </row>
        <row r="117">
          <cell r="F117">
            <v>3465.42</v>
          </cell>
          <cell r="N117">
            <v>4200.3099999999995</v>
          </cell>
        </row>
        <row r="118">
          <cell r="F118">
            <v>700.63</v>
          </cell>
          <cell r="N118">
            <v>812.92000000000007</v>
          </cell>
        </row>
        <row r="119">
          <cell r="F119">
            <v>2626.5</v>
          </cell>
          <cell r="N119">
            <v>2550</v>
          </cell>
        </row>
        <row r="120">
          <cell r="F120">
            <v>0</v>
          </cell>
          <cell r="N120">
            <v>0</v>
          </cell>
        </row>
        <row r="121">
          <cell r="F121">
            <v>745.65000000000009</v>
          </cell>
          <cell r="N121">
            <v>723.93000000000006</v>
          </cell>
        </row>
        <row r="122">
          <cell r="F122">
            <v>2895.75</v>
          </cell>
          <cell r="N122">
            <v>2895.75</v>
          </cell>
        </row>
        <row r="123">
          <cell r="F123">
            <v>94.56</v>
          </cell>
          <cell r="N123">
            <v>91.800000000000011</v>
          </cell>
        </row>
        <row r="124">
          <cell r="F124">
            <v>26.849999999999998</v>
          </cell>
          <cell r="N124">
            <v>26.07</v>
          </cell>
        </row>
        <row r="125">
          <cell r="F125">
            <v>0</v>
          </cell>
          <cell r="N125">
            <v>0</v>
          </cell>
        </row>
        <row r="126">
          <cell r="F126">
            <v>104.25</v>
          </cell>
          <cell r="N126">
            <v>104.25</v>
          </cell>
        </row>
        <row r="127">
          <cell r="F127">
            <v>0</v>
          </cell>
          <cell r="N127">
            <v>0</v>
          </cell>
        </row>
        <row r="128">
          <cell r="F128">
            <v>0</v>
          </cell>
          <cell r="N128">
            <v>0</v>
          </cell>
        </row>
        <row r="129">
          <cell r="F129">
            <v>0</v>
          </cell>
          <cell r="N129">
            <v>0</v>
          </cell>
        </row>
        <row r="130">
          <cell r="F130">
            <v>101.8</v>
          </cell>
          <cell r="N130">
            <v>147.5</v>
          </cell>
        </row>
        <row r="131">
          <cell r="F131">
            <v>433.62</v>
          </cell>
          <cell r="N131">
            <v>322.46999999999997</v>
          </cell>
        </row>
        <row r="132">
          <cell r="F132">
            <v>49.99</v>
          </cell>
          <cell r="N132">
            <v>5.0000000000000036</v>
          </cell>
        </row>
        <row r="133">
          <cell r="F133">
            <v>21.36</v>
          </cell>
          <cell r="N133">
            <v>35.900000000000006</v>
          </cell>
        </row>
        <row r="134">
          <cell r="F134">
            <v>35.5</v>
          </cell>
          <cell r="N134">
            <v>44.81</v>
          </cell>
        </row>
        <row r="135">
          <cell r="F135">
            <v>830.32</v>
          </cell>
          <cell r="N135">
            <v>764.82</v>
          </cell>
        </row>
        <row r="136">
          <cell r="F136">
            <v>12.13</v>
          </cell>
          <cell r="N136">
            <v>28.630000000000003</v>
          </cell>
        </row>
        <row r="137">
          <cell r="F137">
            <v>224.75</v>
          </cell>
          <cell r="N137">
            <v>316.24</v>
          </cell>
        </row>
        <row r="138">
          <cell r="F138">
            <v>0</v>
          </cell>
          <cell r="N138">
            <v>0</v>
          </cell>
        </row>
        <row r="139">
          <cell r="F139">
            <v>0</v>
          </cell>
          <cell r="N139">
            <v>0</v>
          </cell>
        </row>
        <row r="140">
          <cell r="F140">
            <v>0</v>
          </cell>
          <cell r="N140">
            <v>0</v>
          </cell>
        </row>
        <row r="141">
          <cell r="F141">
            <v>488.54</v>
          </cell>
          <cell r="N141">
            <v>0</v>
          </cell>
        </row>
        <row r="142">
          <cell r="F142">
            <v>3532.73</v>
          </cell>
          <cell r="N142">
            <v>2100</v>
          </cell>
        </row>
        <row r="143">
          <cell r="F143">
            <v>3645.5200000000004</v>
          </cell>
          <cell r="N143">
            <v>2400.42</v>
          </cell>
        </row>
        <row r="144">
          <cell r="F144">
            <v>1795.68</v>
          </cell>
          <cell r="N144">
            <v>386.85</v>
          </cell>
        </row>
        <row r="145">
          <cell r="F145">
            <v>214.18</v>
          </cell>
          <cell r="N145">
            <v>284.32</v>
          </cell>
        </row>
        <row r="146">
          <cell r="F146">
            <v>0</v>
          </cell>
          <cell r="N146">
            <v>0</v>
          </cell>
        </row>
        <row r="147">
          <cell r="F147">
            <v>0</v>
          </cell>
          <cell r="N147">
            <v>0</v>
          </cell>
        </row>
        <row r="148">
          <cell r="F148">
            <v>1831.0500000000002</v>
          </cell>
          <cell r="N148">
            <v>2377.5700000000002</v>
          </cell>
        </row>
        <row r="149">
          <cell r="F149">
            <v>0</v>
          </cell>
          <cell r="N149">
            <v>0</v>
          </cell>
        </row>
        <row r="150">
          <cell r="F150">
            <v>1560.77</v>
          </cell>
          <cell r="N150">
            <v>556.22</v>
          </cell>
        </row>
        <row r="151">
          <cell r="F151">
            <v>0</v>
          </cell>
          <cell r="N151">
            <v>2149.7400000000002</v>
          </cell>
        </row>
        <row r="152">
          <cell r="F152">
            <v>2333.0100000000002</v>
          </cell>
          <cell r="N152">
            <v>0</v>
          </cell>
        </row>
        <row r="153">
          <cell r="F153">
            <v>1675.83</v>
          </cell>
          <cell r="N153">
            <v>5313.5400000000009</v>
          </cell>
        </row>
        <row r="157">
          <cell r="F157">
            <v>29446.39</v>
          </cell>
        </row>
      </sheetData>
      <sheetData sheetId="6">
        <row r="7">
          <cell r="N7">
            <v>131305.56300884951</v>
          </cell>
        </row>
        <row r="8">
          <cell r="F8">
            <v>126671.7117699115</v>
          </cell>
          <cell r="J8">
            <v>0</v>
          </cell>
          <cell r="N8">
            <v>113275.6201769911</v>
          </cell>
        </row>
        <row r="9">
          <cell r="F9">
            <v>0</v>
          </cell>
          <cell r="J9">
            <v>0</v>
          </cell>
          <cell r="N9">
            <v>0</v>
          </cell>
        </row>
        <row r="10">
          <cell r="F10">
            <v>0</v>
          </cell>
          <cell r="J10">
            <v>0</v>
          </cell>
          <cell r="N10">
            <v>0</v>
          </cell>
        </row>
        <row r="11">
          <cell r="F11">
            <v>8707.5440707964572</v>
          </cell>
          <cell r="J11">
            <v>0</v>
          </cell>
          <cell r="N11">
            <v>8743.3628318584088</v>
          </cell>
        </row>
        <row r="12">
          <cell r="F12">
            <v>1638.42</v>
          </cell>
          <cell r="J12">
            <v>0</v>
          </cell>
          <cell r="N12">
            <v>1468.28</v>
          </cell>
        </row>
        <row r="13">
          <cell r="F13">
            <v>1443.21</v>
          </cell>
          <cell r="J13">
            <v>0</v>
          </cell>
          <cell r="N13">
            <v>1721.95</v>
          </cell>
        </row>
        <row r="14">
          <cell r="F14">
            <v>400</v>
          </cell>
          <cell r="J14">
            <v>0</v>
          </cell>
          <cell r="N14">
            <v>400</v>
          </cell>
        </row>
        <row r="15">
          <cell r="F15">
            <v>610.52</v>
          </cell>
          <cell r="J15">
            <v>0</v>
          </cell>
          <cell r="N15">
            <v>119.35</v>
          </cell>
        </row>
        <row r="16">
          <cell r="F16">
            <v>377.39000000000004</v>
          </cell>
          <cell r="J16">
            <v>0</v>
          </cell>
          <cell r="N16">
            <v>0</v>
          </cell>
        </row>
        <row r="17">
          <cell r="F17">
            <v>464.6</v>
          </cell>
          <cell r="J17">
            <v>0</v>
          </cell>
          <cell r="N17">
            <v>0</v>
          </cell>
        </row>
        <row r="18">
          <cell r="F18">
            <v>0</v>
          </cell>
          <cell r="J18">
            <v>0</v>
          </cell>
          <cell r="N18">
            <v>0</v>
          </cell>
        </row>
        <row r="19">
          <cell r="F19">
            <v>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  <row r="21">
          <cell r="F21">
            <v>1504.4299999999998</v>
          </cell>
          <cell r="J21">
            <v>0</v>
          </cell>
          <cell r="N21">
            <v>0</v>
          </cell>
        </row>
        <row r="22">
          <cell r="F22">
            <v>0</v>
          </cell>
          <cell r="J22">
            <v>0</v>
          </cell>
          <cell r="N22">
            <v>0</v>
          </cell>
        </row>
        <row r="23">
          <cell r="F23">
            <v>495.58</v>
          </cell>
          <cell r="J23">
            <v>0</v>
          </cell>
          <cell r="N23">
            <v>524.05999999999995</v>
          </cell>
        </row>
        <row r="24">
          <cell r="F24">
            <v>0</v>
          </cell>
          <cell r="J24">
            <v>0</v>
          </cell>
          <cell r="N24">
            <v>230.39999999999998</v>
          </cell>
        </row>
        <row r="25">
          <cell r="F25">
            <v>0</v>
          </cell>
          <cell r="J25">
            <v>0</v>
          </cell>
          <cell r="N25">
            <v>0</v>
          </cell>
        </row>
        <row r="26">
          <cell r="F26">
            <v>0</v>
          </cell>
          <cell r="J26">
            <v>0</v>
          </cell>
          <cell r="N26">
            <v>0</v>
          </cell>
        </row>
        <row r="27">
          <cell r="F27">
            <v>107.88</v>
          </cell>
          <cell r="J27">
            <v>0</v>
          </cell>
          <cell r="N27">
            <v>0</v>
          </cell>
        </row>
        <row r="28">
          <cell r="F28">
            <v>0</v>
          </cell>
          <cell r="J28">
            <v>0</v>
          </cell>
          <cell r="N28">
            <v>0</v>
          </cell>
        </row>
        <row r="29">
          <cell r="F29">
            <v>168.68</v>
          </cell>
          <cell r="J29">
            <v>0</v>
          </cell>
          <cell r="N29">
            <v>5431.77</v>
          </cell>
        </row>
        <row r="30">
          <cell r="F30">
            <v>-767.53</v>
          </cell>
          <cell r="J30">
            <v>0</v>
          </cell>
          <cell r="N30">
            <v>-609.23</v>
          </cell>
        </row>
        <row r="31">
          <cell r="F31">
            <v>0</v>
          </cell>
          <cell r="J31">
            <v>0</v>
          </cell>
          <cell r="N31">
            <v>0</v>
          </cell>
        </row>
        <row r="32">
          <cell r="F32">
            <v>0</v>
          </cell>
          <cell r="J32">
            <v>0</v>
          </cell>
          <cell r="N32">
            <v>0</v>
          </cell>
        </row>
        <row r="33">
          <cell r="F33">
            <v>0</v>
          </cell>
          <cell r="J33">
            <v>0</v>
          </cell>
          <cell r="N33">
            <v>0</v>
          </cell>
        </row>
        <row r="34">
          <cell r="F34">
            <v>0</v>
          </cell>
          <cell r="J34">
            <v>0</v>
          </cell>
          <cell r="N34">
            <v>0</v>
          </cell>
        </row>
        <row r="35">
          <cell r="F35">
            <v>0</v>
          </cell>
          <cell r="J35">
            <v>0</v>
          </cell>
          <cell r="N35">
            <v>0</v>
          </cell>
        </row>
        <row r="36">
          <cell r="F36">
            <v>0</v>
          </cell>
          <cell r="J36">
            <v>0</v>
          </cell>
          <cell r="N36">
            <v>0</v>
          </cell>
        </row>
        <row r="37">
          <cell r="F37">
            <v>0</v>
          </cell>
          <cell r="J37">
            <v>0</v>
          </cell>
          <cell r="N37">
            <v>0</v>
          </cell>
        </row>
        <row r="44">
          <cell r="F44">
            <v>13415.1</v>
          </cell>
          <cell r="N44">
            <v>14779.079999999998</v>
          </cell>
        </row>
        <row r="45">
          <cell r="F45">
            <v>19658.54</v>
          </cell>
          <cell r="N45">
            <v>25471.64</v>
          </cell>
        </row>
        <row r="46">
          <cell r="F46">
            <v>9821.24</v>
          </cell>
          <cell r="N46">
            <v>11864.72</v>
          </cell>
        </row>
        <row r="47">
          <cell r="F47">
            <v>2875.7200000000003</v>
          </cell>
          <cell r="N47">
            <v>3587.29</v>
          </cell>
        </row>
        <row r="48">
          <cell r="F48">
            <v>3509.33</v>
          </cell>
          <cell r="N48">
            <v>4798.41</v>
          </cell>
        </row>
        <row r="49">
          <cell r="F49">
            <v>2421.35</v>
          </cell>
          <cell r="N49">
            <v>3137.0200000000004</v>
          </cell>
        </row>
        <row r="50">
          <cell r="F50">
            <v>37350.879999999997</v>
          </cell>
          <cell r="N50">
            <v>37246.28</v>
          </cell>
        </row>
        <row r="51">
          <cell r="F51">
            <v>0</v>
          </cell>
          <cell r="N51">
            <v>0</v>
          </cell>
        </row>
        <row r="52">
          <cell r="F52">
            <v>1314.44</v>
          </cell>
          <cell r="N52">
            <v>1318.1000000000001</v>
          </cell>
        </row>
        <row r="53">
          <cell r="F53">
            <v>2231.1000000000004</v>
          </cell>
          <cell r="N53">
            <v>2261.8000000000002</v>
          </cell>
        </row>
        <row r="54">
          <cell r="F54">
            <v>2603.7200000000003</v>
          </cell>
          <cell r="N54">
            <v>1755.42</v>
          </cell>
        </row>
        <row r="55">
          <cell r="F55">
            <v>722.69</v>
          </cell>
          <cell r="N55">
            <v>0</v>
          </cell>
        </row>
        <row r="56">
          <cell r="F56">
            <v>1304.96</v>
          </cell>
          <cell r="N56">
            <v>1115.9299999999998</v>
          </cell>
        </row>
        <row r="57">
          <cell r="F57">
            <v>128.44</v>
          </cell>
          <cell r="N57">
            <v>3.8000000000000256</v>
          </cell>
        </row>
        <row r="58">
          <cell r="F58">
            <v>3780.7</v>
          </cell>
          <cell r="N58">
            <v>768.31000000000017</v>
          </cell>
        </row>
        <row r="59">
          <cell r="F59">
            <v>284.71000000000004</v>
          </cell>
          <cell r="N59">
            <v>510.90999999999985</v>
          </cell>
        </row>
        <row r="60">
          <cell r="F60">
            <v>0</v>
          </cell>
          <cell r="N60">
            <v>0</v>
          </cell>
        </row>
        <row r="61">
          <cell r="F61">
            <v>0</v>
          </cell>
          <cell r="N61">
            <v>17.98</v>
          </cell>
        </row>
        <row r="62">
          <cell r="F62">
            <v>0</v>
          </cell>
          <cell r="N62">
            <v>61.85</v>
          </cell>
        </row>
        <row r="63">
          <cell r="F63">
            <v>187.75</v>
          </cell>
          <cell r="N63">
            <v>462.48</v>
          </cell>
        </row>
        <row r="64">
          <cell r="F64">
            <v>29381.33</v>
          </cell>
          <cell r="N64">
            <v>21194.829999999998</v>
          </cell>
        </row>
        <row r="65">
          <cell r="F65">
            <v>1686.82</v>
          </cell>
          <cell r="N65">
            <v>0</v>
          </cell>
        </row>
        <row r="66">
          <cell r="F66">
            <v>0</v>
          </cell>
          <cell r="N66">
            <v>0</v>
          </cell>
        </row>
        <row r="67">
          <cell r="F67">
            <v>141.5</v>
          </cell>
          <cell r="N67">
            <v>0</v>
          </cell>
        </row>
        <row r="68">
          <cell r="F68">
            <v>3980.52</v>
          </cell>
          <cell r="N68">
            <v>4343.9599999999991</v>
          </cell>
        </row>
        <row r="69">
          <cell r="F69">
            <v>234.66</v>
          </cell>
          <cell r="N69">
            <v>3634.55</v>
          </cell>
        </row>
        <row r="70">
          <cell r="F70">
            <v>0</v>
          </cell>
          <cell r="N70">
            <v>609.21</v>
          </cell>
        </row>
        <row r="71">
          <cell r="F71">
            <v>31359.906666666669</v>
          </cell>
          <cell r="N71">
            <v>31359.919999999998</v>
          </cell>
        </row>
        <row r="72">
          <cell r="F72">
            <v>4253.01</v>
          </cell>
          <cell r="N72">
            <v>7259.3899999999994</v>
          </cell>
        </row>
        <row r="73">
          <cell r="F73">
            <v>493.78</v>
          </cell>
          <cell r="N73">
            <v>0</v>
          </cell>
        </row>
        <row r="74">
          <cell r="F74">
            <v>173909.72666666668</v>
          </cell>
        </row>
        <row r="81">
          <cell r="F81">
            <v>7818.87</v>
          </cell>
          <cell r="N81">
            <v>7124.15</v>
          </cell>
        </row>
        <row r="82">
          <cell r="F82">
            <v>7848.6900000000005</v>
          </cell>
          <cell r="N82">
            <v>1730.5800000000002</v>
          </cell>
        </row>
        <row r="83">
          <cell r="F83">
            <v>4932.1000000000004</v>
          </cell>
          <cell r="N83">
            <v>5933.05</v>
          </cell>
        </row>
        <row r="84">
          <cell r="F84">
            <v>5213.8899999999994</v>
          </cell>
          <cell r="N84">
            <v>0</v>
          </cell>
        </row>
        <row r="85">
          <cell r="F85">
            <v>1578.8</v>
          </cell>
          <cell r="N85">
            <v>1287.1500000000001</v>
          </cell>
        </row>
        <row r="86">
          <cell r="F86">
            <v>1599.23</v>
          </cell>
          <cell r="N86">
            <v>686.56999999999994</v>
          </cell>
        </row>
        <row r="87">
          <cell r="F87">
            <v>685.71</v>
          </cell>
          <cell r="N87">
            <v>1185.47</v>
          </cell>
        </row>
        <row r="88">
          <cell r="F88">
            <v>720.79</v>
          </cell>
          <cell r="N88">
            <v>0</v>
          </cell>
        </row>
        <row r="89">
          <cell r="F89">
            <v>0</v>
          </cell>
          <cell r="N89">
            <v>0</v>
          </cell>
        </row>
        <row r="90">
          <cell r="F90">
            <v>0</v>
          </cell>
          <cell r="N90">
            <v>0</v>
          </cell>
        </row>
        <row r="91">
          <cell r="F91">
            <v>0</v>
          </cell>
          <cell r="N91">
            <v>0</v>
          </cell>
        </row>
        <row r="92">
          <cell r="F92">
            <v>0</v>
          </cell>
          <cell r="N92">
            <v>0</v>
          </cell>
        </row>
        <row r="93">
          <cell r="F93">
            <v>0</v>
          </cell>
          <cell r="N93">
            <v>0</v>
          </cell>
        </row>
        <row r="94">
          <cell r="F94">
            <v>0</v>
          </cell>
          <cell r="N94">
            <v>0</v>
          </cell>
        </row>
        <row r="95">
          <cell r="F95">
            <v>0</v>
          </cell>
          <cell r="N95">
            <v>246.76</v>
          </cell>
        </row>
        <row r="96">
          <cell r="F96">
            <v>304.21999999999997</v>
          </cell>
          <cell r="N96">
            <v>8.0399999999999991</v>
          </cell>
        </row>
        <row r="97">
          <cell r="F97">
            <v>0</v>
          </cell>
          <cell r="N97">
            <v>0</v>
          </cell>
        </row>
        <row r="98">
          <cell r="F98">
            <v>0</v>
          </cell>
          <cell r="N98">
            <v>0</v>
          </cell>
        </row>
        <row r="99">
          <cell r="F99">
            <v>4747.45</v>
          </cell>
          <cell r="N99">
            <v>119.88</v>
          </cell>
        </row>
        <row r="100">
          <cell r="F100">
            <v>801.03</v>
          </cell>
          <cell r="N100">
            <v>1305.52</v>
          </cell>
        </row>
        <row r="101">
          <cell r="F101">
            <v>0</v>
          </cell>
          <cell r="N101">
            <v>0</v>
          </cell>
        </row>
        <row r="102">
          <cell r="F102">
            <v>0</v>
          </cell>
          <cell r="N102">
            <v>1396.23</v>
          </cell>
        </row>
        <row r="103">
          <cell r="F103">
            <v>2273.7399999999998</v>
          </cell>
          <cell r="N103">
            <v>2598.29</v>
          </cell>
        </row>
        <row r="104">
          <cell r="F104">
            <v>0</v>
          </cell>
          <cell r="N104">
            <v>0</v>
          </cell>
        </row>
        <row r="105">
          <cell r="F105">
            <v>0</v>
          </cell>
          <cell r="N105">
            <v>0</v>
          </cell>
        </row>
        <row r="111">
          <cell r="F111">
            <v>38524.520000000004</v>
          </cell>
        </row>
        <row r="117">
          <cell r="F117">
            <v>5305.25</v>
          </cell>
          <cell r="N117">
            <v>5513.4699999999993</v>
          </cell>
        </row>
        <row r="118">
          <cell r="F118">
            <v>1079.74</v>
          </cell>
          <cell r="N118">
            <v>1105.6200000000001</v>
          </cell>
        </row>
        <row r="119">
          <cell r="F119">
            <v>3502</v>
          </cell>
          <cell r="N119">
            <v>3400</v>
          </cell>
        </row>
        <row r="120">
          <cell r="F120">
            <v>0</v>
          </cell>
          <cell r="N120">
            <v>0</v>
          </cell>
        </row>
        <row r="121">
          <cell r="F121">
            <v>994.2</v>
          </cell>
          <cell r="N121">
            <v>965.24</v>
          </cell>
        </row>
        <row r="122">
          <cell r="F122">
            <v>3861</v>
          </cell>
          <cell r="N122">
            <v>3861</v>
          </cell>
        </row>
        <row r="123">
          <cell r="F123">
            <v>126.08</v>
          </cell>
          <cell r="N123">
            <v>122.4</v>
          </cell>
        </row>
        <row r="124">
          <cell r="F124">
            <v>35.799999999999997</v>
          </cell>
          <cell r="N124">
            <v>34.76</v>
          </cell>
        </row>
        <row r="125">
          <cell r="F125">
            <v>0</v>
          </cell>
          <cell r="N125">
            <v>0</v>
          </cell>
        </row>
        <row r="126">
          <cell r="F126">
            <v>139</v>
          </cell>
          <cell r="N126">
            <v>139</v>
          </cell>
        </row>
        <row r="127">
          <cell r="F127">
            <v>0</v>
          </cell>
          <cell r="N127">
            <v>0</v>
          </cell>
        </row>
        <row r="128">
          <cell r="F128">
            <v>0</v>
          </cell>
          <cell r="N128">
            <v>0</v>
          </cell>
        </row>
        <row r="129">
          <cell r="F129">
            <v>0</v>
          </cell>
          <cell r="N129">
            <v>0</v>
          </cell>
        </row>
        <row r="130">
          <cell r="F130">
            <v>141.5</v>
          </cell>
          <cell r="N130">
            <v>185.5</v>
          </cell>
        </row>
        <row r="131">
          <cell r="F131">
            <v>612.16</v>
          </cell>
          <cell r="N131">
            <v>347.83</v>
          </cell>
        </row>
        <row r="132">
          <cell r="F132">
            <v>72.78</v>
          </cell>
          <cell r="N132">
            <v>3.0200000000000036</v>
          </cell>
        </row>
        <row r="133">
          <cell r="F133">
            <v>32.85</v>
          </cell>
          <cell r="N133">
            <v>45.390000000000008</v>
          </cell>
        </row>
        <row r="134">
          <cell r="F134">
            <v>49.63</v>
          </cell>
          <cell r="N134">
            <v>32.050000000000004</v>
          </cell>
        </row>
        <row r="135">
          <cell r="F135">
            <v>1137.17</v>
          </cell>
          <cell r="N135">
            <v>1099.1200000000001</v>
          </cell>
        </row>
        <row r="136">
          <cell r="F136">
            <v>12.13</v>
          </cell>
          <cell r="N136">
            <v>28.630000000000003</v>
          </cell>
        </row>
        <row r="137">
          <cell r="F137">
            <v>299.25</v>
          </cell>
          <cell r="N137">
            <v>387.74</v>
          </cell>
        </row>
        <row r="138">
          <cell r="F138">
            <v>0</v>
          </cell>
          <cell r="N138">
            <v>0</v>
          </cell>
        </row>
        <row r="139">
          <cell r="F139">
            <v>0</v>
          </cell>
          <cell r="N139">
            <v>0</v>
          </cell>
        </row>
        <row r="140">
          <cell r="F140">
            <v>0</v>
          </cell>
          <cell r="N140">
            <v>0</v>
          </cell>
        </row>
        <row r="141">
          <cell r="F141">
            <v>488.54</v>
          </cell>
          <cell r="N141">
            <v>133.24</v>
          </cell>
        </row>
        <row r="142">
          <cell r="F142">
            <v>4742.7299999999996</v>
          </cell>
          <cell r="N142">
            <v>3000</v>
          </cell>
        </row>
        <row r="143">
          <cell r="F143">
            <v>4434.25</v>
          </cell>
          <cell r="N143">
            <v>2400.42</v>
          </cell>
        </row>
        <row r="144">
          <cell r="F144">
            <v>1968.06</v>
          </cell>
          <cell r="N144">
            <v>1228.8400000000001</v>
          </cell>
        </row>
        <row r="145">
          <cell r="F145">
            <v>279.39999999999998</v>
          </cell>
          <cell r="N145">
            <v>508.54999999999995</v>
          </cell>
        </row>
        <row r="146">
          <cell r="F146">
            <v>0</v>
          </cell>
          <cell r="N146">
            <v>0</v>
          </cell>
        </row>
        <row r="147">
          <cell r="F147">
            <v>0</v>
          </cell>
          <cell r="N147">
            <v>0</v>
          </cell>
        </row>
        <row r="148">
          <cell r="F148">
            <v>2961.8</v>
          </cell>
          <cell r="N148">
            <v>2518.09</v>
          </cell>
        </row>
        <row r="149">
          <cell r="F149">
            <v>0</v>
          </cell>
          <cell r="N149">
            <v>0</v>
          </cell>
        </row>
        <row r="150">
          <cell r="F150">
            <v>2327.6999999999998</v>
          </cell>
          <cell r="N150">
            <v>556.22</v>
          </cell>
        </row>
        <row r="151">
          <cell r="F151">
            <v>0</v>
          </cell>
          <cell r="N151">
            <v>3060.9</v>
          </cell>
        </row>
        <row r="152">
          <cell r="F152">
            <v>3110.6800000000003</v>
          </cell>
          <cell r="N152">
            <v>0</v>
          </cell>
        </row>
        <row r="153">
          <cell r="F153">
            <v>1774.34</v>
          </cell>
          <cell r="N153">
            <v>5452.7100000000009</v>
          </cell>
        </row>
      </sheetData>
      <sheetData sheetId="7">
        <row r="7">
          <cell r="N7">
            <v>203701.00805309735</v>
          </cell>
        </row>
        <row r="8">
          <cell r="F8">
            <v>191311.33176991151</v>
          </cell>
          <cell r="J8">
            <v>0</v>
          </cell>
          <cell r="N8">
            <v>177287.5228318584</v>
          </cell>
        </row>
        <row r="9">
          <cell r="F9">
            <v>44.25</v>
          </cell>
          <cell r="J9">
            <v>0</v>
          </cell>
          <cell r="N9">
            <v>0</v>
          </cell>
        </row>
        <row r="10">
          <cell r="F10">
            <v>0</v>
          </cell>
          <cell r="J10">
            <v>0</v>
          </cell>
          <cell r="N10">
            <v>0</v>
          </cell>
        </row>
        <row r="11">
          <cell r="F11">
            <v>13159.754070796458</v>
          </cell>
          <cell r="J11">
            <v>0</v>
          </cell>
          <cell r="N11">
            <v>13995.57522123894</v>
          </cell>
        </row>
        <row r="12">
          <cell r="F12">
            <v>2225.63</v>
          </cell>
          <cell r="J12">
            <v>0</v>
          </cell>
          <cell r="N12">
            <v>1764.48</v>
          </cell>
        </row>
        <row r="13">
          <cell r="F13">
            <v>3326.71</v>
          </cell>
          <cell r="J13">
            <v>0</v>
          </cell>
          <cell r="N13">
            <v>4126.74</v>
          </cell>
        </row>
        <row r="14">
          <cell r="F14">
            <v>500</v>
          </cell>
          <cell r="J14">
            <v>0</v>
          </cell>
          <cell r="N14">
            <v>500</v>
          </cell>
        </row>
        <row r="15">
          <cell r="F15">
            <v>1175.0900000000001</v>
          </cell>
          <cell r="J15">
            <v>0</v>
          </cell>
          <cell r="N15">
            <v>207.23</v>
          </cell>
        </row>
        <row r="16">
          <cell r="F16">
            <v>673.29</v>
          </cell>
          <cell r="J16">
            <v>0</v>
          </cell>
          <cell r="N16">
            <v>0</v>
          </cell>
        </row>
        <row r="17">
          <cell r="F17">
            <v>464.6</v>
          </cell>
          <cell r="J17">
            <v>0</v>
          </cell>
          <cell r="N17">
            <v>0</v>
          </cell>
        </row>
        <row r="18">
          <cell r="F18">
            <v>0</v>
          </cell>
          <cell r="J18">
            <v>0</v>
          </cell>
          <cell r="N18">
            <v>0</v>
          </cell>
        </row>
        <row r="19">
          <cell r="F19">
            <v>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  <row r="21">
          <cell r="F21">
            <v>3230.0599999999995</v>
          </cell>
          <cell r="J21">
            <v>0</v>
          </cell>
          <cell r="N21">
            <v>150.44</v>
          </cell>
        </row>
        <row r="22">
          <cell r="F22">
            <v>0</v>
          </cell>
          <cell r="J22">
            <v>0</v>
          </cell>
          <cell r="N22">
            <v>0</v>
          </cell>
        </row>
        <row r="23">
          <cell r="F23">
            <v>495.58</v>
          </cell>
          <cell r="J23">
            <v>0</v>
          </cell>
          <cell r="N23">
            <v>524.05999999999995</v>
          </cell>
        </row>
        <row r="24">
          <cell r="F24">
            <v>0</v>
          </cell>
          <cell r="J24">
            <v>0</v>
          </cell>
          <cell r="N24">
            <v>631.5</v>
          </cell>
        </row>
        <row r="25">
          <cell r="F25">
            <v>0</v>
          </cell>
          <cell r="J25">
            <v>0</v>
          </cell>
          <cell r="N25">
            <v>0</v>
          </cell>
        </row>
        <row r="26">
          <cell r="F26">
            <v>0</v>
          </cell>
          <cell r="J26">
            <v>0</v>
          </cell>
          <cell r="N26">
            <v>0</v>
          </cell>
        </row>
        <row r="27">
          <cell r="F27">
            <v>250.7</v>
          </cell>
          <cell r="J27">
            <v>0</v>
          </cell>
          <cell r="N27">
            <v>0</v>
          </cell>
        </row>
        <row r="28">
          <cell r="F28">
            <v>0</v>
          </cell>
          <cell r="J28">
            <v>0</v>
          </cell>
          <cell r="N28">
            <v>0</v>
          </cell>
        </row>
        <row r="29">
          <cell r="F29">
            <v>264.43</v>
          </cell>
          <cell r="J29">
            <v>0</v>
          </cell>
          <cell r="N29">
            <v>5466.38</v>
          </cell>
        </row>
        <row r="30">
          <cell r="F30">
            <v>-1281.8600000000001</v>
          </cell>
          <cell r="J30">
            <v>0</v>
          </cell>
          <cell r="N30">
            <v>-952.92000000000007</v>
          </cell>
        </row>
        <row r="31">
          <cell r="F31">
            <v>0</v>
          </cell>
          <cell r="J31">
            <v>0</v>
          </cell>
          <cell r="N31">
            <v>0</v>
          </cell>
        </row>
        <row r="32">
          <cell r="F32">
            <v>0</v>
          </cell>
          <cell r="J32">
            <v>0</v>
          </cell>
          <cell r="N32">
            <v>0</v>
          </cell>
        </row>
        <row r="33">
          <cell r="F33">
            <v>0</v>
          </cell>
          <cell r="J33">
            <v>0</v>
          </cell>
          <cell r="N33">
            <v>0</v>
          </cell>
        </row>
        <row r="34">
          <cell r="F34">
            <v>0</v>
          </cell>
          <cell r="J34">
            <v>0</v>
          </cell>
          <cell r="N34">
            <v>0</v>
          </cell>
        </row>
        <row r="35">
          <cell r="F35">
            <v>0</v>
          </cell>
          <cell r="J35">
            <v>0</v>
          </cell>
          <cell r="N35">
            <v>0</v>
          </cell>
        </row>
        <row r="36">
          <cell r="F36">
            <v>0</v>
          </cell>
          <cell r="J36">
            <v>0</v>
          </cell>
          <cell r="N36">
            <v>0</v>
          </cell>
        </row>
        <row r="37">
          <cell r="F37">
            <v>0</v>
          </cell>
          <cell r="J37">
            <v>0</v>
          </cell>
          <cell r="N37">
            <v>0</v>
          </cell>
        </row>
        <row r="44">
          <cell r="F44">
            <v>17090.260000000002</v>
          </cell>
          <cell r="N44">
            <v>19877.75</v>
          </cell>
        </row>
        <row r="45">
          <cell r="F45">
            <v>24880</v>
          </cell>
          <cell r="N45">
            <v>29167.73</v>
          </cell>
        </row>
        <row r="46">
          <cell r="F46">
            <v>14200.8</v>
          </cell>
          <cell r="N46">
            <v>14685.849999999999</v>
          </cell>
        </row>
        <row r="47">
          <cell r="F47">
            <v>3672.9500000000003</v>
          </cell>
          <cell r="N47">
            <v>4809.28</v>
          </cell>
        </row>
        <row r="48">
          <cell r="F48">
            <v>4508.5199999999995</v>
          </cell>
          <cell r="N48">
            <v>5622.27</v>
          </cell>
        </row>
        <row r="49">
          <cell r="F49">
            <v>3032.88</v>
          </cell>
          <cell r="N49">
            <v>3882.9300000000003</v>
          </cell>
        </row>
        <row r="50">
          <cell r="F50">
            <v>47267</v>
          </cell>
          <cell r="N50">
            <v>46558.85</v>
          </cell>
        </row>
        <row r="51">
          <cell r="F51">
            <v>0</v>
          </cell>
          <cell r="N51">
            <v>0</v>
          </cell>
        </row>
        <row r="52">
          <cell r="F52">
            <v>1664.65</v>
          </cell>
          <cell r="N52">
            <v>1645.7700000000002</v>
          </cell>
        </row>
        <row r="53">
          <cell r="F53">
            <v>2427.5000000000005</v>
          </cell>
          <cell r="N53">
            <v>2521.63</v>
          </cell>
        </row>
        <row r="54">
          <cell r="F54">
            <v>3383.5</v>
          </cell>
          <cell r="N54">
            <v>2361.4899999999998</v>
          </cell>
        </row>
        <row r="55">
          <cell r="F55">
            <v>1079.08</v>
          </cell>
          <cell r="N55">
            <v>0</v>
          </cell>
        </row>
        <row r="56">
          <cell r="F56">
            <v>1678.29</v>
          </cell>
          <cell r="N56">
            <v>1472.62</v>
          </cell>
        </row>
        <row r="57">
          <cell r="F57">
            <v>287.06</v>
          </cell>
          <cell r="N57">
            <v>210.15000000000003</v>
          </cell>
        </row>
        <row r="58">
          <cell r="F58">
            <v>3780.7</v>
          </cell>
          <cell r="N58">
            <v>768.31000000000017</v>
          </cell>
        </row>
        <row r="59">
          <cell r="F59">
            <v>363.25000000000006</v>
          </cell>
          <cell r="N59">
            <v>597.83999999999969</v>
          </cell>
        </row>
        <row r="60">
          <cell r="F60">
            <v>0</v>
          </cell>
          <cell r="N60">
            <v>0</v>
          </cell>
        </row>
        <row r="61">
          <cell r="F61">
            <v>0</v>
          </cell>
          <cell r="N61">
            <v>17.98</v>
          </cell>
        </row>
        <row r="62">
          <cell r="F62">
            <v>0</v>
          </cell>
          <cell r="N62">
            <v>61.85</v>
          </cell>
        </row>
        <row r="63">
          <cell r="F63">
            <v>188.71</v>
          </cell>
          <cell r="N63">
            <v>462.48</v>
          </cell>
        </row>
        <row r="64">
          <cell r="F64">
            <v>36346.14</v>
          </cell>
          <cell r="N64">
            <v>32431.829999999998</v>
          </cell>
        </row>
        <row r="65">
          <cell r="F65">
            <v>2900.09</v>
          </cell>
          <cell r="N65">
            <v>0</v>
          </cell>
        </row>
        <row r="66">
          <cell r="F66">
            <v>0</v>
          </cell>
          <cell r="N66">
            <v>0</v>
          </cell>
        </row>
        <row r="67">
          <cell r="F67">
            <v>399.06</v>
          </cell>
          <cell r="N67">
            <v>0</v>
          </cell>
        </row>
        <row r="68">
          <cell r="F68">
            <v>5994.46</v>
          </cell>
          <cell r="N68">
            <v>6907.6899999999987</v>
          </cell>
        </row>
        <row r="69">
          <cell r="F69">
            <v>1811.8300000000002</v>
          </cell>
          <cell r="N69">
            <v>3634.55</v>
          </cell>
        </row>
        <row r="70">
          <cell r="F70">
            <v>0</v>
          </cell>
          <cell r="N70">
            <v>952.90000000000009</v>
          </cell>
        </row>
        <row r="71">
          <cell r="F71">
            <v>39199.883333333339</v>
          </cell>
          <cell r="N71">
            <v>39199.899999999994</v>
          </cell>
        </row>
        <row r="72">
          <cell r="F72">
            <v>5806.2300000000005</v>
          </cell>
          <cell r="N72">
            <v>10350.869999999999</v>
          </cell>
        </row>
        <row r="73">
          <cell r="F73">
            <v>1179.54</v>
          </cell>
          <cell r="N73">
            <v>0</v>
          </cell>
        </row>
        <row r="74">
          <cell r="F74">
            <v>224424.24333333335</v>
          </cell>
        </row>
        <row r="81">
          <cell r="F81">
            <v>9451.0400000000009</v>
          </cell>
          <cell r="N81">
            <v>8697.48</v>
          </cell>
        </row>
        <row r="82">
          <cell r="F82">
            <v>10153.07</v>
          </cell>
          <cell r="N82">
            <v>3221.29</v>
          </cell>
        </row>
        <row r="83">
          <cell r="F83">
            <v>5921.02</v>
          </cell>
          <cell r="N83">
            <v>8174.06</v>
          </cell>
        </row>
        <row r="84">
          <cell r="F84">
            <v>6270.86</v>
          </cell>
          <cell r="N84">
            <v>0</v>
          </cell>
        </row>
        <row r="85">
          <cell r="F85">
            <v>1913.23</v>
          </cell>
          <cell r="N85">
            <v>1637.8500000000001</v>
          </cell>
        </row>
        <row r="86">
          <cell r="F86">
            <v>2080.4</v>
          </cell>
          <cell r="N86">
            <v>1018.8499999999999</v>
          </cell>
        </row>
        <row r="87">
          <cell r="F87">
            <v>901.2</v>
          </cell>
          <cell r="N87">
            <v>1599.68</v>
          </cell>
        </row>
        <row r="88">
          <cell r="F88">
            <v>880.69999999999993</v>
          </cell>
          <cell r="N88">
            <v>0</v>
          </cell>
        </row>
        <row r="89">
          <cell r="F89">
            <v>0</v>
          </cell>
          <cell r="N89">
            <v>0</v>
          </cell>
        </row>
        <row r="90">
          <cell r="F90">
            <v>0</v>
          </cell>
          <cell r="N90">
            <v>0</v>
          </cell>
        </row>
        <row r="91">
          <cell r="F91">
            <v>0</v>
          </cell>
          <cell r="N91">
            <v>0</v>
          </cell>
        </row>
        <row r="92">
          <cell r="F92">
            <v>0</v>
          </cell>
          <cell r="N92">
            <v>0</v>
          </cell>
        </row>
        <row r="93">
          <cell r="F93">
            <v>0</v>
          </cell>
          <cell r="N93">
            <v>0</v>
          </cell>
        </row>
        <row r="94">
          <cell r="F94">
            <v>0</v>
          </cell>
          <cell r="N94">
            <v>0</v>
          </cell>
        </row>
        <row r="95">
          <cell r="F95">
            <v>0</v>
          </cell>
          <cell r="N95">
            <v>246.76</v>
          </cell>
        </row>
        <row r="96">
          <cell r="F96">
            <v>554.78</v>
          </cell>
          <cell r="N96">
            <v>21.79</v>
          </cell>
        </row>
        <row r="97">
          <cell r="F97">
            <v>0</v>
          </cell>
          <cell r="N97">
            <v>0</v>
          </cell>
        </row>
        <row r="98">
          <cell r="F98">
            <v>0</v>
          </cell>
          <cell r="N98">
            <v>0</v>
          </cell>
        </row>
        <row r="99">
          <cell r="F99">
            <v>4747.45</v>
          </cell>
          <cell r="N99">
            <v>119.88</v>
          </cell>
        </row>
        <row r="100">
          <cell r="F100">
            <v>878.12</v>
          </cell>
          <cell r="N100">
            <v>1430.43</v>
          </cell>
        </row>
        <row r="101">
          <cell r="F101">
            <v>0</v>
          </cell>
          <cell r="N101">
            <v>0</v>
          </cell>
        </row>
        <row r="102">
          <cell r="F102">
            <v>0</v>
          </cell>
          <cell r="N102">
            <v>1396.23</v>
          </cell>
        </row>
        <row r="103">
          <cell r="F103">
            <v>2545.4699999999998</v>
          </cell>
          <cell r="N103">
            <v>3658.23</v>
          </cell>
        </row>
        <row r="104">
          <cell r="F104">
            <v>0</v>
          </cell>
          <cell r="N104">
            <v>0</v>
          </cell>
        </row>
        <row r="105">
          <cell r="F105">
            <v>0</v>
          </cell>
          <cell r="N105">
            <v>0</v>
          </cell>
        </row>
        <row r="111">
          <cell r="F111">
            <v>46297.340000000004</v>
          </cell>
        </row>
        <row r="117">
          <cell r="F117">
            <v>6449.25</v>
          </cell>
          <cell r="N117">
            <v>6592.4699999999993</v>
          </cell>
        </row>
        <row r="118">
          <cell r="F118">
            <v>1329.02</v>
          </cell>
          <cell r="N118">
            <v>1346.13</v>
          </cell>
        </row>
        <row r="119">
          <cell r="F119">
            <v>4377.5</v>
          </cell>
          <cell r="N119">
            <v>4250</v>
          </cell>
        </row>
        <row r="120">
          <cell r="F120">
            <v>0</v>
          </cell>
          <cell r="N120">
            <v>0</v>
          </cell>
        </row>
        <row r="121">
          <cell r="F121">
            <v>1242.75</v>
          </cell>
          <cell r="N121">
            <v>1206.55</v>
          </cell>
        </row>
        <row r="122">
          <cell r="F122">
            <v>4826.25</v>
          </cell>
          <cell r="N122">
            <v>4826.25</v>
          </cell>
        </row>
        <row r="123">
          <cell r="F123">
            <v>157.6</v>
          </cell>
          <cell r="N123">
            <v>153</v>
          </cell>
        </row>
        <row r="124">
          <cell r="F124">
            <v>44.75</v>
          </cell>
          <cell r="N124">
            <v>43.449999999999996</v>
          </cell>
        </row>
        <row r="125">
          <cell r="F125">
            <v>0</v>
          </cell>
          <cell r="N125">
            <v>0</v>
          </cell>
        </row>
        <row r="126">
          <cell r="F126">
            <v>173.75</v>
          </cell>
          <cell r="N126">
            <v>173.75</v>
          </cell>
        </row>
        <row r="127">
          <cell r="F127">
            <v>0</v>
          </cell>
          <cell r="N127">
            <v>0</v>
          </cell>
        </row>
        <row r="128">
          <cell r="F128">
            <v>0</v>
          </cell>
          <cell r="N128">
            <v>0</v>
          </cell>
        </row>
        <row r="129">
          <cell r="F129">
            <v>0</v>
          </cell>
          <cell r="N129">
            <v>0</v>
          </cell>
        </row>
        <row r="130">
          <cell r="F130">
            <v>172.5</v>
          </cell>
          <cell r="N130">
            <v>217.5</v>
          </cell>
        </row>
        <row r="131">
          <cell r="F131">
            <v>751.64</v>
          </cell>
          <cell r="N131">
            <v>487.94</v>
          </cell>
        </row>
        <row r="132">
          <cell r="F132">
            <v>88.68</v>
          </cell>
          <cell r="N132">
            <v>32.610000000000007</v>
          </cell>
        </row>
        <row r="133">
          <cell r="F133">
            <v>46.31</v>
          </cell>
          <cell r="N133">
            <v>34.370000000000005</v>
          </cell>
        </row>
        <row r="134">
          <cell r="F134">
            <v>62.370000000000005</v>
          </cell>
          <cell r="N134">
            <v>101.53</v>
          </cell>
        </row>
        <row r="135">
          <cell r="F135">
            <v>1482.8000000000002</v>
          </cell>
          <cell r="N135">
            <v>1468.74</v>
          </cell>
        </row>
        <row r="136">
          <cell r="F136">
            <v>25.62</v>
          </cell>
          <cell r="N136">
            <v>50.31</v>
          </cell>
        </row>
        <row r="137">
          <cell r="F137">
            <v>299.25</v>
          </cell>
          <cell r="N137">
            <v>469.58000000000004</v>
          </cell>
        </row>
        <row r="138">
          <cell r="F138">
            <v>0</v>
          </cell>
          <cell r="N138">
            <v>0</v>
          </cell>
        </row>
        <row r="139">
          <cell r="F139">
            <v>0</v>
          </cell>
          <cell r="N139">
            <v>0</v>
          </cell>
        </row>
        <row r="140">
          <cell r="F140">
            <v>0</v>
          </cell>
          <cell r="N140">
            <v>0</v>
          </cell>
        </row>
        <row r="141">
          <cell r="F141">
            <v>1086.5899999999999</v>
          </cell>
          <cell r="N141">
            <v>901.3</v>
          </cell>
        </row>
        <row r="142">
          <cell r="F142">
            <v>5242.7299999999996</v>
          </cell>
          <cell r="N142">
            <v>3900</v>
          </cell>
        </row>
        <row r="143">
          <cell r="F143">
            <v>4600.62</v>
          </cell>
          <cell r="N143">
            <v>2559.0700000000002</v>
          </cell>
        </row>
        <row r="144">
          <cell r="F144">
            <v>2050.08</v>
          </cell>
          <cell r="N144">
            <v>1376.13</v>
          </cell>
        </row>
        <row r="145">
          <cell r="F145">
            <v>345.75</v>
          </cell>
          <cell r="N145">
            <v>600.92999999999995</v>
          </cell>
        </row>
        <row r="146">
          <cell r="F146">
            <v>0</v>
          </cell>
          <cell r="N146">
            <v>0</v>
          </cell>
        </row>
        <row r="147">
          <cell r="F147">
            <v>0</v>
          </cell>
          <cell r="N147">
            <v>0</v>
          </cell>
        </row>
        <row r="148">
          <cell r="F148">
            <v>4137.37</v>
          </cell>
          <cell r="N148">
            <v>2836.4300000000003</v>
          </cell>
        </row>
        <row r="149">
          <cell r="F149">
            <v>0</v>
          </cell>
          <cell r="N149">
            <v>0</v>
          </cell>
        </row>
        <row r="150">
          <cell r="F150">
            <v>2393.4199999999996</v>
          </cell>
          <cell r="N150">
            <v>556.22</v>
          </cell>
        </row>
        <row r="151">
          <cell r="F151">
            <v>0</v>
          </cell>
          <cell r="N151">
            <v>3599.33</v>
          </cell>
        </row>
        <row r="152">
          <cell r="F152">
            <v>3888.3500000000004</v>
          </cell>
          <cell r="N152">
            <v>0</v>
          </cell>
        </row>
        <row r="153">
          <cell r="F153">
            <v>2070.54</v>
          </cell>
          <cell r="N153">
            <v>5655.8000000000011</v>
          </cell>
        </row>
      </sheetData>
      <sheetData sheetId="8">
        <row r="8">
          <cell r="F8">
            <v>191311.33176991151</v>
          </cell>
          <cell r="J8">
            <v>0</v>
          </cell>
          <cell r="N8">
            <v>253065.94283185841</v>
          </cell>
        </row>
        <row r="9">
          <cell r="F9">
            <v>44.25</v>
          </cell>
          <cell r="J9">
            <v>0</v>
          </cell>
          <cell r="N9">
            <v>0</v>
          </cell>
        </row>
        <row r="10">
          <cell r="F10">
            <v>0</v>
          </cell>
          <cell r="J10">
            <v>0</v>
          </cell>
          <cell r="N10">
            <v>0</v>
          </cell>
        </row>
        <row r="11">
          <cell r="F11">
            <v>13159.754070796458</v>
          </cell>
          <cell r="J11">
            <v>0</v>
          </cell>
          <cell r="N11">
            <v>19986.285221238941</v>
          </cell>
        </row>
        <row r="12">
          <cell r="F12">
            <v>2225.63</v>
          </cell>
          <cell r="J12">
            <v>0</v>
          </cell>
          <cell r="N12">
            <v>2056.9299999999998</v>
          </cell>
        </row>
        <row r="13">
          <cell r="F13">
            <v>3326.71</v>
          </cell>
          <cell r="J13">
            <v>0</v>
          </cell>
          <cell r="N13">
            <v>6269.65</v>
          </cell>
        </row>
        <row r="14">
          <cell r="F14">
            <v>500</v>
          </cell>
          <cell r="J14">
            <v>0</v>
          </cell>
          <cell r="N14">
            <v>600</v>
          </cell>
        </row>
        <row r="15">
          <cell r="F15">
            <v>1175.0900000000001</v>
          </cell>
          <cell r="J15">
            <v>0</v>
          </cell>
          <cell r="N15">
            <v>529.49</v>
          </cell>
        </row>
        <row r="16">
          <cell r="F16">
            <v>673.29</v>
          </cell>
          <cell r="J16">
            <v>0</v>
          </cell>
          <cell r="N16">
            <v>0</v>
          </cell>
        </row>
        <row r="17">
          <cell r="F17">
            <v>464.6</v>
          </cell>
          <cell r="J17">
            <v>0</v>
          </cell>
          <cell r="N17">
            <v>168.15</v>
          </cell>
        </row>
        <row r="18">
          <cell r="F18">
            <v>0</v>
          </cell>
          <cell r="J18">
            <v>0</v>
          </cell>
          <cell r="N18">
            <v>0</v>
          </cell>
        </row>
        <row r="19">
          <cell r="F19">
            <v>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  <row r="21">
          <cell r="F21">
            <v>3230.0599999999995</v>
          </cell>
          <cell r="J21">
            <v>0</v>
          </cell>
          <cell r="N21">
            <v>699.1099999999999</v>
          </cell>
        </row>
        <row r="22">
          <cell r="F22">
            <v>0</v>
          </cell>
          <cell r="J22">
            <v>0</v>
          </cell>
          <cell r="N22">
            <v>0</v>
          </cell>
        </row>
        <row r="23">
          <cell r="F23">
            <v>495.58</v>
          </cell>
          <cell r="J23">
            <v>0</v>
          </cell>
          <cell r="N23">
            <v>524.05999999999995</v>
          </cell>
        </row>
        <row r="24">
          <cell r="F24">
            <v>0</v>
          </cell>
          <cell r="J24">
            <v>0</v>
          </cell>
          <cell r="N24">
            <v>1112.7</v>
          </cell>
        </row>
        <row r="25">
          <cell r="F25">
            <v>0</v>
          </cell>
          <cell r="J25">
            <v>0</v>
          </cell>
          <cell r="N25">
            <v>0</v>
          </cell>
        </row>
        <row r="26">
          <cell r="F26">
            <v>0</v>
          </cell>
          <cell r="J26">
            <v>0</v>
          </cell>
          <cell r="N26">
            <v>0</v>
          </cell>
        </row>
        <row r="27">
          <cell r="F27">
            <v>250.7</v>
          </cell>
          <cell r="J27">
            <v>0</v>
          </cell>
          <cell r="N27">
            <v>194.35</v>
          </cell>
        </row>
        <row r="28">
          <cell r="F28">
            <v>0</v>
          </cell>
          <cell r="J28">
            <v>0</v>
          </cell>
          <cell r="N28">
            <v>0</v>
          </cell>
        </row>
        <row r="29">
          <cell r="F29">
            <v>264.43</v>
          </cell>
          <cell r="J29">
            <v>0</v>
          </cell>
          <cell r="N29">
            <v>5580.39</v>
          </cell>
        </row>
        <row r="30">
          <cell r="F30">
            <v>-1281.8600000000001</v>
          </cell>
          <cell r="J30">
            <v>0</v>
          </cell>
          <cell r="N30">
            <v>-1356.0500000000002</v>
          </cell>
        </row>
        <row r="31">
          <cell r="F31">
            <v>0</v>
          </cell>
          <cell r="J31">
            <v>0</v>
          </cell>
          <cell r="N31">
            <v>0</v>
          </cell>
        </row>
        <row r="32">
          <cell r="F32">
            <v>0</v>
          </cell>
          <cell r="J32">
            <v>0</v>
          </cell>
          <cell r="N32">
            <v>0</v>
          </cell>
        </row>
        <row r="33">
          <cell r="F33">
            <v>0</v>
          </cell>
          <cell r="J33">
            <v>0</v>
          </cell>
          <cell r="N33">
            <v>0</v>
          </cell>
        </row>
        <row r="34">
          <cell r="F34">
            <v>0</v>
          </cell>
          <cell r="J34">
            <v>0</v>
          </cell>
          <cell r="N34">
            <v>0</v>
          </cell>
        </row>
        <row r="35">
          <cell r="F35">
            <v>0</v>
          </cell>
          <cell r="J35">
            <v>0</v>
          </cell>
          <cell r="N35">
            <v>0</v>
          </cell>
        </row>
        <row r="36">
          <cell r="F36">
            <v>0</v>
          </cell>
          <cell r="J36">
            <v>0</v>
          </cell>
          <cell r="N36">
            <v>0</v>
          </cell>
        </row>
        <row r="37">
          <cell r="F37">
            <v>0</v>
          </cell>
          <cell r="J37">
            <v>0</v>
          </cell>
          <cell r="N37">
            <v>0</v>
          </cell>
        </row>
        <row r="44">
          <cell r="F44">
            <v>17090.260000000002</v>
          </cell>
          <cell r="N44">
            <v>24796.760000000002</v>
          </cell>
        </row>
        <row r="45">
          <cell r="F45">
            <v>24880</v>
          </cell>
          <cell r="N45">
            <v>33311.75</v>
          </cell>
        </row>
        <row r="46">
          <cell r="F46">
            <v>14200.8</v>
          </cell>
          <cell r="N46">
            <v>17339.719999999998</v>
          </cell>
        </row>
        <row r="47">
          <cell r="F47">
            <v>3672.9500000000003</v>
          </cell>
          <cell r="N47">
            <v>5980.1399999999994</v>
          </cell>
        </row>
        <row r="48">
          <cell r="F48">
            <v>4508.5199999999995</v>
          </cell>
          <cell r="N48">
            <v>6569.4900000000007</v>
          </cell>
        </row>
        <row r="49">
          <cell r="F49">
            <v>3032.88</v>
          </cell>
          <cell r="N49">
            <v>4659.2300000000005</v>
          </cell>
        </row>
        <row r="50">
          <cell r="F50">
            <v>47267</v>
          </cell>
          <cell r="N50">
            <v>55889.96</v>
          </cell>
        </row>
        <row r="51">
          <cell r="F51">
            <v>0</v>
          </cell>
          <cell r="N51">
            <v>0</v>
          </cell>
        </row>
        <row r="52">
          <cell r="F52">
            <v>1664.65</v>
          </cell>
          <cell r="N52">
            <v>1974.1200000000001</v>
          </cell>
        </row>
        <row r="53">
          <cell r="F53">
            <v>2427.5000000000005</v>
          </cell>
          <cell r="N53">
            <v>3788.06</v>
          </cell>
        </row>
        <row r="54">
          <cell r="F54">
            <v>3383.5</v>
          </cell>
          <cell r="N54">
            <v>3190.2089999999998</v>
          </cell>
        </row>
        <row r="55">
          <cell r="F55">
            <v>1079.08</v>
          </cell>
          <cell r="N55">
            <v>0</v>
          </cell>
        </row>
        <row r="56">
          <cell r="F56">
            <v>1678.29</v>
          </cell>
          <cell r="N56">
            <v>1833.0099999999998</v>
          </cell>
        </row>
        <row r="57">
          <cell r="F57">
            <v>287.06</v>
          </cell>
          <cell r="N57">
            <v>240.42000000000004</v>
          </cell>
        </row>
        <row r="58">
          <cell r="F58">
            <v>3780.7</v>
          </cell>
          <cell r="N58">
            <v>1059.69</v>
          </cell>
        </row>
        <row r="59">
          <cell r="F59">
            <v>363.25000000000006</v>
          </cell>
          <cell r="N59">
            <v>907.85999999999967</v>
          </cell>
        </row>
        <row r="60">
          <cell r="F60">
            <v>0</v>
          </cell>
          <cell r="N60">
            <v>0</v>
          </cell>
        </row>
        <row r="61">
          <cell r="F61">
            <v>0</v>
          </cell>
          <cell r="N61">
            <v>17.98</v>
          </cell>
        </row>
        <row r="62">
          <cell r="F62">
            <v>0</v>
          </cell>
          <cell r="N62">
            <v>101.1</v>
          </cell>
        </row>
        <row r="63">
          <cell r="F63">
            <v>188.71</v>
          </cell>
          <cell r="N63">
            <v>462.48</v>
          </cell>
        </row>
        <row r="64">
          <cell r="F64">
            <v>36346.14</v>
          </cell>
          <cell r="N64">
            <v>42977.17</v>
          </cell>
        </row>
        <row r="65">
          <cell r="F65">
            <v>2900.09</v>
          </cell>
          <cell r="N65">
            <v>353.98</v>
          </cell>
        </row>
        <row r="66">
          <cell r="F66">
            <v>0</v>
          </cell>
          <cell r="N66">
            <v>140</v>
          </cell>
        </row>
        <row r="67">
          <cell r="F67">
            <v>399.06</v>
          </cell>
          <cell r="N67">
            <v>0</v>
          </cell>
        </row>
        <row r="68">
          <cell r="F68">
            <v>5994.46</v>
          </cell>
          <cell r="N68">
            <v>9147.6799999999985</v>
          </cell>
        </row>
        <row r="69">
          <cell r="F69">
            <v>1811.8300000000002</v>
          </cell>
          <cell r="N69">
            <v>4352.18</v>
          </cell>
        </row>
        <row r="70">
          <cell r="F70">
            <v>0</v>
          </cell>
          <cell r="N70">
            <v>1356.0300000000002</v>
          </cell>
        </row>
        <row r="71">
          <cell r="F71">
            <v>47039.860000000008</v>
          </cell>
          <cell r="N71">
            <v>47039.87999999999</v>
          </cell>
        </row>
        <row r="72">
          <cell r="F72">
            <v>5806.2300000000005</v>
          </cell>
          <cell r="N72">
            <v>13282.48</v>
          </cell>
        </row>
        <row r="73">
          <cell r="F73">
            <v>1179.54</v>
          </cell>
          <cell r="N73">
            <v>0</v>
          </cell>
        </row>
        <row r="81">
          <cell r="D81">
            <v>0</v>
          </cell>
          <cell r="F81">
            <v>9451.0400000000009</v>
          </cell>
          <cell r="N81">
            <v>10301.459999999999</v>
          </cell>
        </row>
        <row r="82">
          <cell r="D82">
            <v>0</v>
          </cell>
          <cell r="F82">
            <v>10153.07</v>
          </cell>
          <cell r="N82">
            <v>5806.59</v>
          </cell>
        </row>
        <row r="83">
          <cell r="D83">
            <v>0</v>
          </cell>
          <cell r="F83">
            <v>5921.02</v>
          </cell>
          <cell r="N83">
            <v>8738.77</v>
          </cell>
        </row>
        <row r="84">
          <cell r="D84">
            <v>0</v>
          </cell>
          <cell r="F84">
            <v>6270.86</v>
          </cell>
          <cell r="N84">
            <v>0</v>
          </cell>
        </row>
        <row r="85">
          <cell r="D85">
            <v>0</v>
          </cell>
          <cell r="F85">
            <v>1913.23</v>
          </cell>
          <cell r="N85">
            <v>2003.3600000000001</v>
          </cell>
        </row>
        <row r="86">
          <cell r="D86">
            <v>0</v>
          </cell>
          <cell r="F86">
            <v>2080.4</v>
          </cell>
          <cell r="N86">
            <v>1513.05</v>
          </cell>
        </row>
        <row r="87">
          <cell r="D87">
            <v>0</v>
          </cell>
          <cell r="F87">
            <v>901.2</v>
          </cell>
          <cell r="N87">
            <v>1699.15</v>
          </cell>
        </row>
        <row r="88">
          <cell r="D88">
            <v>0</v>
          </cell>
          <cell r="F88">
            <v>880.69999999999993</v>
          </cell>
          <cell r="N88">
            <v>0</v>
          </cell>
        </row>
        <row r="89">
          <cell r="D89">
            <v>0</v>
          </cell>
          <cell r="F89">
            <v>0</v>
          </cell>
          <cell r="N89">
            <v>0</v>
          </cell>
        </row>
        <row r="90">
          <cell r="D90">
            <v>0</v>
          </cell>
          <cell r="F90">
            <v>0</v>
          </cell>
          <cell r="N90">
            <v>0</v>
          </cell>
        </row>
        <row r="91">
          <cell r="D91">
            <v>0</v>
          </cell>
          <cell r="F91">
            <v>0</v>
          </cell>
          <cell r="N91">
            <v>0</v>
          </cell>
        </row>
        <row r="92">
          <cell r="D92">
            <v>0</v>
          </cell>
          <cell r="F92">
            <v>0</v>
          </cell>
          <cell r="N92">
            <v>0</v>
          </cell>
        </row>
        <row r="93">
          <cell r="D93">
            <v>0</v>
          </cell>
          <cell r="F93">
            <v>0</v>
          </cell>
          <cell r="N93">
            <v>0</v>
          </cell>
        </row>
        <row r="94">
          <cell r="D94">
            <v>0</v>
          </cell>
          <cell r="F94">
            <v>0</v>
          </cell>
          <cell r="N94">
            <v>0</v>
          </cell>
        </row>
        <row r="95">
          <cell r="D95">
            <v>0</v>
          </cell>
          <cell r="F95">
            <v>0</v>
          </cell>
          <cell r="N95">
            <v>246.76</v>
          </cell>
        </row>
        <row r="96">
          <cell r="D96">
            <v>0</v>
          </cell>
          <cell r="F96">
            <v>554.78</v>
          </cell>
          <cell r="N96">
            <v>94.289999999999992</v>
          </cell>
        </row>
        <row r="97">
          <cell r="D97">
            <v>0</v>
          </cell>
          <cell r="F97">
            <v>0</v>
          </cell>
          <cell r="N97">
            <v>0</v>
          </cell>
        </row>
        <row r="98">
          <cell r="D98">
            <v>0</v>
          </cell>
          <cell r="F98">
            <v>0</v>
          </cell>
          <cell r="N98">
            <v>0</v>
          </cell>
        </row>
        <row r="99">
          <cell r="D99">
            <v>0</v>
          </cell>
          <cell r="F99">
            <v>4747.45</v>
          </cell>
          <cell r="N99">
            <v>119.88</v>
          </cell>
        </row>
        <row r="100">
          <cell r="D100">
            <v>0</v>
          </cell>
          <cell r="F100">
            <v>878.12</v>
          </cell>
          <cell r="N100">
            <v>1567.66</v>
          </cell>
        </row>
        <row r="101">
          <cell r="D101">
            <v>0</v>
          </cell>
          <cell r="F101">
            <v>0</v>
          </cell>
          <cell r="N101">
            <v>0</v>
          </cell>
        </row>
        <row r="102">
          <cell r="D102">
            <v>0</v>
          </cell>
          <cell r="F102">
            <v>0</v>
          </cell>
          <cell r="N102">
            <v>1396.23</v>
          </cell>
        </row>
        <row r="103">
          <cell r="D103">
            <v>0</v>
          </cell>
          <cell r="F103">
            <v>2545.4699999999998</v>
          </cell>
          <cell r="N103">
            <v>4658.2299999999996</v>
          </cell>
        </row>
        <row r="104">
          <cell r="D104">
            <v>0</v>
          </cell>
          <cell r="F104">
            <v>0</v>
          </cell>
          <cell r="N104">
            <v>0</v>
          </cell>
        </row>
        <row r="105">
          <cell r="D105">
            <v>0</v>
          </cell>
          <cell r="F105">
            <v>0</v>
          </cell>
          <cell r="N105">
            <v>0</v>
          </cell>
        </row>
        <row r="111">
          <cell r="F111">
            <v>46297.340000000004</v>
          </cell>
        </row>
        <row r="117">
          <cell r="F117">
            <v>6449.25</v>
          </cell>
          <cell r="N117">
            <v>7599.7699999999995</v>
          </cell>
        </row>
        <row r="118">
          <cell r="F118">
            <v>1329.02</v>
          </cell>
          <cell r="N118">
            <v>1586.64</v>
          </cell>
        </row>
        <row r="119">
          <cell r="F119">
            <v>4377.5</v>
          </cell>
          <cell r="N119">
            <v>5100</v>
          </cell>
        </row>
        <row r="120">
          <cell r="F120">
            <v>0</v>
          </cell>
          <cell r="N120">
            <v>0</v>
          </cell>
        </row>
        <row r="121">
          <cell r="F121">
            <v>1242.75</v>
          </cell>
          <cell r="N121">
            <v>1447.86</v>
          </cell>
        </row>
        <row r="122">
          <cell r="F122">
            <v>4826.25</v>
          </cell>
          <cell r="N122">
            <v>5791.5</v>
          </cell>
        </row>
        <row r="123">
          <cell r="F123">
            <v>157.6</v>
          </cell>
          <cell r="N123">
            <v>183.6</v>
          </cell>
        </row>
        <row r="124">
          <cell r="F124">
            <v>44.75</v>
          </cell>
          <cell r="N124">
            <v>52.139999999999993</v>
          </cell>
        </row>
        <row r="125">
          <cell r="F125">
            <v>0</v>
          </cell>
          <cell r="N125">
            <v>0</v>
          </cell>
        </row>
        <row r="126">
          <cell r="F126">
            <v>173.75</v>
          </cell>
          <cell r="N126">
            <v>208.5</v>
          </cell>
        </row>
        <row r="127">
          <cell r="F127">
            <v>0</v>
          </cell>
          <cell r="N127">
            <v>0</v>
          </cell>
        </row>
        <row r="128">
          <cell r="F128">
            <v>0</v>
          </cell>
          <cell r="N128">
            <v>0</v>
          </cell>
        </row>
        <row r="129">
          <cell r="F129">
            <v>0</v>
          </cell>
          <cell r="N129">
            <v>0</v>
          </cell>
        </row>
        <row r="130">
          <cell r="F130">
            <v>172.5</v>
          </cell>
          <cell r="N130">
            <v>248.5</v>
          </cell>
        </row>
        <row r="131">
          <cell r="F131">
            <v>751.64</v>
          </cell>
          <cell r="N131">
            <v>678.65</v>
          </cell>
        </row>
        <row r="132">
          <cell r="F132">
            <v>88.68</v>
          </cell>
          <cell r="N132">
            <v>76.330000000000013</v>
          </cell>
        </row>
        <row r="133">
          <cell r="F133">
            <v>46.31</v>
          </cell>
          <cell r="N133">
            <v>33.320000000000007</v>
          </cell>
        </row>
        <row r="134">
          <cell r="F134">
            <v>62.370000000000005</v>
          </cell>
          <cell r="N134">
            <v>184.54000000000002</v>
          </cell>
        </row>
        <row r="135">
          <cell r="F135">
            <v>1482.8000000000002</v>
          </cell>
          <cell r="N135">
            <v>1835.68</v>
          </cell>
        </row>
        <row r="136">
          <cell r="F136">
            <v>25.62</v>
          </cell>
          <cell r="N136">
            <v>50.31</v>
          </cell>
        </row>
        <row r="137">
          <cell r="F137">
            <v>299.25</v>
          </cell>
          <cell r="N137">
            <v>469.58000000000004</v>
          </cell>
        </row>
        <row r="138">
          <cell r="F138">
            <v>0</v>
          </cell>
          <cell r="N138">
            <v>0</v>
          </cell>
        </row>
        <row r="139">
          <cell r="F139">
            <v>0</v>
          </cell>
          <cell r="N139">
            <v>0</v>
          </cell>
        </row>
        <row r="140">
          <cell r="F140">
            <v>0</v>
          </cell>
          <cell r="N140">
            <v>0</v>
          </cell>
        </row>
        <row r="141">
          <cell r="F141">
            <v>1086.5899999999999</v>
          </cell>
          <cell r="N141">
            <v>901.3</v>
          </cell>
        </row>
        <row r="142">
          <cell r="F142">
            <v>5242.7299999999996</v>
          </cell>
          <cell r="N142">
            <v>4800</v>
          </cell>
        </row>
        <row r="143">
          <cell r="F143">
            <v>4600.62</v>
          </cell>
          <cell r="N143">
            <v>2559.0700000000002</v>
          </cell>
        </row>
        <row r="144">
          <cell r="F144">
            <v>2050.08</v>
          </cell>
          <cell r="N144">
            <v>1405.43</v>
          </cell>
        </row>
        <row r="145">
          <cell r="F145">
            <v>345.75</v>
          </cell>
          <cell r="N145">
            <v>713.29</v>
          </cell>
        </row>
        <row r="146">
          <cell r="F146">
            <v>0</v>
          </cell>
          <cell r="N146">
            <v>0</v>
          </cell>
        </row>
        <row r="147">
          <cell r="F147">
            <v>0</v>
          </cell>
          <cell r="N147">
            <v>0</v>
          </cell>
        </row>
        <row r="148">
          <cell r="F148">
            <v>4137.37</v>
          </cell>
          <cell r="N148">
            <v>2966.61</v>
          </cell>
        </row>
        <row r="149">
          <cell r="F149">
            <v>0</v>
          </cell>
          <cell r="N149">
            <v>0</v>
          </cell>
        </row>
        <row r="150">
          <cell r="F150">
            <v>2393.4199999999996</v>
          </cell>
          <cell r="N150">
            <v>556.22</v>
          </cell>
        </row>
        <row r="151">
          <cell r="F151">
            <v>0</v>
          </cell>
          <cell r="N151">
            <v>4274</v>
          </cell>
        </row>
        <row r="152">
          <cell r="F152">
            <v>4666.0200000000004</v>
          </cell>
          <cell r="N152">
            <v>0</v>
          </cell>
        </row>
        <row r="153">
          <cell r="F153">
            <v>2070.54</v>
          </cell>
          <cell r="N153">
            <v>5678.5300000000007</v>
          </cell>
        </row>
        <row r="157">
          <cell r="F157">
            <v>48123.159999999996</v>
          </cell>
        </row>
      </sheetData>
      <sheetData sheetId="9">
        <row r="8">
          <cell r="F8">
            <v>191311.33176991151</v>
          </cell>
          <cell r="J8">
            <v>0</v>
          </cell>
          <cell r="N8">
            <v>325810.4328318584</v>
          </cell>
        </row>
        <row r="9">
          <cell r="F9">
            <v>44.25</v>
          </cell>
          <cell r="J9">
            <v>0</v>
          </cell>
          <cell r="N9">
            <v>0</v>
          </cell>
        </row>
        <row r="10">
          <cell r="F10">
            <v>0</v>
          </cell>
          <cell r="J10">
            <v>0</v>
          </cell>
          <cell r="N10">
            <v>0</v>
          </cell>
        </row>
        <row r="11">
          <cell r="F11">
            <v>13159.754070796458</v>
          </cell>
          <cell r="J11">
            <v>0</v>
          </cell>
          <cell r="N11">
            <v>24288.395221238941</v>
          </cell>
        </row>
        <row r="12">
          <cell r="F12">
            <v>2225.63</v>
          </cell>
          <cell r="J12">
            <v>0</v>
          </cell>
          <cell r="N12">
            <v>2406.5899999999997</v>
          </cell>
        </row>
        <row r="13">
          <cell r="F13">
            <v>3326.71</v>
          </cell>
          <cell r="J13">
            <v>0</v>
          </cell>
          <cell r="N13">
            <v>9277.07</v>
          </cell>
        </row>
        <row r="14">
          <cell r="F14">
            <v>500</v>
          </cell>
          <cell r="J14">
            <v>0</v>
          </cell>
          <cell r="N14">
            <v>700</v>
          </cell>
        </row>
        <row r="15">
          <cell r="F15">
            <v>1175.0900000000001</v>
          </cell>
          <cell r="J15">
            <v>0</v>
          </cell>
          <cell r="N15">
            <v>669</v>
          </cell>
        </row>
        <row r="16">
          <cell r="F16">
            <v>673.29</v>
          </cell>
          <cell r="J16">
            <v>0</v>
          </cell>
          <cell r="N16">
            <v>0</v>
          </cell>
        </row>
        <row r="17">
          <cell r="F17">
            <v>464.6</v>
          </cell>
          <cell r="J17">
            <v>0</v>
          </cell>
          <cell r="N17">
            <v>256.64999999999998</v>
          </cell>
        </row>
        <row r="18">
          <cell r="F18">
            <v>0</v>
          </cell>
          <cell r="J18">
            <v>0</v>
          </cell>
          <cell r="N18">
            <v>0</v>
          </cell>
        </row>
        <row r="19">
          <cell r="F19">
            <v>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  <row r="21">
          <cell r="F21">
            <v>3230.0599999999995</v>
          </cell>
          <cell r="J21">
            <v>0</v>
          </cell>
          <cell r="N21">
            <v>1010.6099999999999</v>
          </cell>
        </row>
        <row r="22">
          <cell r="F22">
            <v>0</v>
          </cell>
          <cell r="J22">
            <v>0</v>
          </cell>
          <cell r="N22">
            <v>0</v>
          </cell>
        </row>
        <row r="23">
          <cell r="F23">
            <v>495.58</v>
          </cell>
          <cell r="J23">
            <v>0</v>
          </cell>
          <cell r="N23">
            <v>524.05999999999995</v>
          </cell>
        </row>
        <row r="24">
          <cell r="F24">
            <v>0</v>
          </cell>
          <cell r="J24">
            <v>0</v>
          </cell>
          <cell r="N24">
            <v>1704.75</v>
          </cell>
        </row>
        <row r="25">
          <cell r="F25">
            <v>0</v>
          </cell>
          <cell r="J25">
            <v>0</v>
          </cell>
          <cell r="N25">
            <v>0</v>
          </cell>
        </row>
        <row r="26">
          <cell r="F26">
            <v>0</v>
          </cell>
          <cell r="J26">
            <v>0</v>
          </cell>
          <cell r="N26">
            <v>0</v>
          </cell>
        </row>
        <row r="27">
          <cell r="F27">
            <v>250.7</v>
          </cell>
          <cell r="J27">
            <v>0</v>
          </cell>
          <cell r="N27">
            <v>419.75</v>
          </cell>
        </row>
        <row r="28">
          <cell r="F28">
            <v>0</v>
          </cell>
          <cell r="J28">
            <v>0</v>
          </cell>
          <cell r="N28">
            <v>0</v>
          </cell>
        </row>
        <row r="29">
          <cell r="F29">
            <v>264.43</v>
          </cell>
          <cell r="J29">
            <v>0</v>
          </cell>
          <cell r="N29">
            <v>5604.5</v>
          </cell>
        </row>
        <row r="30">
          <cell r="F30">
            <v>-1281.8600000000001</v>
          </cell>
          <cell r="J30">
            <v>0</v>
          </cell>
          <cell r="N30">
            <v>-1739.3700000000001</v>
          </cell>
        </row>
        <row r="31">
          <cell r="F31">
            <v>0</v>
          </cell>
          <cell r="J31">
            <v>0</v>
          </cell>
          <cell r="N31">
            <v>0</v>
          </cell>
        </row>
        <row r="32">
          <cell r="F32">
            <v>0</v>
          </cell>
          <cell r="J32">
            <v>0</v>
          </cell>
          <cell r="N32">
            <v>0</v>
          </cell>
        </row>
        <row r="33">
          <cell r="F33">
            <v>0</v>
          </cell>
          <cell r="J33">
            <v>0</v>
          </cell>
          <cell r="N33">
            <v>0</v>
          </cell>
        </row>
        <row r="34">
          <cell r="F34">
            <v>0</v>
          </cell>
          <cell r="J34">
            <v>0</v>
          </cell>
          <cell r="N34">
            <v>0</v>
          </cell>
        </row>
        <row r="35">
          <cell r="F35">
            <v>0</v>
          </cell>
          <cell r="J35">
            <v>0</v>
          </cell>
          <cell r="N35">
            <v>0</v>
          </cell>
        </row>
        <row r="36">
          <cell r="F36">
            <v>0</v>
          </cell>
          <cell r="J36">
            <v>0</v>
          </cell>
          <cell r="N36">
            <v>0</v>
          </cell>
        </row>
        <row r="37">
          <cell r="F37">
            <v>0</v>
          </cell>
          <cell r="J37">
            <v>0</v>
          </cell>
          <cell r="N37">
            <v>0</v>
          </cell>
        </row>
        <row r="44">
          <cell r="F44">
            <v>17090.260000000002</v>
          </cell>
          <cell r="N44">
            <v>29360.210000000003</v>
          </cell>
        </row>
        <row r="45">
          <cell r="F45">
            <v>24880</v>
          </cell>
          <cell r="N45">
            <v>37162.480000000003</v>
          </cell>
        </row>
        <row r="46">
          <cell r="F46">
            <v>14200.8</v>
          </cell>
          <cell r="N46">
            <v>21203.399999999998</v>
          </cell>
        </row>
        <row r="47">
          <cell r="F47">
            <v>3672.9500000000003</v>
          </cell>
          <cell r="N47">
            <v>7038.6799999999994</v>
          </cell>
        </row>
        <row r="48">
          <cell r="F48">
            <v>4508.5199999999995</v>
          </cell>
          <cell r="N48">
            <v>7379.9000000000005</v>
          </cell>
        </row>
        <row r="49">
          <cell r="F49">
            <v>3032.88</v>
          </cell>
          <cell r="N49">
            <v>5484.17</v>
          </cell>
        </row>
        <row r="50">
          <cell r="F50">
            <v>47267</v>
          </cell>
          <cell r="N50">
            <v>65221.07</v>
          </cell>
        </row>
        <row r="51">
          <cell r="F51">
            <v>0</v>
          </cell>
          <cell r="N51">
            <v>0</v>
          </cell>
        </row>
        <row r="52">
          <cell r="F52">
            <v>1664.65</v>
          </cell>
          <cell r="N52">
            <v>2302.4700000000003</v>
          </cell>
        </row>
        <row r="53">
          <cell r="F53">
            <v>2427.5000000000005</v>
          </cell>
          <cell r="N53">
            <v>3912.85</v>
          </cell>
        </row>
        <row r="54">
          <cell r="F54">
            <v>3383.5</v>
          </cell>
          <cell r="N54">
            <v>4382.0190000000002</v>
          </cell>
        </row>
        <row r="55">
          <cell r="F55">
            <v>1079.08</v>
          </cell>
          <cell r="N55">
            <v>0</v>
          </cell>
        </row>
        <row r="56">
          <cell r="F56">
            <v>1678.29</v>
          </cell>
          <cell r="N56">
            <v>2193.3999999999996</v>
          </cell>
        </row>
        <row r="57">
          <cell r="F57">
            <v>287.06</v>
          </cell>
          <cell r="N57">
            <v>319.00000000000006</v>
          </cell>
        </row>
        <row r="58">
          <cell r="F58">
            <v>3780.7</v>
          </cell>
          <cell r="N58">
            <v>1059.69</v>
          </cell>
        </row>
        <row r="59">
          <cell r="F59">
            <v>363.25000000000006</v>
          </cell>
          <cell r="N59">
            <v>1009.04</v>
          </cell>
        </row>
        <row r="60">
          <cell r="F60">
            <v>0</v>
          </cell>
          <cell r="N60">
            <v>0</v>
          </cell>
        </row>
        <row r="61">
          <cell r="F61">
            <v>0</v>
          </cell>
          <cell r="N61">
            <v>17.98</v>
          </cell>
        </row>
        <row r="62">
          <cell r="F62">
            <v>0</v>
          </cell>
          <cell r="N62">
            <v>101.1</v>
          </cell>
        </row>
        <row r="63">
          <cell r="F63">
            <v>188.71</v>
          </cell>
          <cell r="N63">
            <v>462.48</v>
          </cell>
        </row>
        <row r="64">
          <cell r="F64">
            <v>36346.14</v>
          </cell>
          <cell r="N64">
            <v>52982.080000000002</v>
          </cell>
        </row>
        <row r="65">
          <cell r="F65">
            <v>2900.09</v>
          </cell>
          <cell r="N65">
            <v>752.38</v>
          </cell>
        </row>
        <row r="66">
          <cell r="F66">
            <v>0</v>
          </cell>
          <cell r="N66">
            <v>228.5</v>
          </cell>
        </row>
        <row r="67">
          <cell r="F67">
            <v>399.06</v>
          </cell>
          <cell r="N67">
            <v>0</v>
          </cell>
        </row>
        <row r="68">
          <cell r="F68">
            <v>5994.46</v>
          </cell>
          <cell r="N68">
            <v>11123.619999999999</v>
          </cell>
        </row>
        <row r="69">
          <cell r="F69">
            <v>1811.8300000000002</v>
          </cell>
          <cell r="N69">
            <v>4352.18</v>
          </cell>
        </row>
        <row r="70">
          <cell r="F70">
            <v>0</v>
          </cell>
          <cell r="N70">
            <v>1739.3500000000001</v>
          </cell>
        </row>
        <row r="71">
          <cell r="F71">
            <v>54879.836666666677</v>
          </cell>
          <cell r="N71">
            <v>54879.859999999986</v>
          </cell>
        </row>
        <row r="72">
          <cell r="F72">
            <v>5806.2300000000005</v>
          </cell>
          <cell r="N72">
            <v>16724.72</v>
          </cell>
        </row>
        <row r="73">
          <cell r="F73">
            <v>1179.54</v>
          </cell>
          <cell r="N73">
            <v>0</v>
          </cell>
        </row>
        <row r="81">
          <cell r="D81">
            <v>0</v>
          </cell>
          <cell r="F81">
            <v>9451.0400000000009</v>
          </cell>
          <cell r="N81">
            <v>11828.72</v>
          </cell>
        </row>
        <row r="82">
          <cell r="D82">
            <v>0</v>
          </cell>
          <cell r="F82">
            <v>10153.07</v>
          </cell>
          <cell r="N82">
            <v>6593.01</v>
          </cell>
        </row>
        <row r="83">
          <cell r="D83">
            <v>0</v>
          </cell>
          <cell r="F83">
            <v>5921.02</v>
          </cell>
          <cell r="N83">
            <v>10477.5</v>
          </cell>
        </row>
        <row r="84">
          <cell r="D84">
            <v>0</v>
          </cell>
          <cell r="F84">
            <v>6270.86</v>
          </cell>
          <cell r="N84">
            <v>0</v>
          </cell>
        </row>
        <row r="85">
          <cell r="D85">
            <v>0</v>
          </cell>
          <cell r="F85">
            <v>1913.23</v>
          </cell>
          <cell r="N85">
            <v>2343.79</v>
          </cell>
        </row>
        <row r="86">
          <cell r="D86">
            <v>0</v>
          </cell>
          <cell r="F86">
            <v>2080.4</v>
          </cell>
          <cell r="N86">
            <v>1688.34</v>
          </cell>
        </row>
        <row r="87">
          <cell r="D87">
            <v>0</v>
          </cell>
          <cell r="F87">
            <v>901.2</v>
          </cell>
          <cell r="N87">
            <v>1970.91</v>
          </cell>
        </row>
        <row r="88">
          <cell r="D88">
            <v>0</v>
          </cell>
          <cell r="F88">
            <v>880.69999999999993</v>
          </cell>
          <cell r="N88">
            <v>0</v>
          </cell>
        </row>
        <row r="89">
          <cell r="D89">
            <v>0</v>
          </cell>
          <cell r="F89">
            <v>0</v>
          </cell>
          <cell r="N89">
            <v>0</v>
          </cell>
        </row>
        <row r="90">
          <cell r="D90">
            <v>0</v>
          </cell>
          <cell r="F90">
            <v>0</v>
          </cell>
          <cell r="N90">
            <v>0</v>
          </cell>
        </row>
        <row r="91">
          <cell r="D91">
            <v>0</v>
          </cell>
          <cell r="F91">
            <v>0</v>
          </cell>
          <cell r="N91">
            <v>0</v>
          </cell>
        </row>
        <row r="92">
          <cell r="D92">
            <v>0</v>
          </cell>
          <cell r="F92">
            <v>0</v>
          </cell>
          <cell r="N92">
            <v>0</v>
          </cell>
        </row>
        <row r="93">
          <cell r="D93">
            <v>0</v>
          </cell>
          <cell r="F93">
            <v>0</v>
          </cell>
          <cell r="N93">
            <v>0</v>
          </cell>
        </row>
        <row r="94">
          <cell r="D94">
            <v>0</v>
          </cell>
          <cell r="F94">
            <v>0</v>
          </cell>
          <cell r="N94">
            <v>0</v>
          </cell>
        </row>
        <row r="95">
          <cell r="D95">
            <v>0</v>
          </cell>
          <cell r="F95">
            <v>0</v>
          </cell>
          <cell r="N95">
            <v>246.76</v>
          </cell>
        </row>
        <row r="96">
          <cell r="D96">
            <v>0</v>
          </cell>
          <cell r="F96">
            <v>554.78</v>
          </cell>
          <cell r="N96">
            <v>311.78999999999996</v>
          </cell>
        </row>
        <row r="97">
          <cell r="D97">
            <v>0</v>
          </cell>
          <cell r="F97">
            <v>0</v>
          </cell>
          <cell r="N97">
            <v>0</v>
          </cell>
        </row>
        <row r="98">
          <cell r="D98">
            <v>0</v>
          </cell>
          <cell r="F98">
            <v>0</v>
          </cell>
          <cell r="N98">
            <v>0</v>
          </cell>
        </row>
        <row r="99">
          <cell r="D99">
            <v>0</v>
          </cell>
          <cell r="F99">
            <v>4747.45</v>
          </cell>
          <cell r="N99">
            <v>119.88</v>
          </cell>
        </row>
        <row r="100">
          <cell r="D100">
            <v>0</v>
          </cell>
          <cell r="F100">
            <v>878.12</v>
          </cell>
          <cell r="N100">
            <v>1710.0700000000002</v>
          </cell>
        </row>
        <row r="101">
          <cell r="D101">
            <v>0</v>
          </cell>
          <cell r="F101">
            <v>0</v>
          </cell>
          <cell r="N101">
            <v>0</v>
          </cell>
        </row>
        <row r="102">
          <cell r="D102">
            <v>0</v>
          </cell>
          <cell r="F102">
            <v>0</v>
          </cell>
          <cell r="N102">
            <v>1396.23</v>
          </cell>
        </row>
        <row r="103">
          <cell r="D103">
            <v>0</v>
          </cell>
          <cell r="F103">
            <v>2545.4699999999998</v>
          </cell>
          <cell r="N103">
            <v>6234.57</v>
          </cell>
        </row>
        <row r="104">
          <cell r="D104">
            <v>0</v>
          </cell>
          <cell r="F104">
            <v>0</v>
          </cell>
          <cell r="N104">
            <v>0</v>
          </cell>
        </row>
        <row r="105">
          <cell r="D105">
            <v>0</v>
          </cell>
          <cell r="F105">
            <v>0</v>
          </cell>
          <cell r="N105">
            <v>0</v>
          </cell>
        </row>
        <row r="117">
          <cell r="F117">
            <v>6449.25</v>
          </cell>
          <cell r="N117">
            <v>8678.77</v>
          </cell>
        </row>
        <row r="118">
          <cell r="F118">
            <v>1329.02</v>
          </cell>
          <cell r="N118">
            <v>1827.15</v>
          </cell>
        </row>
        <row r="119">
          <cell r="F119">
            <v>4377.5</v>
          </cell>
          <cell r="N119">
            <v>5975.5</v>
          </cell>
        </row>
        <row r="120">
          <cell r="F120">
            <v>0</v>
          </cell>
          <cell r="N120">
            <v>0</v>
          </cell>
        </row>
        <row r="121">
          <cell r="F121">
            <v>1242.75</v>
          </cell>
          <cell r="N121">
            <v>1689.1699999999998</v>
          </cell>
        </row>
        <row r="122">
          <cell r="F122">
            <v>4826.25</v>
          </cell>
          <cell r="N122">
            <v>6756.75</v>
          </cell>
        </row>
        <row r="123">
          <cell r="F123">
            <v>157.6</v>
          </cell>
          <cell r="N123">
            <v>215.12</v>
          </cell>
        </row>
        <row r="124">
          <cell r="F124">
            <v>44.75</v>
          </cell>
          <cell r="N124">
            <v>60.829999999999991</v>
          </cell>
        </row>
        <row r="125">
          <cell r="F125">
            <v>0</v>
          </cell>
          <cell r="N125">
            <v>0</v>
          </cell>
        </row>
        <row r="126">
          <cell r="F126">
            <v>173.75</v>
          </cell>
          <cell r="N126">
            <v>243.25</v>
          </cell>
        </row>
        <row r="127">
          <cell r="F127">
            <v>0</v>
          </cell>
          <cell r="N127">
            <v>0</v>
          </cell>
        </row>
        <row r="128">
          <cell r="F128">
            <v>0</v>
          </cell>
          <cell r="N128">
            <v>0</v>
          </cell>
        </row>
        <row r="129">
          <cell r="F129">
            <v>0</v>
          </cell>
          <cell r="N129">
            <v>0</v>
          </cell>
        </row>
        <row r="130">
          <cell r="F130">
            <v>172.5</v>
          </cell>
          <cell r="N130">
            <v>248.5</v>
          </cell>
        </row>
        <row r="131">
          <cell r="F131">
            <v>751.64</v>
          </cell>
          <cell r="N131">
            <v>944.32999999999993</v>
          </cell>
        </row>
        <row r="132">
          <cell r="F132">
            <v>88.68</v>
          </cell>
          <cell r="N132">
            <v>81.530000000000015</v>
          </cell>
        </row>
        <row r="133">
          <cell r="F133">
            <v>46.31</v>
          </cell>
          <cell r="N133">
            <v>34.190000000000005</v>
          </cell>
        </row>
        <row r="134">
          <cell r="F134">
            <v>62.370000000000005</v>
          </cell>
          <cell r="N134">
            <v>272.22000000000003</v>
          </cell>
        </row>
        <row r="135">
          <cell r="F135">
            <v>1482.8000000000002</v>
          </cell>
          <cell r="N135">
            <v>2088.25</v>
          </cell>
        </row>
        <row r="136">
          <cell r="F136">
            <v>25.62</v>
          </cell>
          <cell r="N136">
            <v>50.31</v>
          </cell>
        </row>
        <row r="137">
          <cell r="F137">
            <v>299.25</v>
          </cell>
          <cell r="N137">
            <v>469.58000000000004</v>
          </cell>
        </row>
        <row r="138">
          <cell r="F138">
            <v>0</v>
          </cell>
          <cell r="N138">
            <v>0</v>
          </cell>
        </row>
        <row r="139">
          <cell r="F139">
            <v>0</v>
          </cell>
          <cell r="N139">
            <v>0</v>
          </cell>
        </row>
        <row r="140">
          <cell r="F140">
            <v>0</v>
          </cell>
          <cell r="N140">
            <v>0</v>
          </cell>
        </row>
        <row r="141">
          <cell r="F141">
            <v>1086.5899999999999</v>
          </cell>
          <cell r="N141">
            <v>1145.46</v>
          </cell>
        </row>
        <row r="142">
          <cell r="F142">
            <v>5242.7299999999996</v>
          </cell>
          <cell r="N142">
            <v>6050</v>
          </cell>
        </row>
        <row r="143">
          <cell r="F143">
            <v>4600.62</v>
          </cell>
          <cell r="N143">
            <v>3007.3</v>
          </cell>
        </row>
        <row r="144">
          <cell r="F144">
            <v>2050.08</v>
          </cell>
          <cell r="N144">
            <v>1602.3600000000001</v>
          </cell>
        </row>
        <row r="145">
          <cell r="F145">
            <v>345.75</v>
          </cell>
          <cell r="N145">
            <v>810.62</v>
          </cell>
        </row>
        <row r="146">
          <cell r="F146">
            <v>0</v>
          </cell>
          <cell r="N146">
            <v>0</v>
          </cell>
        </row>
        <row r="147">
          <cell r="F147">
            <v>0</v>
          </cell>
          <cell r="N147">
            <v>0</v>
          </cell>
        </row>
        <row r="148">
          <cell r="F148">
            <v>4137.37</v>
          </cell>
          <cell r="N148">
            <v>3361.2200000000003</v>
          </cell>
        </row>
        <row r="149">
          <cell r="F149">
            <v>0</v>
          </cell>
          <cell r="N149">
            <v>0</v>
          </cell>
        </row>
        <row r="150">
          <cell r="F150">
            <v>2393.4199999999996</v>
          </cell>
          <cell r="N150">
            <v>929.62</v>
          </cell>
        </row>
        <row r="151">
          <cell r="F151">
            <v>0</v>
          </cell>
          <cell r="N151">
            <v>4814.63</v>
          </cell>
        </row>
        <row r="152">
          <cell r="F152">
            <v>5443.6900000000005</v>
          </cell>
          <cell r="N152">
            <v>0</v>
          </cell>
        </row>
        <row r="153">
          <cell r="F153">
            <v>2070.54</v>
          </cell>
          <cell r="N153">
            <v>5723.0800000000008</v>
          </cell>
        </row>
      </sheetData>
      <sheetData sheetId="10">
        <row r="7">
          <cell r="N7">
            <v>441589.26805309736</v>
          </cell>
        </row>
        <row r="8">
          <cell r="F8">
            <v>191311.33176991151</v>
          </cell>
          <cell r="J8">
            <v>0</v>
          </cell>
          <cell r="N8">
            <v>388625.57283185842</v>
          </cell>
        </row>
        <row r="9">
          <cell r="F9">
            <v>44.25</v>
          </cell>
          <cell r="J9">
            <v>0</v>
          </cell>
          <cell r="N9">
            <v>0</v>
          </cell>
        </row>
        <row r="10">
          <cell r="F10">
            <v>0</v>
          </cell>
          <cell r="J10">
            <v>0</v>
          </cell>
          <cell r="N10">
            <v>0</v>
          </cell>
        </row>
        <row r="11">
          <cell r="F11">
            <v>13159.754070796458</v>
          </cell>
          <cell r="J11">
            <v>0</v>
          </cell>
          <cell r="N11">
            <v>28149.08522123894</v>
          </cell>
        </row>
        <row r="12">
          <cell r="F12">
            <v>2225.63</v>
          </cell>
          <cell r="J12">
            <v>0</v>
          </cell>
          <cell r="N12">
            <v>2406.5899999999997</v>
          </cell>
        </row>
        <row r="13">
          <cell r="F13">
            <v>3326.71</v>
          </cell>
          <cell r="J13">
            <v>0</v>
          </cell>
          <cell r="N13">
            <v>11612.22</v>
          </cell>
        </row>
        <row r="14">
          <cell r="F14">
            <v>500</v>
          </cell>
          <cell r="J14">
            <v>0</v>
          </cell>
          <cell r="N14">
            <v>800</v>
          </cell>
        </row>
        <row r="15">
          <cell r="F15">
            <v>1175.0900000000001</v>
          </cell>
          <cell r="J15">
            <v>0</v>
          </cell>
          <cell r="N15">
            <v>1107.71</v>
          </cell>
        </row>
        <row r="16">
          <cell r="F16">
            <v>673.29</v>
          </cell>
          <cell r="J16">
            <v>0</v>
          </cell>
          <cell r="N16">
            <v>0</v>
          </cell>
        </row>
        <row r="17">
          <cell r="F17">
            <v>464.6</v>
          </cell>
          <cell r="J17">
            <v>0</v>
          </cell>
          <cell r="N17">
            <v>256.64999999999998</v>
          </cell>
        </row>
        <row r="18">
          <cell r="F18">
            <v>0</v>
          </cell>
          <cell r="J18">
            <v>0</v>
          </cell>
          <cell r="N18">
            <v>0</v>
          </cell>
        </row>
        <row r="19">
          <cell r="F19">
            <v>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  <row r="21">
          <cell r="F21">
            <v>3230.0599999999995</v>
          </cell>
          <cell r="J21">
            <v>0</v>
          </cell>
          <cell r="N21">
            <v>1922.12</v>
          </cell>
        </row>
        <row r="22">
          <cell r="F22">
            <v>0</v>
          </cell>
          <cell r="J22">
            <v>0</v>
          </cell>
          <cell r="N22">
            <v>0</v>
          </cell>
        </row>
        <row r="23">
          <cell r="F23">
            <v>495.58</v>
          </cell>
          <cell r="J23">
            <v>0</v>
          </cell>
          <cell r="N23">
            <v>524.05999999999995</v>
          </cell>
        </row>
        <row r="24">
          <cell r="F24">
            <v>0</v>
          </cell>
          <cell r="J24">
            <v>0</v>
          </cell>
          <cell r="N24">
            <v>2057.1</v>
          </cell>
        </row>
        <row r="25">
          <cell r="F25">
            <v>0</v>
          </cell>
          <cell r="J25">
            <v>0</v>
          </cell>
          <cell r="N25">
            <v>0</v>
          </cell>
        </row>
        <row r="26">
          <cell r="F26">
            <v>0</v>
          </cell>
          <cell r="J26">
            <v>0</v>
          </cell>
          <cell r="N26">
            <v>0</v>
          </cell>
        </row>
        <row r="27">
          <cell r="F27">
            <v>250.7</v>
          </cell>
          <cell r="J27">
            <v>0</v>
          </cell>
          <cell r="N27">
            <v>474.67</v>
          </cell>
        </row>
        <row r="28">
          <cell r="F28">
            <v>0</v>
          </cell>
          <cell r="J28">
            <v>0</v>
          </cell>
          <cell r="N28">
            <v>120.16</v>
          </cell>
        </row>
        <row r="29">
          <cell r="F29">
            <v>264.43</v>
          </cell>
          <cell r="J29">
            <v>0</v>
          </cell>
          <cell r="N29">
            <v>5604.5</v>
          </cell>
        </row>
        <row r="30">
          <cell r="F30">
            <v>-1281.8600000000001</v>
          </cell>
          <cell r="J30">
            <v>0</v>
          </cell>
          <cell r="N30">
            <v>-2071.17</v>
          </cell>
        </row>
        <row r="31">
          <cell r="F31">
            <v>0</v>
          </cell>
          <cell r="J31">
            <v>0</v>
          </cell>
          <cell r="N31">
            <v>0</v>
          </cell>
        </row>
        <row r="32">
          <cell r="F32">
            <v>0</v>
          </cell>
          <cell r="J32">
            <v>0</v>
          </cell>
          <cell r="N32">
            <v>0</v>
          </cell>
        </row>
        <row r="33">
          <cell r="F33">
            <v>0</v>
          </cell>
          <cell r="J33">
            <v>0</v>
          </cell>
          <cell r="N33">
            <v>0</v>
          </cell>
        </row>
        <row r="34">
          <cell r="F34">
            <v>0</v>
          </cell>
          <cell r="J34">
            <v>0</v>
          </cell>
          <cell r="N34">
            <v>0</v>
          </cell>
        </row>
        <row r="35">
          <cell r="F35">
            <v>0</v>
          </cell>
          <cell r="J35">
            <v>0</v>
          </cell>
          <cell r="N35">
            <v>0</v>
          </cell>
        </row>
        <row r="36">
          <cell r="F36">
            <v>0</v>
          </cell>
          <cell r="J36">
            <v>0</v>
          </cell>
          <cell r="N36">
            <v>0</v>
          </cell>
        </row>
        <row r="37">
          <cell r="F37">
            <v>0</v>
          </cell>
          <cell r="J37">
            <v>0</v>
          </cell>
          <cell r="N37">
            <v>0</v>
          </cell>
        </row>
        <row r="44">
          <cell r="F44">
            <v>17090.260000000002</v>
          </cell>
          <cell r="N44">
            <v>35232.120000000003</v>
          </cell>
        </row>
        <row r="45">
          <cell r="F45">
            <v>24880</v>
          </cell>
          <cell r="N45">
            <v>42908.680000000008</v>
          </cell>
        </row>
        <row r="46">
          <cell r="F46">
            <v>14200.8</v>
          </cell>
          <cell r="N46">
            <v>23185.519999999997</v>
          </cell>
        </row>
        <row r="47">
          <cell r="F47">
            <v>3672.9500000000003</v>
          </cell>
          <cell r="N47">
            <v>8520.34</v>
          </cell>
        </row>
        <row r="48">
          <cell r="F48">
            <v>4508.5199999999995</v>
          </cell>
          <cell r="N48">
            <v>8687.23</v>
          </cell>
        </row>
        <row r="49">
          <cell r="F49">
            <v>3032.88</v>
          </cell>
          <cell r="N49">
            <v>6001.81</v>
          </cell>
        </row>
        <row r="50">
          <cell r="F50">
            <v>47267</v>
          </cell>
          <cell r="N50">
            <v>74552.179999999993</v>
          </cell>
        </row>
        <row r="51">
          <cell r="F51">
            <v>0</v>
          </cell>
          <cell r="N51">
            <v>0</v>
          </cell>
        </row>
        <row r="52">
          <cell r="F52">
            <v>1664.65</v>
          </cell>
          <cell r="N52">
            <v>2630.82</v>
          </cell>
        </row>
        <row r="53">
          <cell r="F53">
            <v>2427.5000000000005</v>
          </cell>
          <cell r="N53">
            <v>4178.49</v>
          </cell>
        </row>
        <row r="54">
          <cell r="F54">
            <v>3383.5</v>
          </cell>
          <cell r="N54">
            <v>8054.2590000000009</v>
          </cell>
        </row>
        <row r="55">
          <cell r="F55">
            <v>1079.08</v>
          </cell>
          <cell r="N55">
            <v>0</v>
          </cell>
        </row>
        <row r="56">
          <cell r="F56">
            <v>1678.29</v>
          </cell>
          <cell r="N56">
            <v>2551.3299999999995</v>
          </cell>
        </row>
        <row r="57">
          <cell r="F57">
            <v>287.06</v>
          </cell>
          <cell r="N57">
            <v>805.81000000000006</v>
          </cell>
        </row>
        <row r="58">
          <cell r="F58">
            <v>3780.7</v>
          </cell>
          <cell r="N58">
            <v>1443.0800000000002</v>
          </cell>
        </row>
        <row r="59">
          <cell r="F59">
            <v>363.25000000000006</v>
          </cell>
          <cell r="N59">
            <v>1009.04</v>
          </cell>
        </row>
        <row r="60">
          <cell r="F60">
            <v>0</v>
          </cell>
          <cell r="N60">
            <v>0</v>
          </cell>
        </row>
        <row r="61">
          <cell r="F61">
            <v>0</v>
          </cell>
          <cell r="N61">
            <v>27.33</v>
          </cell>
        </row>
        <row r="62">
          <cell r="F62">
            <v>0</v>
          </cell>
          <cell r="N62">
            <v>101.1</v>
          </cell>
        </row>
        <row r="63">
          <cell r="F63">
            <v>188.71</v>
          </cell>
          <cell r="N63">
            <v>486.51</v>
          </cell>
        </row>
        <row r="64">
          <cell r="F64">
            <v>36346.14</v>
          </cell>
          <cell r="N64">
            <v>62071.79</v>
          </cell>
        </row>
        <row r="65">
          <cell r="F65">
            <v>2900.09</v>
          </cell>
          <cell r="N65">
            <v>1463.88</v>
          </cell>
        </row>
        <row r="66">
          <cell r="F66">
            <v>0</v>
          </cell>
          <cell r="N66">
            <v>228.5</v>
          </cell>
        </row>
        <row r="67">
          <cell r="F67">
            <v>399.06</v>
          </cell>
          <cell r="N67">
            <v>157.55000000000001</v>
          </cell>
        </row>
        <row r="68">
          <cell r="F68">
            <v>5994.46</v>
          </cell>
          <cell r="N68">
            <v>13309.429999999998</v>
          </cell>
        </row>
        <row r="69">
          <cell r="F69">
            <v>1811.8300000000002</v>
          </cell>
          <cell r="N69">
            <v>4352.18</v>
          </cell>
        </row>
        <row r="70">
          <cell r="F70">
            <v>0</v>
          </cell>
          <cell r="N70">
            <v>2071.15</v>
          </cell>
        </row>
        <row r="71">
          <cell r="F71">
            <v>62719.813333333346</v>
          </cell>
          <cell r="N71">
            <v>62719.839999999982</v>
          </cell>
        </row>
        <row r="72">
          <cell r="F72">
            <v>5806.2300000000005</v>
          </cell>
          <cell r="N72">
            <v>19643.420000000002</v>
          </cell>
        </row>
        <row r="73">
          <cell r="F73">
            <v>1179.54</v>
          </cell>
          <cell r="N73">
            <v>0</v>
          </cell>
        </row>
        <row r="81">
          <cell r="D81">
            <v>0</v>
          </cell>
          <cell r="F81">
            <v>9451.0400000000009</v>
          </cell>
          <cell r="N81">
            <v>14289.689999999999</v>
          </cell>
        </row>
        <row r="82">
          <cell r="D82">
            <v>0</v>
          </cell>
          <cell r="F82">
            <v>10153.07</v>
          </cell>
          <cell r="N82">
            <v>8311.7800000000007</v>
          </cell>
        </row>
        <row r="83">
          <cell r="D83">
            <v>0</v>
          </cell>
          <cell r="F83">
            <v>5921.02</v>
          </cell>
          <cell r="N83">
            <v>13275.41</v>
          </cell>
        </row>
        <row r="84">
          <cell r="D84">
            <v>0</v>
          </cell>
          <cell r="F84">
            <v>6270.86</v>
          </cell>
          <cell r="N84">
            <v>0</v>
          </cell>
        </row>
        <row r="85">
          <cell r="D85">
            <v>0</v>
          </cell>
          <cell r="F85">
            <v>1913.23</v>
          </cell>
          <cell r="N85">
            <v>2912.34</v>
          </cell>
        </row>
        <row r="86">
          <cell r="D86">
            <v>0</v>
          </cell>
          <cell r="F86">
            <v>2080.4</v>
          </cell>
          <cell r="N86">
            <v>2091.46</v>
          </cell>
        </row>
        <row r="87">
          <cell r="D87">
            <v>0</v>
          </cell>
          <cell r="F87">
            <v>901.2</v>
          </cell>
          <cell r="N87">
            <v>2448.23</v>
          </cell>
        </row>
        <row r="88">
          <cell r="D88">
            <v>0</v>
          </cell>
          <cell r="F88">
            <v>880.69999999999993</v>
          </cell>
          <cell r="N88">
            <v>0</v>
          </cell>
        </row>
        <row r="89">
          <cell r="D89">
            <v>0</v>
          </cell>
          <cell r="F89">
            <v>0</v>
          </cell>
          <cell r="N89">
            <v>0</v>
          </cell>
        </row>
        <row r="90">
          <cell r="D90">
            <v>0</v>
          </cell>
          <cell r="F90">
            <v>0</v>
          </cell>
          <cell r="N90">
            <v>0</v>
          </cell>
        </row>
        <row r="91">
          <cell r="D91">
            <v>0</v>
          </cell>
          <cell r="F91">
            <v>0</v>
          </cell>
          <cell r="N91">
            <v>0</v>
          </cell>
        </row>
        <row r="92">
          <cell r="D92">
            <v>0</v>
          </cell>
          <cell r="F92">
            <v>0</v>
          </cell>
          <cell r="N92">
            <v>0</v>
          </cell>
        </row>
        <row r="93">
          <cell r="D93">
            <v>0</v>
          </cell>
          <cell r="F93">
            <v>0</v>
          </cell>
          <cell r="N93">
            <v>0</v>
          </cell>
        </row>
        <row r="94">
          <cell r="D94">
            <v>0</v>
          </cell>
          <cell r="F94">
            <v>0</v>
          </cell>
          <cell r="N94">
            <v>0</v>
          </cell>
        </row>
        <row r="95">
          <cell r="D95">
            <v>0</v>
          </cell>
          <cell r="F95">
            <v>0</v>
          </cell>
          <cell r="N95">
            <v>246.76</v>
          </cell>
        </row>
        <row r="96">
          <cell r="D96">
            <v>0</v>
          </cell>
          <cell r="F96">
            <v>554.78</v>
          </cell>
          <cell r="N96">
            <v>311.78999999999996</v>
          </cell>
        </row>
        <row r="97">
          <cell r="D97">
            <v>0</v>
          </cell>
          <cell r="F97">
            <v>0</v>
          </cell>
          <cell r="N97">
            <v>0</v>
          </cell>
        </row>
        <row r="98">
          <cell r="D98">
            <v>0</v>
          </cell>
          <cell r="F98">
            <v>0</v>
          </cell>
          <cell r="N98">
            <v>0</v>
          </cell>
        </row>
        <row r="99">
          <cell r="D99">
            <v>0</v>
          </cell>
          <cell r="F99">
            <v>4747.45</v>
          </cell>
          <cell r="N99">
            <v>119.88</v>
          </cell>
        </row>
        <row r="100">
          <cell r="D100">
            <v>0</v>
          </cell>
          <cell r="F100">
            <v>878.12</v>
          </cell>
          <cell r="N100">
            <v>1878.2300000000002</v>
          </cell>
        </row>
        <row r="101">
          <cell r="D101">
            <v>0</v>
          </cell>
          <cell r="F101">
            <v>0</v>
          </cell>
          <cell r="N101">
            <v>0</v>
          </cell>
        </row>
        <row r="102">
          <cell r="D102">
            <v>0</v>
          </cell>
          <cell r="F102">
            <v>0</v>
          </cell>
          <cell r="N102">
            <v>1396.23</v>
          </cell>
        </row>
        <row r="103">
          <cell r="D103">
            <v>0</v>
          </cell>
          <cell r="F103">
            <v>2545.4699999999998</v>
          </cell>
          <cell r="N103">
            <v>7234.57</v>
          </cell>
        </row>
        <row r="104">
          <cell r="D104">
            <v>0</v>
          </cell>
          <cell r="F104">
            <v>0</v>
          </cell>
          <cell r="N104">
            <v>0</v>
          </cell>
        </row>
        <row r="105">
          <cell r="D105">
            <v>0</v>
          </cell>
          <cell r="F105">
            <v>0</v>
          </cell>
          <cell r="N105">
            <v>0</v>
          </cell>
        </row>
        <row r="117">
          <cell r="F117">
            <v>6449.25</v>
          </cell>
          <cell r="N117">
            <v>10297.27</v>
          </cell>
        </row>
        <row r="118">
          <cell r="F118">
            <v>1329.02</v>
          </cell>
          <cell r="N118">
            <v>2207.91</v>
          </cell>
        </row>
        <row r="119">
          <cell r="F119">
            <v>4377.5</v>
          </cell>
          <cell r="N119">
            <v>6851</v>
          </cell>
        </row>
        <row r="120">
          <cell r="F120">
            <v>0</v>
          </cell>
          <cell r="N120">
            <v>0</v>
          </cell>
        </row>
        <row r="121">
          <cell r="F121">
            <v>1242.75</v>
          </cell>
          <cell r="N121">
            <v>1930.4799999999998</v>
          </cell>
        </row>
        <row r="122">
          <cell r="F122">
            <v>4826.25</v>
          </cell>
          <cell r="N122">
            <v>7722</v>
          </cell>
        </row>
        <row r="123">
          <cell r="F123">
            <v>157.6</v>
          </cell>
          <cell r="N123">
            <v>246.64000000000001</v>
          </cell>
        </row>
        <row r="124">
          <cell r="F124">
            <v>44.75</v>
          </cell>
          <cell r="N124">
            <v>69.52</v>
          </cell>
        </row>
        <row r="125">
          <cell r="F125">
            <v>0</v>
          </cell>
          <cell r="N125">
            <v>0</v>
          </cell>
        </row>
        <row r="126">
          <cell r="F126">
            <v>173.75</v>
          </cell>
          <cell r="N126">
            <v>278</v>
          </cell>
        </row>
        <row r="127">
          <cell r="F127">
            <v>0</v>
          </cell>
          <cell r="N127">
            <v>0</v>
          </cell>
        </row>
        <row r="128">
          <cell r="F128">
            <v>0</v>
          </cell>
          <cell r="N128">
            <v>0</v>
          </cell>
        </row>
        <row r="129">
          <cell r="F129">
            <v>0</v>
          </cell>
          <cell r="N129">
            <v>0</v>
          </cell>
        </row>
        <row r="130">
          <cell r="F130">
            <v>172.5</v>
          </cell>
          <cell r="N130">
            <v>309.5</v>
          </cell>
        </row>
        <row r="131">
          <cell r="F131">
            <v>751.64</v>
          </cell>
          <cell r="N131">
            <v>1234.57</v>
          </cell>
        </row>
        <row r="132">
          <cell r="F132">
            <v>88.68</v>
          </cell>
          <cell r="N132">
            <v>112.54000000000002</v>
          </cell>
        </row>
        <row r="133">
          <cell r="F133">
            <v>46.31</v>
          </cell>
          <cell r="N133">
            <v>31.120000000000005</v>
          </cell>
        </row>
        <row r="134">
          <cell r="F134">
            <v>62.370000000000005</v>
          </cell>
          <cell r="N134">
            <v>45.100000000000023</v>
          </cell>
        </row>
        <row r="135">
          <cell r="F135">
            <v>1482.8000000000002</v>
          </cell>
          <cell r="N135">
            <v>2616.9899999999998</v>
          </cell>
        </row>
        <row r="136">
          <cell r="F136">
            <v>25.62</v>
          </cell>
          <cell r="N136">
            <v>71.930000000000007</v>
          </cell>
        </row>
        <row r="137">
          <cell r="F137">
            <v>299.25</v>
          </cell>
          <cell r="N137">
            <v>469.58000000000004</v>
          </cell>
        </row>
        <row r="138">
          <cell r="F138">
            <v>0</v>
          </cell>
          <cell r="N138">
            <v>0</v>
          </cell>
        </row>
        <row r="139">
          <cell r="F139">
            <v>0</v>
          </cell>
          <cell r="N139">
            <v>0</v>
          </cell>
        </row>
        <row r="140">
          <cell r="F140">
            <v>0</v>
          </cell>
          <cell r="N140">
            <v>0</v>
          </cell>
        </row>
        <row r="141">
          <cell r="F141">
            <v>1086.5899999999999</v>
          </cell>
          <cell r="N141">
            <v>1145.46</v>
          </cell>
        </row>
        <row r="142">
          <cell r="F142">
            <v>5242.7299999999996</v>
          </cell>
          <cell r="N142">
            <v>7790</v>
          </cell>
        </row>
        <row r="143">
          <cell r="F143">
            <v>4600.62</v>
          </cell>
          <cell r="N143">
            <v>3045.54</v>
          </cell>
        </row>
        <row r="144">
          <cell r="F144">
            <v>2050.08</v>
          </cell>
          <cell r="N144">
            <v>1797.3300000000002</v>
          </cell>
        </row>
        <row r="145">
          <cell r="F145">
            <v>345.75</v>
          </cell>
          <cell r="N145">
            <v>899.9</v>
          </cell>
        </row>
        <row r="146">
          <cell r="F146">
            <v>0</v>
          </cell>
          <cell r="N146">
            <v>0</v>
          </cell>
        </row>
        <row r="147">
          <cell r="F147">
            <v>0</v>
          </cell>
          <cell r="N147">
            <v>0</v>
          </cell>
        </row>
        <row r="148">
          <cell r="F148">
            <v>4137.37</v>
          </cell>
          <cell r="N148">
            <v>3748.7200000000003</v>
          </cell>
        </row>
        <row r="149">
          <cell r="F149">
            <v>0</v>
          </cell>
          <cell r="N149">
            <v>0</v>
          </cell>
        </row>
        <row r="150">
          <cell r="F150">
            <v>2393.4199999999996</v>
          </cell>
          <cell r="N150">
            <v>929.62</v>
          </cell>
        </row>
        <row r="151">
          <cell r="F151">
            <v>0</v>
          </cell>
          <cell r="N151">
            <v>5237.62</v>
          </cell>
        </row>
        <row r="152">
          <cell r="F152">
            <v>6221.3600000000006</v>
          </cell>
          <cell r="N152">
            <v>0</v>
          </cell>
        </row>
        <row r="153">
          <cell r="F153">
            <v>2070.54</v>
          </cell>
          <cell r="N153">
            <v>5976.2900000000009</v>
          </cell>
        </row>
      </sheetData>
      <sheetData sheetId="11">
        <row r="8">
          <cell r="F8">
            <v>191311.33176991151</v>
          </cell>
          <cell r="J8">
            <v>0</v>
          </cell>
          <cell r="N8">
            <v>455281.11150442483</v>
          </cell>
        </row>
        <row r="9">
          <cell r="F9">
            <v>44.25</v>
          </cell>
          <cell r="J9">
            <v>0</v>
          </cell>
          <cell r="N9">
            <v>0</v>
          </cell>
        </row>
        <row r="10">
          <cell r="F10">
            <v>0</v>
          </cell>
          <cell r="J10">
            <v>0</v>
          </cell>
          <cell r="N10">
            <v>0</v>
          </cell>
        </row>
        <row r="11">
          <cell r="F11">
            <v>13159.754070796458</v>
          </cell>
          <cell r="J11">
            <v>0</v>
          </cell>
          <cell r="N11">
            <v>34084.48345132744</v>
          </cell>
        </row>
        <row r="12">
          <cell r="F12">
            <v>2225.63</v>
          </cell>
          <cell r="J12">
            <v>0</v>
          </cell>
          <cell r="N12">
            <v>2684.7299999999996</v>
          </cell>
        </row>
        <row r="13">
          <cell r="F13">
            <v>3326.71</v>
          </cell>
          <cell r="J13">
            <v>0</v>
          </cell>
          <cell r="N13">
            <v>14112.16</v>
          </cell>
        </row>
        <row r="14">
          <cell r="F14">
            <v>500</v>
          </cell>
          <cell r="J14">
            <v>0</v>
          </cell>
          <cell r="N14">
            <v>900</v>
          </cell>
        </row>
        <row r="15">
          <cell r="F15">
            <v>1175.0900000000001</v>
          </cell>
          <cell r="J15">
            <v>0</v>
          </cell>
          <cell r="N15">
            <v>1726.25</v>
          </cell>
        </row>
        <row r="16">
          <cell r="F16">
            <v>673.29</v>
          </cell>
          <cell r="J16">
            <v>0</v>
          </cell>
          <cell r="N16">
            <v>0</v>
          </cell>
        </row>
        <row r="17">
          <cell r="F17">
            <v>464.6</v>
          </cell>
          <cell r="J17">
            <v>0</v>
          </cell>
          <cell r="N17">
            <v>538.27</v>
          </cell>
        </row>
        <row r="18">
          <cell r="F18">
            <v>0</v>
          </cell>
          <cell r="J18">
            <v>0</v>
          </cell>
          <cell r="N18">
            <v>0</v>
          </cell>
        </row>
        <row r="19">
          <cell r="F19">
            <v>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  <row r="21">
          <cell r="F21">
            <v>3230.0599999999995</v>
          </cell>
          <cell r="J21">
            <v>0</v>
          </cell>
          <cell r="N21">
            <v>2382.2999999999997</v>
          </cell>
        </row>
        <row r="22">
          <cell r="F22">
            <v>0</v>
          </cell>
          <cell r="J22">
            <v>0</v>
          </cell>
          <cell r="N22">
            <v>0</v>
          </cell>
        </row>
        <row r="23">
          <cell r="F23">
            <v>495.58</v>
          </cell>
          <cell r="J23">
            <v>0</v>
          </cell>
          <cell r="N23">
            <v>524.05999999999995</v>
          </cell>
        </row>
        <row r="24">
          <cell r="F24">
            <v>0</v>
          </cell>
          <cell r="J24">
            <v>0</v>
          </cell>
          <cell r="N24">
            <v>2344.9499999999998</v>
          </cell>
        </row>
        <row r="25">
          <cell r="F25">
            <v>0</v>
          </cell>
          <cell r="J25">
            <v>0</v>
          </cell>
          <cell r="N25">
            <v>0</v>
          </cell>
        </row>
        <row r="26">
          <cell r="F26">
            <v>0</v>
          </cell>
          <cell r="J26">
            <v>0</v>
          </cell>
          <cell r="N26">
            <v>0</v>
          </cell>
        </row>
        <row r="27">
          <cell r="F27">
            <v>250.7</v>
          </cell>
          <cell r="J27">
            <v>0</v>
          </cell>
          <cell r="N27">
            <v>749.75</v>
          </cell>
        </row>
        <row r="28">
          <cell r="F28">
            <v>0</v>
          </cell>
          <cell r="J28">
            <v>0</v>
          </cell>
          <cell r="N28">
            <v>120.16</v>
          </cell>
        </row>
        <row r="29">
          <cell r="F29">
            <v>264.43</v>
          </cell>
          <cell r="J29">
            <v>0</v>
          </cell>
          <cell r="N29">
            <v>5730.77</v>
          </cell>
        </row>
        <row r="30">
          <cell r="F30">
            <v>-1281.8600000000001</v>
          </cell>
          <cell r="J30">
            <v>0</v>
          </cell>
          <cell r="N30">
            <v>-2433.0100000000002</v>
          </cell>
        </row>
        <row r="31">
          <cell r="F31">
            <v>0</v>
          </cell>
          <cell r="J31">
            <v>0</v>
          </cell>
          <cell r="N31">
            <v>0</v>
          </cell>
        </row>
        <row r="32">
          <cell r="F32">
            <v>0</v>
          </cell>
          <cell r="J32">
            <v>0</v>
          </cell>
          <cell r="N32">
            <v>0</v>
          </cell>
        </row>
        <row r="33">
          <cell r="F33">
            <v>0</v>
          </cell>
          <cell r="J33">
            <v>0</v>
          </cell>
          <cell r="N33">
            <v>0</v>
          </cell>
        </row>
        <row r="34">
          <cell r="F34">
            <v>0</v>
          </cell>
          <cell r="J34">
            <v>0</v>
          </cell>
          <cell r="N34">
            <v>0</v>
          </cell>
        </row>
        <row r="35">
          <cell r="F35">
            <v>0</v>
          </cell>
          <cell r="J35">
            <v>0</v>
          </cell>
          <cell r="N35">
            <v>0</v>
          </cell>
        </row>
        <row r="36">
          <cell r="F36">
            <v>0</v>
          </cell>
          <cell r="J36">
            <v>0</v>
          </cell>
          <cell r="N36">
            <v>0</v>
          </cell>
        </row>
        <row r="37">
          <cell r="F37">
            <v>0</v>
          </cell>
          <cell r="J37">
            <v>0</v>
          </cell>
          <cell r="N37">
            <v>0</v>
          </cell>
        </row>
        <row r="44">
          <cell r="F44">
            <v>17090.260000000002</v>
          </cell>
          <cell r="N44">
            <v>40234.730000000003</v>
          </cell>
        </row>
        <row r="45">
          <cell r="F45">
            <v>24880</v>
          </cell>
          <cell r="N45">
            <v>47963.62000000001</v>
          </cell>
        </row>
        <row r="46">
          <cell r="F46">
            <v>14200.8</v>
          </cell>
          <cell r="N46">
            <v>25119.319999999996</v>
          </cell>
        </row>
        <row r="47">
          <cell r="F47">
            <v>3672.9500000000003</v>
          </cell>
          <cell r="N47">
            <v>9676.4</v>
          </cell>
        </row>
        <row r="48">
          <cell r="F48">
            <v>4508.5199999999995</v>
          </cell>
          <cell r="N48">
            <v>9693.16</v>
          </cell>
        </row>
        <row r="49">
          <cell r="F49">
            <v>3032.88</v>
          </cell>
          <cell r="N49">
            <v>6486.67</v>
          </cell>
        </row>
        <row r="50">
          <cell r="F50">
            <v>47267</v>
          </cell>
          <cell r="N50">
            <v>84351.919999999984</v>
          </cell>
        </row>
        <row r="51">
          <cell r="F51">
            <v>0</v>
          </cell>
          <cell r="N51">
            <v>0</v>
          </cell>
        </row>
        <row r="52">
          <cell r="F52">
            <v>1664.65</v>
          </cell>
          <cell r="N52">
            <v>2959.17</v>
          </cell>
        </row>
        <row r="53">
          <cell r="F53">
            <v>2427.5000000000005</v>
          </cell>
          <cell r="N53">
            <v>5043.5499999999993</v>
          </cell>
        </row>
        <row r="54">
          <cell r="F54">
            <v>3383.5</v>
          </cell>
          <cell r="N54">
            <v>10397.589</v>
          </cell>
        </row>
        <row r="55">
          <cell r="F55">
            <v>1079.08</v>
          </cell>
          <cell r="N55">
            <v>0</v>
          </cell>
        </row>
        <row r="56">
          <cell r="F56">
            <v>1678.29</v>
          </cell>
          <cell r="N56">
            <v>2911.7199999999993</v>
          </cell>
        </row>
        <row r="57">
          <cell r="F57">
            <v>287.06</v>
          </cell>
          <cell r="N57">
            <v>805.81000000000006</v>
          </cell>
        </row>
        <row r="58">
          <cell r="F58">
            <v>3780.7</v>
          </cell>
          <cell r="N58">
            <v>1443.0800000000002</v>
          </cell>
        </row>
        <row r="59">
          <cell r="F59">
            <v>363.25000000000006</v>
          </cell>
          <cell r="N59">
            <v>1009.04</v>
          </cell>
        </row>
        <row r="60">
          <cell r="F60">
            <v>0</v>
          </cell>
          <cell r="N60">
            <v>0</v>
          </cell>
        </row>
        <row r="61">
          <cell r="F61">
            <v>0</v>
          </cell>
          <cell r="N61">
            <v>36.68</v>
          </cell>
        </row>
        <row r="62">
          <cell r="F62">
            <v>0</v>
          </cell>
          <cell r="N62">
            <v>101.1</v>
          </cell>
        </row>
        <row r="63">
          <cell r="F63">
            <v>188.71</v>
          </cell>
          <cell r="N63">
            <v>524.34</v>
          </cell>
        </row>
        <row r="64">
          <cell r="F64">
            <v>36346.14</v>
          </cell>
          <cell r="N64">
            <v>70867.149999999994</v>
          </cell>
        </row>
        <row r="65">
          <cell r="F65">
            <v>2900.09</v>
          </cell>
          <cell r="N65">
            <v>1442.64</v>
          </cell>
        </row>
        <row r="66">
          <cell r="F66">
            <v>0</v>
          </cell>
          <cell r="N66">
            <v>228.5</v>
          </cell>
        </row>
        <row r="67">
          <cell r="F67">
            <v>399.06</v>
          </cell>
          <cell r="N67">
            <v>343.8</v>
          </cell>
        </row>
        <row r="68">
          <cell r="F68">
            <v>5994.46</v>
          </cell>
          <cell r="N68">
            <v>15147.369999999999</v>
          </cell>
        </row>
        <row r="69">
          <cell r="F69">
            <v>1811.8300000000002</v>
          </cell>
          <cell r="N69">
            <v>7866.1100000000006</v>
          </cell>
        </row>
        <row r="70">
          <cell r="F70">
            <v>0</v>
          </cell>
          <cell r="N70">
            <v>2432.9900000000002</v>
          </cell>
        </row>
        <row r="71">
          <cell r="F71">
            <v>70559.790000000008</v>
          </cell>
          <cell r="N71">
            <v>70559.819999999978</v>
          </cell>
        </row>
        <row r="72">
          <cell r="F72">
            <v>5806.2300000000005</v>
          </cell>
          <cell r="N72">
            <v>22588.15</v>
          </cell>
        </row>
        <row r="73">
          <cell r="F73">
            <v>1179.54</v>
          </cell>
          <cell r="N73">
            <v>0</v>
          </cell>
        </row>
        <row r="81">
          <cell r="F81">
            <v>9451.0400000000009</v>
          </cell>
          <cell r="N81">
            <v>16029.489999999998</v>
          </cell>
        </row>
        <row r="82">
          <cell r="F82">
            <v>10153.07</v>
          </cell>
          <cell r="N82">
            <v>10068.57</v>
          </cell>
        </row>
        <row r="83">
          <cell r="F83">
            <v>5921.02</v>
          </cell>
          <cell r="N83">
            <v>15366.81</v>
          </cell>
        </row>
        <row r="84">
          <cell r="F84">
            <v>6270.86</v>
          </cell>
          <cell r="N84">
            <v>0</v>
          </cell>
        </row>
        <row r="85">
          <cell r="F85">
            <v>1913.23</v>
          </cell>
          <cell r="N85">
            <v>3277.8500000000004</v>
          </cell>
        </row>
        <row r="86">
          <cell r="F86">
            <v>2080.4</v>
          </cell>
          <cell r="N86">
            <v>2460.7600000000002</v>
          </cell>
        </row>
        <row r="87">
          <cell r="F87">
            <v>901.2</v>
          </cell>
          <cell r="N87">
            <v>2775.13</v>
          </cell>
        </row>
        <row r="88">
          <cell r="F88">
            <v>880.69999999999993</v>
          </cell>
          <cell r="N88">
            <v>0</v>
          </cell>
        </row>
        <row r="89">
          <cell r="F89">
            <v>0</v>
          </cell>
          <cell r="N89">
            <v>0</v>
          </cell>
        </row>
        <row r="90">
          <cell r="F90">
            <v>0</v>
          </cell>
          <cell r="N90">
            <v>0</v>
          </cell>
        </row>
        <row r="91">
          <cell r="F91">
            <v>0</v>
          </cell>
          <cell r="N91">
            <v>0</v>
          </cell>
        </row>
        <row r="92">
          <cell r="F92">
            <v>0</v>
          </cell>
          <cell r="N92">
            <v>0</v>
          </cell>
        </row>
        <row r="93">
          <cell r="F93">
            <v>0</v>
          </cell>
          <cell r="N93">
            <v>0</v>
          </cell>
        </row>
        <row r="94">
          <cell r="F94">
            <v>0</v>
          </cell>
          <cell r="N94">
            <v>0</v>
          </cell>
        </row>
        <row r="95">
          <cell r="F95">
            <v>0</v>
          </cell>
          <cell r="N95">
            <v>246.76</v>
          </cell>
        </row>
        <row r="96">
          <cell r="F96">
            <v>554.78</v>
          </cell>
          <cell r="N96">
            <v>369.76</v>
          </cell>
        </row>
        <row r="97">
          <cell r="F97">
            <v>0</v>
          </cell>
          <cell r="N97">
            <v>0</v>
          </cell>
        </row>
        <row r="98">
          <cell r="F98">
            <v>0</v>
          </cell>
          <cell r="N98">
            <v>0</v>
          </cell>
        </row>
        <row r="99">
          <cell r="F99">
            <v>4747.45</v>
          </cell>
          <cell r="N99">
            <v>119.88</v>
          </cell>
        </row>
        <row r="100">
          <cell r="F100">
            <v>878.12</v>
          </cell>
          <cell r="N100">
            <v>2007.0700000000002</v>
          </cell>
        </row>
        <row r="101">
          <cell r="F101">
            <v>0</v>
          </cell>
          <cell r="N101">
            <v>0</v>
          </cell>
        </row>
        <row r="102">
          <cell r="F102">
            <v>0</v>
          </cell>
          <cell r="N102">
            <v>1396.23</v>
          </cell>
        </row>
        <row r="103">
          <cell r="F103">
            <v>2545.4699999999998</v>
          </cell>
          <cell r="N103">
            <v>8234.57</v>
          </cell>
        </row>
        <row r="104">
          <cell r="F104">
            <v>0</v>
          </cell>
          <cell r="N104">
            <v>0</v>
          </cell>
        </row>
        <row r="105">
          <cell r="F105">
            <v>0</v>
          </cell>
          <cell r="N105">
            <v>0</v>
          </cell>
        </row>
        <row r="117">
          <cell r="F117">
            <v>6449.25</v>
          </cell>
          <cell r="N117">
            <v>11376.27</v>
          </cell>
        </row>
        <row r="118">
          <cell r="F118">
            <v>1329.02</v>
          </cell>
          <cell r="N118">
            <v>2448.42</v>
          </cell>
        </row>
        <row r="119">
          <cell r="F119">
            <v>4377.5</v>
          </cell>
          <cell r="N119">
            <v>7726.5</v>
          </cell>
        </row>
        <row r="120">
          <cell r="F120">
            <v>0</v>
          </cell>
          <cell r="N120">
            <v>0</v>
          </cell>
        </row>
        <row r="121">
          <cell r="F121">
            <v>1242.75</v>
          </cell>
          <cell r="N121">
            <v>2171.79</v>
          </cell>
        </row>
        <row r="122">
          <cell r="F122">
            <v>4826.25</v>
          </cell>
          <cell r="N122">
            <v>8687.25</v>
          </cell>
        </row>
        <row r="123">
          <cell r="F123">
            <v>157.6</v>
          </cell>
          <cell r="N123">
            <v>278.16000000000003</v>
          </cell>
        </row>
        <row r="124">
          <cell r="F124">
            <v>44.75</v>
          </cell>
          <cell r="N124">
            <v>95.08</v>
          </cell>
        </row>
        <row r="125">
          <cell r="F125">
            <v>0</v>
          </cell>
          <cell r="N125">
            <v>0</v>
          </cell>
        </row>
        <row r="126">
          <cell r="F126">
            <v>173.75</v>
          </cell>
          <cell r="N126">
            <v>312.75</v>
          </cell>
        </row>
        <row r="127">
          <cell r="F127">
            <v>0</v>
          </cell>
          <cell r="N127">
            <v>0</v>
          </cell>
        </row>
        <row r="128">
          <cell r="F128">
            <v>0</v>
          </cell>
          <cell r="N128">
            <v>0</v>
          </cell>
        </row>
        <row r="129">
          <cell r="F129">
            <v>0</v>
          </cell>
          <cell r="N129">
            <v>0</v>
          </cell>
        </row>
        <row r="130">
          <cell r="F130">
            <v>172.5</v>
          </cell>
          <cell r="N130">
            <v>341.5</v>
          </cell>
        </row>
        <row r="131">
          <cell r="F131">
            <v>751.64</v>
          </cell>
          <cell r="N131">
            <v>1505.83</v>
          </cell>
        </row>
        <row r="132">
          <cell r="F132">
            <v>88.68</v>
          </cell>
          <cell r="N132">
            <v>125.27000000000002</v>
          </cell>
        </row>
        <row r="133">
          <cell r="F133">
            <v>46.31</v>
          </cell>
          <cell r="N133">
            <v>35.56</v>
          </cell>
        </row>
        <row r="134">
          <cell r="F134">
            <v>62.370000000000005</v>
          </cell>
          <cell r="N134">
            <v>45.370000000000026</v>
          </cell>
        </row>
        <row r="135">
          <cell r="F135">
            <v>1482.8000000000002</v>
          </cell>
          <cell r="N135">
            <v>2954.6899999999996</v>
          </cell>
        </row>
        <row r="136">
          <cell r="F136">
            <v>25.62</v>
          </cell>
          <cell r="N136">
            <v>71.930000000000007</v>
          </cell>
        </row>
        <row r="137">
          <cell r="F137">
            <v>299.25</v>
          </cell>
          <cell r="N137">
            <v>515</v>
          </cell>
        </row>
        <row r="138">
          <cell r="F138">
            <v>0</v>
          </cell>
          <cell r="N138">
            <v>0</v>
          </cell>
        </row>
        <row r="139">
          <cell r="F139">
            <v>0</v>
          </cell>
          <cell r="N139">
            <v>0</v>
          </cell>
        </row>
        <row r="140">
          <cell r="F140">
            <v>0</v>
          </cell>
          <cell r="N140">
            <v>0</v>
          </cell>
        </row>
        <row r="141">
          <cell r="F141">
            <v>1086.5899999999999</v>
          </cell>
          <cell r="N141">
            <v>1145.46</v>
          </cell>
        </row>
        <row r="142">
          <cell r="F142">
            <v>5242.7299999999996</v>
          </cell>
          <cell r="N142">
            <v>8690</v>
          </cell>
        </row>
        <row r="143">
          <cell r="F143">
            <v>4600.62</v>
          </cell>
          <cell r="N143">
            <v>3079.98</v>
          </cell>
        </row>
        <row r="144">
          <cell r="F144">
            <v>2050.08</v>
          </cell>
          <cell r="N144">
            <v>1797.3300000000002</v>
          </cell>
        </row>
        <row r="145">
          <cell r="F145">
            <v>345.75</v>
          </cell>
          <cell r="N145">
            <v>974.08999999999992</v>
          </cell>
        </row>
        <row r="146">
          <cell r="F146">
            <v>0</v>
          </cell>
          <cell r="N146">
            <v>0</v>
          </cell>
        </row>
        <row r="147">
          <cell r="F147">
            <v>0</v>
          </cell>
          <cell r="N147">
            <v>0</v>
          </cell>
        </row>
        <row r="148">
          <cell r="F148">
            <v>4137.37</v>
          </cell>
          <cell r="N148">
            <v>3841.1600000000003</v>
          </cell>
        </row>
        <row r="149">
          <cell r="F149">
            <v>0</v>
          </cell>
          <cell r="N149">
            <v>0</v>
          </cell>
        </row>
        <row r="150">
          <cell r="F150">
            <v>2393.4199999999996</v>
          </cell>
          <cell r="N150">
            <v>929.62</v>
          </cell>
        </row>
        <row r="151">
          <cell r="F151">
            <v>0</v>
          </cell>
          <cell r="N151">
            <v>5816.49</v>
          </cell>
        </row>
        <row r="152">
          <cell r="F152">
            <v>6999.0300000000007</v>
          </cell>
          <cell r="N152">
            <v>0</v>
          </cell>
        </row>
        <row r="153">
          <cell r="F153">
            <v>2070.54</v>
          </cell>
          <cell r="N153">
            <v>10705.07</v>
          </cell>
        </row>
      </sheetData>
      <sheetData sheetId="12">
        <row r="7">
          <cell r="N7">
            <v>595841.58495575259</v>
          </cell>
        </row>
        <row r="8">
          <cell r="F8">
            <v>191311.33176991151</v>
          </cell>
          <cell r="J8">
            <v>0</v>
          </cell>
          <cell r="N8">
            <v>524320.91150442488</v>
          </cell>
        </row>
        <row r="9">
          <cell r="F9">
            <v>44.25</v>
          </cell>
          <cell r="J9">
            <v>0</v>
          </cell>
          <cell r="N9">
            <v>0</v>
          </cell>
        </row>
        <row r="10">
          <cell r="F10">
            <v>0</v>
          </cell>
          <cell r="J10">
            <v>0</v>
          </cell>
          <cell r="N10">
            <v>0</v>
          </cell>
        </row>
        <row r="11">
          <cell r="F11">
            <v>13159.754070796458</v>
          </cell>
          <cell r="J11">
            <v>0</v>
          </cell>
          <cell r="N11">
            <v>38503.953451327441</v>
          </cell>
        </row>
        <row r="12">
          <cell r="F12">
            <v>2225.63</v>
          </cell>
          <cell r="J12">
            <v>0</v>
          </cell>
          <cell r="N12">
            <v>2684.7299999999996</v>
          </cell>
        </row>
        <row r="13">
          <cell r="F13">
            <v>3326.71</v>
          </cell>
          <cell r="J13">
            <v>0</v>
          </cell>
          <cell r="N13">
            <v>16252.17</v>
          </cell>
        </row>
        <row r="14">
          <cell r="F14">
            <v>500</v>
          </cell>
          <cell r="J14">
            <v>0</v>
          </cell>
          <cell r="N14">
            <v>1000</v>
          </cell>
        </row>
        <row r="15">
          <cell r="F15">
            <v>1175.0900000000001</v>
          </cell>
          <cell r="J15">
            <v>0</v>
          </cell>
          <cell r="N15">
            <v>2639.13</v>
          </cell>
        </row>
        <row r="16">
          <cell r="F16">
            <v>673.29</v>
          </cell>
          <cell r="J16">
            <v>0</v>
          </cell>
          <cell r="N16">
            <v>0</v>
          </cell>
        </row>
        <row r="17">
          <cell r="F17">
            <v>464.6</v>
          </cell>
          <cell r="J17">
            <v>0</v>
          </cell>
          <cell r="N17">
            <v>538.27</v>
          </cell>
        </row>
        <row r="18">
          <cell r="F18">
            <v>0</v>
          </cell>
          <cell r="J18">
            <v>0</v>
          </cell>
          <cell r="N18">
            <v>112.9</v>
          </cell>
        </row>
        <row r="19">
          <cell r="F19">
            <v>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  <row r="21">
          <cell r="F21">
            <v>3230.0599999999995</v>
          </cell>
          <cell r="J21">
            <v>0</v>
          </cell>
          <cell r="N21">
            <v>2727.43</v>
          </cell>
        </row>
        <row r="22">
          <cell r="F22">
            <v>0</v>
          </cell>
          <cell r="J22">
            <v>0</v>
          </cell>
          <cell r="N22">
            <v>0</v>
          </cell>
        </row>
        <row r="23">
          <cell r="F23">
            <v>495.58</v>
          </cell>
          <cell r="J23">
            <v>0</v>
          </cell>
          <cell r="N23">
            <v>524.05999999999995</v>
          </cell>
        </row>
        <row r="24">
          <cell r="F24">
            <v>0</v>
          </cell>
          <cell r="J24">
            <v>0</v>
          </cell>
          <cell r="N24">
            <v>2436.8999999999996</v>
          </cell>
        </row>
        <row r="25">
          <cell r="F25">
            <v>0</v>
          </cell>
          <cell r="J25">
            <v>0</v>
          </cell>
          <cell r="N25">
            <v>0</v>
          </cell>
        </row>
        <row r="26">
          <cell r="F26">
            <v>0</v>
          </cell>
          <cell r="J26">
            <v>0</v>
          </cell>
          <cell r="N26">
            <v>112.9</v>
          </cell>
        </row>
        <row r="27">
          <cell r="F27">
            <v>250.7</v>
          </cell>
          <cell r="J27">
            <v>0</v>
          </cell>
          <cell r="N27">
            <v>860.64</v>
          </cell>
        </row>
        <row r="28">
          <cell r="F28">
            <v>0</v>
          </cell>
          <cell r="J28">
            <v>0</v>
          </cell>
          <cell r="N28">
            <v>120.16</v>
          </cell>
        </row>
        <row r="29">
          <cell r="F29">
            <v>264.43</v>
          </cell>
          <cell r="J29">
            <v>0</v>
          </cell>
          <cell r="N29">
            <v>5807.17</v>
          </cell>
        </row>
        <row r="30">
          <cell r="F30">
            <v>-1281.8600000000001</v>
          </cell>
          <cell r="J30">
            <v>0</v>
          </cell>
          <cell r="N30">
            <v>-2799.7400000000002</v>
          </cell>
        </row>
        <row r="31">
          <cell r="F31">
            <v>0</v>
          </cell>
          <cell r="J31">
            <v>0</v>
          </cell>
          <cell r="N31">
            <v>0</v>
          </cell>
        </row>
        <row r="32">
          <cell r="F32">
            <v>0</v>
          </cell>
          <cell r="J32">
            <v>0</v>
          </cell>
          <cell r="N32">
            <v>0</v>
          </cell>
        </row>
        <row r="33">
          <cell r="F33">
            <v>0</v>
          </cell>
          <cell r="J33">
            <v>0</v>
          </cell>
          <cell r="N33">
            <v>0</v>
          </cell>
        </row>
        <row r="34">
          <cell r="F34">
            <v>0</v>
          </cell>
          <cell r="J34">
            <v>0</v>
          </cell>
          <cell r="N34">
            <v>0</v>
          </cell>
        </row>
        <row r="35">
          <cell r="F35">
            <v>0</v>
          </cell>
          <cell r="J35">
            <v>0</v>
          </cell>
          <cell r="N35">
            <v>0</v>
          </cell>
        </row>
        <row r="36">
          <cell r="F36">
            <v>0</v>
          </cell>
          <cell r="J36">
            <v>0</v>
          </cell>
          <cell r="N36">
            <v>0</v>
          </cell>
        </row>
        <row r="37">
          <cell r="F37">
            <v>0</v>
          </cell>
          <cell r="J37">
            <v>0</v>
          </cell>
          <cell r="N37">
            <v>0</v>
          </cell>
        </row>
        <row r="44">
          <cell r="F44">
            <v>17090.260000000002</v>
          </cell>
          <cell r="N44">
            <v>45982.61</v>
          </cell>
        </row>
        <row r="45">
          <cell r="F45">
            <v>24880</v>
          </cell>
          <cell r="N45">
            <v>52949.680000000008</v>
          </cell>
        </row>
        <row r="46">
          <cell r="F46">
            <v>14200.8</v>
          </cell>
          <cell r="N46">
            <v>27450.219999999998</v>
          </cell>
        </row>
        <row r="47">
          <cell r="F47">
            <v>3672.9500000000003</v>
          </cell>
          <cell r="N47">
            <v>11003.119999999999</v>
          </cell>
        </row>
        <row r="48">
          <cell r="F48">
            <v>4508.5199999999995</v>
          </cell>
          <cell r="N48">
            <v>10701.36</v>
          </cell>
        </row>
        <row r="49">
          <cell r="F49">
            <v>3032.88</v>
          </cell>
          <cell r="N49">
            <v>7076.53</v>
          </cell>
        </row>
        <row r="50">
          <cell r="F50">
            <v>47267</v>
          </cell>
          <cell r="N50">
            <v>93683.029999999984</v>
          </cell>
        </row>
        <row r="51">
          <cell r="F51">
            <v>0</v>
          </cell>
          <cell r="N51">
            <v>0</v>
          </cell>
        </row>
        <row r="52">
          <cell r="F52">
            <v>1664.65</v>
          </cell>
          <cell r="N52">
            <v>3287.52</v>
          </cell>
        </row>
        <row r="53">
          <cell r="F53">
            <v>2427.5000000000005</v>
          </cell>
          <cell r="N53">
            <v>5268.8099999999995</v>
          </cell>
        </row>
        <row r="54">
          <cell r="F54">
            <v>3383.5</v>
          </cell>
          <cell r="N54">
            <v>12529.589</v>
          </cell>
        </row>
        <row r="55">
          <cell r="F55">
            <v>1079.08</v>
          </cell>
          <cell r="N55">
            <v>0</v>
          </cell>
        </row>
        <row r="56">
          <cell r="F56">
            <v>1678.29</v>
          </cell>
          <cell r="N56">
            <v>3272.1099999999992</v>
          </cell>
        </row>
        <row r="57">
          <cell r="F57">
            <v>287.06</v>
          </cell>
          <cell r="N57">
            <v>901.16000000000008</v>
          </cell>
        </row>
        <row r="58">
          <cell r="F58">
            <v>3780.7</v>
          </cell>
          <cell r="N58">
            <v>1443.0800000000002</v>
          </cell>
        </row>
        <row r="59">
          <cell r="F59">
            <v>363.25000000000006</v>
          </cell>
          <cell r="N59">
            <v>1065.56</v>
          </cell>
        </row>
        <row r="60">
          <cell r="F60">
            <v>0</v>
          </cell>
          <cell r="N60">
            <v>0</v>
          </cell>
        </row>
        <row r="61">
          <cell r="F61">
            <v>0</v>
          </cell>
          <cell r="N61">
            <v>36.68</v>
          </cell>
        </row>
        <row r="62">
          <cell r="F62">
            <v>0</v>
          </cell>
          <cell r="N62">
            <v>101.1</v>
          </cell>
        </row>
        <row r="63">
          <cell r="F63">
            <v>188.71</v>
          </cell>
          <cell r="N63">
            <v>524.34</v>
          </cell>
        </row>
        <row r="64">
          <cell r="F64">
            <v>36346.14</v>
          </cell>
          <cell r="N64">
            <v>79260.329999999987</v>
          </cell>
        </row>
        <row r="65">
          <cell r="F65">
            <v>2900.09</v>
          </cell>
          <cell r="N65">
            <v>2236.25</v>
          </cell>
        </row>
        <row r="66">
          <cell r="F66">
            <v>0</v>
          </cell>
          <cell r="N66">
            <v>228.5</v>
          </cell>
        </row>
        <row r="67">
          <cell r="F67">
            <v>399.06</v>
          </cell>
          <cell r="N67">
            <v>550.61</v>
          </cell>
        </row>
        <row r="68">
          <cell r="F68">
            <v>5994.46</v>
          </cell>
          <cell r="N68">
            <v>17181.84</v>
          </cell>
        </row>
        <row r="69">
          <cell r="F69">
            <v>1811.8300000000002</v>
          </cell>
          <cell r="N69">
            <v>7866.1100000000006</v>
          </cell>
        </row>
        <row r="70">
          <cell r="F70">
            <v>0</v>
          </cell>
          <cell r="N70">
            <v>2799.7200000000003</v>
          </cell>
        </row>
        <row r="71">
          <cell r="F71">
            <v>78399.766666666677</v>
          </cell>
          <cell r="N71">
            <v>78399.799999999974</v>
          </cell>
        </row>
        <row r="72">
          <cell r="F72">
            <v>5806.2300000000005</v>
          </cell>
          <cell r="N72">
            <v>25554.93</v>
          </cell>
        </row>
        <row r="73">
          <cell r="F73">
            <v>1179.54</v>
          </cell>
          <cell r="N73">
            <v>0</v>
          </cell>
        </row>
        <row r="81">
          <cell r="F81">
            <v>9451.0400000000009</v>
          </cell>
          <cell r="N81">
            <v>17769.309999999998</v>
          </cell>
        </row>
        <row r="82">
          <cell r="F82">
            <v>10153.07</v>
          </cell>
          <cell r="N82">
            <v>11825.35</v>
          </cell>
        </row>
        <row r="83">
          <cell r="F83">
            <v>5921.02</v>
          </cell>
          <cell r="N83">
            <v>17458.21</v>
          </cell>
        </row>
        <row r="84">
          <cell r="F84">
            <v>6270.86</v>
          </cell>
          <cell r="N84">
            <v>0</v>
          </cell>
        </row>
        <row r="85">
          <cell r="F85">
            <v>1913.23</v>
          </cell>
          <cell r="N85">
            <v>3643.3700000000003</v>
          </cell>
        </row>
        <row r="86">
          <cell r="F86">
            <v>2080.4</v>
          </cell>
          <cell r="N86">
            <v>2830.0600000000004</v>
          </cell>
        </row>
        <row r="87">
          <cell r="F87">
            <v>901.2</v>
          </cell>
          <cell r="N87">
            <v>3102.03</v>
          </cell>
        </row>
        <row r="88">
          <cell r="F88">
            <v>880.69999999999993</v>
          </cell>
          <cell r="N88">
            <v>0</v>
          </cell>
        </row>
        <row r="89">
          <cell r="F89">
            <v>0</v>
          </cell>
          <cell r="N89">
            <v>0</v>
          </cell>
        </row>
        <row r="90">
          <cell r="F90">
            <v>0</v>
          </cell>
          <cell r="N90">
            <v>0</v>
          </cell>
        </row>
        <row r="91">
          <cell r="F91">
            <v>0</v>
          </cell>
          <cell r="N91">
            <v>0</v>
          </cell>
        </row>
        <row r="92">
          <cell r="F92">
            <v>0</v>
          </cell>
          <cell r="N92">
            <v>0</v>
          </cell>
        </row>
        <row r="93">
          <cell r="F93">
            <v>0</v>
          </cell>
          <cell r="N93">
            <v>0</v>
          </cell>
        </row>
        <row r="94">
          <cell r="F94">
            <v>0</v>
          </cell>
          <cell r="N94">
            <v>0</v>
          </cell>
        </row>
        <row r="95">
          <cell r="F95">
            <v>0</v>
          </cell>
          <cell r="N95">
            <v>246.76</v>
          </cell>
        </row>
        <row r="96">
          <cell r="F96">
            <v>554.78</v>
          </cell>
          <cell r="N96">
            <v>385.39</v>
          </cell>
        </row>
        <row r="97">
          <cell r="F97">
            <v>0</v>
          </cell>
          <cell r="N97">
            <v>0</v>
          </cell>
        </row>
        <row r="98">
          <cell r="F98">
            <v>0</v>
          </cell>
          <cell r="N98">
            <v>0</v>
          </cell>
        </row>
        <row r="99">
          <cell r="F99">
            <v>4747.45</v>
          </cell>
          <cell r="N99">
            <v>119.88</v>
          </cell>
        </row>
        <row r="100">
          <cell r="F100">
            <v>878.12</v>
          </cell>
          <cell r="N100">
            <v>2136.6400000000003</v>
          </cell>
        </row>
        <row r="101">
          <cell r="F101">
            <v>0</v>
          </cell>
          <cell r="N101">
            <v>0</v>
          </cell>
        </row>
        <row r="102">
          <cell r="F102">
            <v>0</v>
          </cell>
          <cell r="N102">
            <v>1396.23</v>
          </cell>
        </row>
        <row r="103">
          <cell r="F103">
            <v>2545.4699999999998</v>
          </cell>
          <cell r="N103">
            <v>9234.57</v>
          </cell>
        </row>
        <row r="104">
          <cell r="F104">
            <v>0</v>
          </cell>
          <cell r="N104">
            <v>0</v>
          </cell>
        </row>
        <row r="105">
          <cell r="F105">
            <v>0</v>
          </cell>
          <cell r="N105">
            <v>0</v>
          </cell>
        </row>
        <row r="117">
          <cell r="F117">
            <v>6449.25</v>
          </cell>
          <cell r="N117">
            <v>12455.27</v>
          </cell>
        </row>
        <row r="118">
          <cell r="F118">
            <v>1329.02</v>
          </cell>
          <cell r="N118">
            <v>2688.9300000000003</v>
          </cell>
        </row>
        <row r="119">
          <cell r="F119">
            <v>4377.5</v>
          </cell>
          <cell r="N119">
            <v>8602</v>
          </cell>
        </row>
        <row r="120">
          <cell r="F120">
            <v>0</v>
          </cell>
          <cell r="N120">
            <v>0</v>
          </cell>
        </row>
        <row r="121">
          <cell r="F121">
            <v>1242.75</v>
          </cell>
          <cell r="N121">
            <v>2413.1</v>
          </cell>
        </row>
        <row r="122">
          <cell r="F122">
            <v>4826.25</v>
          </cell>
          <cell r="N122">
            <v>9652.5</v>
          </cell>
        </row>
        <row r="123">
          <cell r="F123">
            <v>157.6</v>
          </cell>
          <cell r="N123">
            <v>309.68</v>
          </cell>
        </row>
        <row r="124">
          <cell r="F124">
            <v>44.75</v>
          </cell>
          <cell r="N124">
            <v>103.77</v>
          </cell>
        </row>
        <row r="125">
          <cell r="F125">
            <v>0</v>
          </cell>
          <cell r="N125">
            <v>0</v>
          </cell>
        </row>
        <row r="126">
          <cell r="F126">
            <v>173.75</v>
          </cell>
          <cell r="N126">
            <v>347.5</v>
          </cell>
        </row>
        <row r="127">
          <cell r="F127">
            <v>0</v>
          </cell>
          <cell r="N127">
            <v>0</v>
          </cell>
        </row>
        <row r="128">
          <cell r="F128">
            <v>0</v>
          </cell>
          <cell r="N128">
            <v>0</v>
          </cell>
        </row>
        <row r="129">
          <cell r="F129">
            <v>0</v>
          </cell>
          <cell r="N129">
            <v>0</v>
          </cell>
        </row>
        <row r="130">
          <cell r="F130">
            <v>172.5</v>
          </cell>
          <cell r="N130">
            <v>372.5</v>
          </cell>
        </row>
        <row r="131">
          <cell r="F131">
            <v>751.64</v>
          </cell>
          <cell r="N131">
            <v>1560.21</v>
          </cell>
        </row>
        <row r="132">
          <cell r="F132">
            <v>88.68</v>
          </cell>
          <cell r="N132">
            <v>149.04000000000002</v>
          </cell>
        </row>
        <row r="133">
          <cell r="F133">
            <v>46.31</v>
          </cell>
          <cell r="N133">
            <v>35.56</v>
          </cell>
        </row>
        <row r="134">
          <cell r="F134">
            <v>62.370000000000005</v>
          </cell>
          <cell r="N134">
            <v>62.380000000000024</v>
          </cell>
        </row>
        <row r="135">
          <cell r="F135">
            <v>1482.8000000000002</v>
          </cell>
          <cell r="N135">
            <v>3277.9999999999995</v>
          </cell>
        </row>
        <row r="136">
          <cell r="F136">
            <v>25.62</v>
          </cell>
          <cell r="N136">
            <v>71.930000000000007</v>
          </cell>
        </row>
        <row r="137">
          <cell r="F137">
            <v>299.25</v>
          </cell>
          <cell r="N137">
            <v>544.29999999999995</v>
          </cell>
        </row>
        <row r="138">
          <cell r="F138">
            <v>0</v>
          </cell>
          <cell r="N138">
            <v>0</v>
          </cell>
        </row>
        <row r="139">
          <cell r="F139">
            <v>0</v>
          </cell>
          <cell r="N139">
            <v>0</v>
          </cell>
        </row>
        <row r="140">
          <cell r="F140">
            <v>0</v>
          </cell>
          <cell r="N140">
            <v>0</v>
          </cell>
        </row>
        <row r="141">
          <cell r="F141">
            <v>1086.5899999999999</v>
          </cell>
          <cell r="N141">
            <v>1158.8500000000001</v>
          </cell>
        </row>
        <row r="142">
          <cell r="F142">
            <v>5242.7299999999996</v>
          </cell>
          <cell r="N142">
            <v>9590</v>
          </cell>
        </row>
        <row r="143">
          <cell r="F143">
            <v>4600.62</v>
          </cell>
          <cell r="N143">
            <v>3108.82</v>
          </cell>
        </row>
        <row r="144">
          <cell r="F144">
            <v>2050.08</v>
          </cell>
          <cell r="N144">
            <v>2083.8000000000002</v>
          </cell>
        </row>
        <row r="145">
          <cell r="F145">
            <v>345.75</v>
          </cell>
          <cell r="N145">
            <v>1073.8499999999999</v>
          </cell>
        </row>
        <row r="146">
          <cell r="F146">
            <v>0</v>
          </cell>
          <cell r="N146">
            <v>1530.96</v>
          </cell>
        </row>
        <row r="147">
          <cell r="F147">
            <v>0</v>
          </cell>
          <cell r="N147">
            <v>0</v>
          </cell>
        </row>
        <row r="148">
          <cell r="F148">
            <v>4137.37</v>
          </cell>
          <cell r="N148">
            <v>4053.0400000000004</v>
          </cell>
        </row>
        <row r="149">
          <cell r="F149">
            <v>0</v>
          </cell>
          <cell r="N149">
            <v>0</v>
          </cell>
        </row>
        <row r="150">
          <cell r="F150">
            <v>2393.4199999999996</v>
          </cell>
          <cell r="N150">
            <v>929.62</v>
          </cell>
        </row>
        <row r="151">
          <cell r="F151">
            <v>0</v>
          </cell>
          <cell r="N151">
            <v>6443.17</v>
          </cell>
        </row>
        <row r="152">
          <cell r="F152">
            <v>7776.7000000000007</v>
          </cell>
          <cell r="N152">
            <v>0</v>
          </cell>
        </row>
        <row r="153">
          <cell r="F153">
            <v>2070.54</v>
          </cell>
          <cell r="N153">
            <v>10902.32</v>
          </cell>
        </row>
      </sheetData>
      <sheetData sheetId="13">
        <row r="8">
          <cell r="F8">
            <v>191311.33176991151</v>
          </cell>
          <cell r="J8">
            <v>0</v>
          </cell>
          <cell r="N8">
            <v>547376.98150442482</v>
          </cell>
        </row>
        <row r="9">
          <cell r="F9">
            <v>44.25</v>
          </cell>
          <cell r="J9">
            <v>0</v>
          </cell>
          <cell r="N9">
            <v>0</v>
          </cell>
        </row>
        <row r="10">
          <cell r="F10">
            <v>0</v>
          </cell>
          <cell r="J10">
            <v>0</v>
          </cell>
          <cell r="N10">
            <v>0</v>
          </cell>
        </row>
        <row r="11">
          <cell r="F11">
            <v>13159.754070796458</v>
          </cell>
          <cell r="J11">
            <v>0</v>
          </cell>
          <cell r="N11">
            <v>39689.783451327443</v>
          </cell>
        </row>
        <row r="12">
          <cell r="F12">
            <v>2225.63</v>
          </cell>
          <cell r="J12">
            <v>0</v>
          </cell>
          <cell r="N12">
            <v>2684.7299999999996</v>
          </cell>
        </row>
        <row r="13">
          <cell r="F13">
            <v>3326.71</v>
          </cell>
          <cell r="J13">
            <v>0</v>
          </cell>
          <cell r="N13">
            <v>18746.12</v>
          </cell>
        </row>
        <row r="14">
          <cell r="F14">
            <v>500</v>
          </cell>
          <cell r="J14">
            <v>0</v>
          </cell>
          <cell r="N14">
            <v>1100</v>
          </cell>
        </row>
        <row r="15">
          <cell r="F15">
            <v>1175.0900000000001</v>
          </cell>
          <cell r="J15">
            <v>0</v>
          </cell>
          <cell r="N15">
            <v>2742.34</v>
          </cell>
        </row>
        <row r="16">
          <cell r="F16">
            <v>673.29</v>
          </cell>
          <cell r="J16">
            <v>0</v>
          </cell>
          <cell r="N16">
            <v>0</v>
          </cell>
        </row>
        <row r="17">
          <cell r="F17">
            <v>464.6</v>
          </cell>
          <cell r="J17">
            <v>0</v>
          </cell>
          <cell r="N17">
            <v>538.27</v>
          </cell>
        </row>
        <row r="18">
          <cell r="F18">
            <v>0</v>
          </cell>
          <cell r="J18">
            <v>0</v>
          </cell>
          <cell r="N18">
            <v>112.9</v>
          </cell>
        </row>
        <row r="19">
          <cell r="F19">
            <v>0</v>
          </cell>
          <cell r="J19">
            <v>0</v>
          </cell>
          <cell r="N19">
            <v>0</v>
          </cell>
        </row>
        <row r="20">
          <cell r="F20">
            <v>0</v>
          </cell>
          <cell r="J20">
            <v>0</v>
          </cell>
          <cell r="N20">
            <v>0</v>
          </cell>
        </row>
        <row r="21">
          <cell r="F21">
            <v>3230.0599999999995</v>
          </cell>
          <cell r="J21">
            <v>0</v>
          </cell>
          <cell r="N21">
            <v>2727.43</v>
          </cell>
        </row>
        <row r="22">
          <cell r="F22">
            <v>0</v>
          </cell>
          <cell r="J22">
            <v>0</v>
          </cell>
          <cell r="N22">
            <v>0</v>
          </cell>
        </row>
        <row r="23">
          <cell r="F23">
            <v>495.58</v>
          </cell>
          <cell r="J23">
            <v>0</v>
          </cell>
          <cell r="N23">
            <v>524.05999999999995</v>
          </cell>
        </row>
        <row r="24">
          <cell r="F24">
            <v>0</v>
          </cell>
          <cell r="J24">
            <v>0</v>
          </cell>
          <cell r="N24">
            <v>2537.6999999999998</v>
          </cell>
        </row>
        <row r="25">
          <cell r="F25">
            <v>0</v>
          </cell>
          <cell r="J25">
            <v>0</v>
          </cell>
          <cell r="N25">
            <v>0</v>
          </cell>
        </row>
        <row r="26">
          <cell r="F26">
            <v>0</v>
          </cell>
          <cell r="J26">
            <v>0</v>
          </cell>
          <cell r="N26">
            <v>112.9</v>
          </cell>
        </row>
        <row r="27">
          <cell r="F27">
            <v>250.7</v>
          </cell>
          <cell r="J27">
            <v>0</v>
          </cell>
          <cell r="N27">
            <v>1268.06</v>
          </cell>
        </row>
        <row r="28">
          <cell r="F28">
            <v>0</v>
          </cell>
          <cell r="J28">
            <v>0</v>
          </cell>
          <cell r="N28">
            <v>120.16</v>
          </cell>
        </row>
        <row r="29">
          <cell r="F29">
            <v>264.43</v>
          </cell>
          <cell r="J29">
            <v>0</v>
          </cell>
          <cell r="N29">
            <v>6087.67</v>
          </cell>
        </row>
        <row r="30">
          <cell r="F30">
            <v>-1281.8600000000001</v>
          </cell>
          <cell r="J30">
            <v>0</v>
          </cell>
          <cell r="N30">
            <v>-2920.3500000000004</v>
          </cell>
        </row>
        <row r="31">
          <cell r="F31">
            <v>0</v>
          </cell>
          <cell r="J31">
            <v>0</v>
          </cell>
          <cell r="N31">
            <v>0</v>
          </cell>
        </row>
        <row r="32">
          <cell r="F32">
            <v>0</v>
          </cell>
          <cell r="J32">
            <v>0</v>
          </cell>
          <cell r="N32">
            <v>0</v>
          </cell>
        </row>
        <row r="33">
          <cell r="F33">
            <v>0</v>
          </cell>
          <cell r="J33">
            <v>0</v>
          </cell>
          <cell r="N33">
            <v>0</v>
          </cell>
        </row>
        <row r="34">
          <cell r="F34">
            <v>0</v>
          </cell>
          <cell r="J34">
            <v>0</v>
          </cell>
          <cell r="N34">
            <v>0</v>
          </cell>
        </row>
        <row r="35">
          <cell r="F35">
            <v>0</v>
          </cell>
          <cell r="J35">
            <v>0</v>
          </cell>
          <cell r="N35">
            <v>0</v>
          </cell>
        </row>
        <row r="36">
          <cell r="F36">
            <v>0</v>
          </cell>
          <cell r="J36">
            <v>0</v>
          </cell>
          <cell r="N36">
            <v>0</v>
          </cell>
        </row>
        <row r="37">
          <cell r="F37">
            <v>0</v>
          </cell>
          <cell r="J37">
            <v>0</v>
          </cell>
          <cell r="N37">
            <v>0</v>
          </cell>
        </row>
        <row r="44">
          <cell r="F44">
            <v>17090.260000000002</v>
          </cell>
          <cell r="N44">
            <v>50199.25</v>
          </cell>
        </row>
        <row r="45">
          <cell r="F45">
            <v>24880</v>
          </cell>
          <cell r="N45">
            <v>58085.060000000005</v>
          </cell>
        </row>
        <row r="46">
          <cell r="F46">
            <v>14200.8</v>
          </cell>
          <cell r="N46">
            <v>29713.679999999997</v>
          </cell>
        </row>
        <row r="47">
          <cell r="F47">
            <v>3672.9500000000003</v>
          </cell>
          <cell r="N47">
            <v>11943.859999999999</v>
          </cell>
        </row>
        <row r="48">
          <cell r="F48">
            <v>4508.5199999999995</v>
          </cell>
          <cell r="N48">
            <v>11723.54</v>
          </cell>
        </row>
        <row r="49">
          <cell r="F49">
            <v>3032.88</v>
          </cell>
          <cell r="N49">
            <v>7648.5599999999995</v>
          </cell>
        </row>
        <row r="50">
          <cell r="F50">
            <v>47267</v>
          </cell>
          <cell r="N50">
            <v>102901.51999999999</v>
          </cell>
        </row>
        <row r="51">
          <cell r="F51">
            <v>0</v>
          </cell>
          <cell r="N51">
            <v>0</v>
          </cell>
        </row>
        <row r="52">
          <cell r="F52">
            <v>1664.65</v>
          </cell>
          <cell r="N52">
            <v>3611.82</v>
          </cell>
        </row>
        <row r="53">
          <cell r="F53">
            <v>2427.5000000000005</v>
          </cell>
          <cell r="N53">
            <v>5445.4299999999994</v>
          </cell>
        </row>
        <row r="54">
          <cell r="F54">
            <v>3383.5</v>
          </cell>
          <cell r="N54">
            <v>13067.499</v>
          </cell>
        </row>
        <row r="55">
          <cell r="F55">
            <v>1079.08</v>
          </cell>
          <cell r="N55">
            <v>0</v>
          </cell>
        </row>
        <row r="56">
          <cell r="F56">
            <v>1678.29</v>
          </cell>
          <cell r="N56">
            <v>3647.5899999999992</v>
          </cell>
        </row>
        <row r="57">
          <cell r="F57">
            <v>287.06</v>
          </cell>
          <cell r="N57">
            <v>1347.44</v>
          </cell>
        </row>
        <row r="58">
          <cell r="F58">
            <v>3780.7</v>
          </cell>
          <cell r="N58">
            <v>1443.0800000000002</v>
          </cell>
        </row>
        <row r="59">
          <cell r="F59">
            <v>363.25000000000006</v>
          </cell>
          <cell r="N59">
            <v>1238.2499999999998</v>
          </cell>
        </row>
        <row r="60">
          <cell r="F60">
            <v>0</v>
          </cell>
          <cell r="N60">
            <v>0</v>
          </cell>
        </row>
        <row r="61">
          <cell r="F61">
            <v>0</v>
          </cell>
          <cell r="N61">
            <v>36.68</v>
          </cell>
        </row>
        <row r="62">
          <cell r="F62">
            <v>0</v>
          </cell>
          <cell r="N62">
            <v>101.1</v>
          </cell>
        </row>
        <row r="63">
          <cell r="F63">
            <v>188.71</v>
          </cell>
          <cell r="N63">
            <v>524.34</v>
          </cell>
        </row>
        <row r="64">
          <cell r="F64">
            <v>36346.14</v>
          </cell>
          <cell r="N64">
            <v>88373.839999999982</v>
          </cell>
        </row>
        <row r="65">
          <cell r="F65">
            <v>2900.09</v>
          </cell>
          <cell r="N65">
            <v>2236.25</v>
          </cell>
        </row>
        <row r="66">
          <cell r="F66">
            <v>0</v>
          </cell>
          <cell r="N66">
            <v>228.5</v>
          </cell>
        </row>
        <row r="67">
          <cell r="F67">
            <v>399.06</v>
          </cell>
          <cell r="N67">
            <v>779.75</v>
          </cell>
        </row>
        <row r="68">
          <cell r="F68">
            <v>5994.46</v>
          </cell>
          <cell r="N68">
            <v>18137.490000000002</v>
          </cell>
        </row>
        <row r="69">
          <cell r="F69">
            <v>1811.8300000000002</v>
          </cell>
          <cell r="N69">
            <v>7866.1100000000006</v>
          </cell>
        </row>
        <row r="70">
          <cell r="F70">
            <v>0</v>
          </cell>
          <cell r="N70">
            <v>2920.3300000000004</v>
          </cell>
        </row>
        <row r="71">
          <cell r="F71">
            <v>86239.743333333347</v>
          </cell>
          <cell r="N71">
            <v>86239.77999999997</v>
          </cell>
        </row>
        <row r="72">
          <cell r="F72">
            <v>5806.2300000000005</v>
          </cell>
          <cell r="N72">
            <v>26726.36</v>
          </cell>
        </row>
        <row r="73">
          <cell r="F73">
            <v>1179.54</v>
          </cell>
          <cell r="N73">
            <v>0</v>
          </cell>
        </row>
        <row r="81">
          <cell r="F81">
            <v>9451.0400000000009</v>
          </cell>
          <cell r="N81">
            <v>19360.269999999997</v>
          </cell>
        </row>
        <row r="82">
          <cell r="F82">
            <v>10153.07</v>
          </cell>
          <cell r="N82">
            <v>13429.35</v>
          </cell>
        </row>
        <row r="83">
          <cell r="F83">
            <v>5921.02</v>
          </cell>
          <cell r="N83">
            <v>19549.61</v>
          </cell>
        </row>
        <row r="84">
          <cell r="F84">
            <v>6270.86</v>
          </cell>
          <cell r="N84">
            <v>0</v>
          </cell>
        </row>
        <row r="85">
          <cell r="F85">
            <v>1913.23</v>
          </cell>
          <cell r="N85">
            <v>3975.7000000000003</v>
          </cell>
        </row>
        <row r="86">
          <cell r="F86">
            <v>2080.4</v>
          </cell>
          <cell r="N86">
            <v>3165.3</v>
          </cell>
        </row>
        <row r="87">
          <cell r="F87">
            <v>901.2</v>
          </cell>
          <cell r="N87">
            <v>3428.9300000000003</v>
          </cell>
        </row>
        <row r="88">
          <cell r="F88">
            <v>880.69999999999993</v>
          </cell>
          <cell r="N88">
            <v>0</v>
          </cell>
        </row>
        <row r="89">
          <cell r="F89">
            <v>0</v>
          </cell>
          <cell r="N89">
            <v>0</v>
          </cell>
        </row>
        <row r="90">
          <cell r="F90">
            <v>0</v>
          </cell>
          <cell r="N90">
            <v>0</v>
          </cell>
        </row>
        <row r="91">
          <cell r="F91">
            <v>0</v>
          </cell>
          <cell r="N91">
            <v>0</v>
          </cell>
        </row>
        <row r="92">
          <cell r="F92">
            <v>0</v>
          </cell>
          <cell r="N92">
            <v>0</v>
          </cell>
        </row>
        <row r="93">
          <cell r="F93">
            <v>0</v>
          </cell>
          <cell r="N93">
            <v>0</v>
          </cell>
        </row>
        <row r="94">
          <cell r="F94">
            <v>0</v>
          </cell>
          <cell r="N94">
            <v>0</v>
          </cell>
        </row>
        <row r="95">
          <cell r="F95">
            <v>0</v>
          </cell>
          <cell r="N95">
            <v>246.76</v>
          </cell>
        </row>
        <row r="96">
          <cell r="F96">
            <v>554.78</v>
          </cell>
          <cell r="N96">
            <v>386.19</v>
          </cell>
        </row>
        <row r="97">
          <cell r="F97">
            <v>0</v>
          </cell>
          <cell r="N97">
            <v>0</v>
          </cell>
        </row>
        <row r="98">
          <cell r="F98">
            <v>0</v>
          </cell>
          <cell r="N98">
            <v>0</v>
          </cell>
        </row>
        <row r="99">
          <cell r="F99">
            <v>4747.45</v>
          </cell>
          <cell r="N99">
            <v>119.88</v>
          </cell>
        </row>
        <row r="100">
          <cell r="F100">
            <v>878.12</v>
          </cell>
          <cell r="N100">
            <v>2291.9300000000003</v>
          </cell>
        </row>
        <row r="101">
          <cell r="F101">
            <v>0</v>
          </cell>
          <cell r="N101">
            <v>0</v>
          </cell>
        </row>
        <row r="102">
          <cell r="F102">
            <v>0</v>
          </cell>
          <cell r="N102">
            <v>1396.23</v>
          </cell>
        </row>
        <row r="103">
          <cell r="F103">
            <v>2545.4699999999998</v>
          </cell>
          <cell r="N103">
            <v>10491.57</v>
          </cell>
        </row>
        <row r="104">
          <cell r="F104">
            <v>0</v>
          </cell>
          <cell r="N104">
            <v>0</v>
          </cell>
        </row>
        <row r="105">
          <cell r="F105">
            <v>0</v>
          </cell>
          <cell r="N105">
            <v>0</v>
          </cell>
        </row>
        <row r="117">
          <cell r="F117">
            <v>6449.25</v>
          </cell>
          <cell r="N117">
            <v>13534.27</v>
          </cell>
        </row>
        <row r="118">
          <cell r="F118">
            <v>1329.02</v>
          </cell>
          <cell r="N118">
            <v>2929.4400000000005</v>
          </cell>
        </row>
        <row r="119">
          <cell r="F119">
            <v>4377.5</v>
          </cell>
          <cell r="N119">
            <v>9477.5</v>
          </cell>
        </row>
        <row r="120">
          <cell r="F120">
            <v>0</v>
          </cell>
          <cell r="N120">
            <v>0</v>
          </cell>
        </row>
        <row r="121">
          <cell r="F121">
            <v>1242.75</v>
          </cell>
          <cell r="N121">
            <v>2654.41</v>
          </cell>
        </row>
        <row r="122">
          <cell r="F122">
            <v>4826.25</v>
          </cell>
          <cell r="N122">
            <v>10617.75</v>
          </cell>
        </row>
        <row r="123">
          <cell r="F123">
            <v>157.6</v>
          </cell>
          <cell r="N123">
            <v>341.2</v>
          </cell>
        </row>
        <row r="124">
          <cell r="F124">
            <v>44.75</v>
          </cell>
          <cell r="N124">
            <v>112.46</v>
          </cell>
        </row>
        <row r="125">
          <cell r="F125">
            <v>0</v>
          </cell>
          <cell r="N125">
            <v>0</v>
          </cell>
        </row>
        <row r="126">
          <cell r="F126">
            <v>173.75</v>
          </cell>
          <cell r="N126">
            <v>382.25</v>
          </cell>
        </row>
        <row r="127">
          <cell r="F127">
            <v>0</v>
          </cell>
          <cell r="N127">
            <v>0</v>
          </cell>
        </row>
        <row r="128">
          <cell r="F128">
            <v>0</v>
          </cell>
          <cell r="N128">
            <v>0</v>
          </cell>
        </row>
        <row r="129">
          <cell r="F129">
            <v>0</v>
          </cell>
          <cell r="N129">
            <v>0</v>
          </cell>
        </row>
        <row r="130">
          <cell r="F130">
            <v>172.5</v>
          </cell>
          <cell r="N130">
            <v>415.08</v>
          </cell>
        </row>
        <row r="131">
          <cell r="F131">
            <v>751.64</v>
          </cell>
          <cell r="N131">
            <v>1690.79</v>
          </cell>
        </row>
        <row r="132">
          <cell r="F132">
            <v>88.68</v>
          </cell>
          <cell r="N132">
            <v>173.55</v>
          </cell>
        </row>
        <row r="133">
          <cell r="F133">
            <v>46.31</v>
          </cell>
          <cell r="N133">
            <v>52.63</v>
          </cell>
        </row>
        <row r="134">
          <cell r="F134">
            <v>62.370000000000005</v>
          </cell>
          <cell r="N134">
            <v>81.930000000000021</v>
          </cell>
        </row>
        <row r="135">
          <cell r="F135">
            <v>1482.8000000000002</v>
          </cell>
          <cell r="N135">
            <v>3608.2299999999996</v>
          </cell>
        </row>
        <row r="136">
          <cell r="F136">
            <v>25.62</v>
          </cell>
          <cell r="N136">
            <v>99.52000000000001</v>
          </cell>
        </row>
        <row r="137">
          <cell r="F137">
            <v>299.25</v>
          </cell>
          <cell r="N137">
            <v>544.29999999999995</v>
          </cell>
        </row>
        <row r="138">
          <cell r="F138">
            <v>0</v>
          </cell>
          <cell r="N138">
            <v>0</v>
          </cell>
        </row>
        <row r="139">
          <cell r="F139">
            <v>0</v>
          </cell>
          <cell r="N139">
            <v>0</v>
          </cell>
        </row>
        <row r="140">
          <cell r="F140">
            <v>0</v>
          </cell>
          <cell r="N140">
            <v>0</v>
          </cell>
        </row>
        <row r="141">
          <cell r="F141">
            <v>1086.5899999999999</v>
          </cell>
          <cell r="N141">
            <v>1192.2300000000002</v>
          </cell>
        </row>
        <row r="142">
          <cell r="F142">
            <v>5242.7299999999996</v>
          </cell>
          <cell r="N142">
            <v>10490</v>
          </cell>
        </row>
        <row r="143">
          <cell r="F143">
            <v>4600.62</v>
          </cell>
          <cell r="N143">
            <v>3137.6600000000003</v>
          </cell>
        </row>
        <row r="144">
          <cell r="F144">
            <v>2050.08</v>
          </cell>
          <cell r="N144">
            <v>3131.36</v>
          </cell>
        </row>
        <row r="145">
          <cell r="F145">
            <v>345.75</v>
          </cell>
          <cell r="N145">
            <v>1131.3799999999999</v>
          </cell>
        </row>
        <row r="146">
          <cell r="F146">
            <v>0</v>
          </cell>
          <cell r="N146">
            <v>6236.68</v>
          </cell>
        </row>
        <row r="147">
          <cell r="F147">
            <v>0</v>
          </cell>
          <cell r="N147">
            <v>0</v>
          </cell>
        </row>
        <row r="148">
          <cell r="F148">
            <v>4137.37</v>
          </cell>
          <cell r="N148">
            <v>4529.2800000000007</v>
          </cell>
        </row>
        <row r="149">
          <cell r="F149">
            <v>0</v>
          </cell>
          <cell r="N149">
            <v>0</v>
          </cell>
        </row>
        <row r="150">
          <cell r="F150">
            <v>2393.4199999999996</v>
          </cell>
          <cell r="N150">
            <v>929.62</v>
          </cell>
        </row>
        <row r="151">
          <cell r="F151">
            <v>0</v>
          </cell>
          <cell r="N151">
            <v>6780.03</v>
          </cell>
        </row>
        <row r="152">
          <cell r="F152">
            <v>8554.3700000000008</v>
          </cell>
          <cell r="N152">
            <v>0</v>
          </cell>
        </row>
        <row r="153">
          <cell r="F153">
            <v>2070.54</v>
          </cell>
          <cell r="N153">
            <v>10973.42</v>
          </cell>
        </row>
      </sheetData>
      <sheetData sheetId="14" refreshError="1"/>
      <sheetData sheetId="15">
        <row r="32">
          <cell r="F32" t="str">
            <v xml:space="preserve">ΠΡΑΓΜΑΤΟΠΟΙΗΘΕΝΤΑ ΜΗΝΟΣ ΤΡΕΧ. ΕΤΟΥΣ </v>
          </cell>
        </row>
        <row r="33">
          <cell r="D33">
            <v>2024</v>
          </cell>
        </row>
        <row r="34">
          <cell r="D34">
            <v>2025</v>
          </cell>
        </row>
        <row r="35">
          <cell r="F35" t="str">
            <v>ΠΡΟΥΠΟΛΟΓΙΣΜΟΣ ΤΡΕΧΟΝΤΟΣ ΕΤΟΥΣ</v>
          </cell>
        </row>
        <row r="68">
          <cell r="F68" t="str">
            <v>ΠΡΑΓΜΑΤΟΠΟΙΗΘΕΝΤΑ ΠΡΟΗΓΟΥΜΕΝΟΥ ΕΤΟΥΣ</v>
          </cell>
        </row>
        <row r="100">
          <cell r="F100" t="str">
            <v xml:space="preserve">ΣΥΓΚΡΙΣΕΙΣ </v>
          </cell>
        </row>
        <row r="106">
          <cell r="F106" t="str">
            <v xml:space="preserve">ΙΑΝΟΥΑΡΙΟΣ ΤΡΕΧΟΝ ΕΤΟΣ </v>
          </cell>
        </row>
        <row r="107">
          <cell r="F107" t="str">
            <v xml:space="preserve">ΦΕΒΡΟΥΑΡΙΟΣ ΤΡΕΧΟΝ ΕΤΟΣ </v>
          </cell>
        </row>
        <row r="108">
          <cell r="F108" t="str">
            <v xml:space="preserve">ΜΑΡΤΙΟΣ ΤΡΕΧΟΝ ΕΤΟΣ </v>
          </cell>
        </row>
        <row r="109">
          <cell r="F109" t="str">
            <v xml:space="preserve">ΑΠΡΙΛΙΟΣ ΤΡΕΧΟΝ ΕΤΟΣ </v>
          </cell>
        </row>
        <row r="110">
          <cell r="F110" t="str">
            <v xml:space="preserve">ΜΑΙΟΣ ΤΡΕΧΟΝ ΕΤΟΣ </v>
          </cell>
        </row>
        <row r="111">
          <cell r="F111" t="str">
            <v xml:space="preserve">ΙΟΥΝΙΟΣ ΤΡΕΧΟΝ ΕΤΟΣ </v>
          </cell>
        </row>
        <row r="112">
          <cell r="F112" t="str">
            <v xml:space="preserve">ΙΟΥΛΙΟΣ ΤΡΕΧΟΝ ΕΤΟΣ </v>
          </cell>
        </row>
        <row r="113">
          <cell r="F113" t="str">
            <v xml:space="preserve">ΑΥΓΟΥΣΤΟΣ ΤΡΕΧΟΝ ΕΤΟΣ </v>
          </cell>
        </row>
        <row r="114">
          <cell r="F114" t="str">
            <v xml:space="preserve">ΣΕΠΤΕΜΒΡΙΟΣ ΤΡΕΧΟΝ ΕΤΟΣ </v>
          </cell>
        </row>
        <row r="115">
          <cell r="F115" t="str">
            <v xml:space="preserve">ΟΚΤΩΒΡΙΟΣ ΤΡΕΧΟΝ ΕΤΟΣ </v>
          </cell>
        </row>
        <row r="116">
          <cell r="F116" t="str">
            <v xml:space="preserve">ΝΟΕΜΒΡΙΟΣ ΤΡΕΧΟΝ ΕΤΟΣ </v>
          </cell>
        </row>
        <row r="117">
          <cell r="F117" t="str">
            <v xml:space="preserve">ΔΕΚΕΜΒΡΙΟΣ ΤΡΕΧΟΝ ΕΤΟΣ </v>
          </cell>
        </row>
        <row r="120">
          <cell r="F120" t="str">
            <v xml:space="preserve">ΙΑΝΟΥΑΡΙΟΣ ΠΡΟΗΓΟΥΜΕΝΟΥ ΕΤΟΥΣ </v>
          </cell>
        </row>
        <row r="121">
          <cell r="F121" t="str">
            <v>ΦΕΒΡΟΥΑΡΙΟΣ ΠΡΟΗΓΟΥΜΕΝΟΥ ΕΤΟΥΣ</v>
          </cell>
        </row>
        <row r="122">
          <cell r="F122" t="str">
            <v>ΜΑΡΤΙΟΣ ΠΡΟΗΓΟΥΜΕΝΟΥ ΕΤΟΥΣ</v>
          </cell>
        </row>
        <row r="123">
          <cell r="F123" t="str">
            <v>ΑΠΡΙΛΙΟΣ ΠΡΟΗΓΟΥΜΕΝΟΥ ΕΤΟΥΣ</v>
          </cell>
        </row>
        <row r="124">
          <cell r="F124" t="str">
            <v>ΜΑΙΟΣ ΠΡΟΗΓΟΥΜΕΝΟΥ ΕΤΟΥΣ</v>
          </cell>
        </row>
        <row r="125">
          <cell r="F125" t="str">
            <v>ΙΟΥΝΙΟΣ ΠΡΟΗΓΟΥΜΕΝΟΥ ΕΤΟΥΣ</v>
          </cell>
        </row>
        <row r="126">
          <cell r="F126" t="str">
            <v>ΙΟΥΛΙΟΣ ΠΡΟΗΓΟΥΜΕΝΟΥ ΕΤΟΥΣ</v>
          </cell>
        </row>
        <row r="127">
          <cell r="F127" t="str">
            <v>ΑΥΓΟΥΣΤΟΣ ΠΡΟΗΓΟΥΜΕΝΟΥ ΕΤΟΥΣ</v>
          </cell>
        </row>
        <row r="128">
          <cell r="F128" t="str">
            <v>ΣΕΠΤΕΜΒΡΙΟΣ ΠΡΟΗΓΟΥΜΕΝΟΥ ΕΤΟΥΣ</v>
          </cell>
        </row>
        <row r="129">
          <cell r="F129" t="str">
            <v>ΟΚΤΩΒΡΙΟΣ ΠΡΟΗΓΟΥΜΕΝΟΥ ΕΤΟΥΣ</v>
          </cell>
        </row>
        <row r="130">
          <cell r="F130" t="str">
            <v>ΝΟΕΜΒΡΙΟΣ ΠΡΟΗΓΟΥΜΕΝΟΥ ΕΤΟΥΣ</v>
          </cell>
        </row>
        <row r="131">
          <cell r="F131" t="str">
            <v>ΔΕΚΕΜΒΡΙΟΣ ΠΡΟΗΓΟΥΜΕΝΟΥ ΕΤΟΥΣ</v>
          </cell>
        </row>
        <row r="141">
          <cell r="H141">
            <v>2024</v>
          </cell>
        </row>
        <row r="187">
          <cell r="F187" t="str">
            <v>Εσοδα Φιλοξενείας-Διαμονής</v>
          </cell>
          <cell r="I187" t="str">
            <v>Μικτές Αποδοχές H.Keepin (Α.Κ.Υπ.)</v>
          </cell>
          <cell r="L187" t="str">
            <v>Μικτές Αποδοχές Developent Department (A.K.Ddep)</v>
          </cell>
          <cell r="O187" t="str">
            <v>Μικτές Αποδοχές (Α.Κ.Διοικ.)</v>
          </cell>
        </row>
        <row r="188">
          <cell r="F188" t="str">
            <v>Early Check in/Check Out</v>
          </cell>
          <cell r="I188" t="str">
            <v>Μικτές Αποδοχές Operation (Α.Κ.Operation )</v>
          </cell>
          <cell r="L188" t="str">
            <v>Μικτές Αποδοχές Reservation department (Α.Κ.RDep )</v>
          </cell>
          <cell r="O188" t="str">
            <v>Ασφαλιστικές εισφορές  (Α.Κ.Διοικ.)</v>
          </cell>
        </row>
        <row r="189">
          <cell r="F189" t="str">
            <v xml:space="preserve">Πρωινό ( Εξτρα ) </v>
          </cell>
          <cell r="I189" t="str">
            <v>Μικτές Αποδοχές Maintenance (Α.Κ.Υπ.)</v>
          </cell>
          <cell r="L189" t="str">
            <v>Μικτές Αποδοχές Marketing (Α.Κ.MDep )</v>
          </cell>
          <cell r="O189" t="str">
            <v xml:space="preserve">Ενοίκια  Έδρας </v>
          </cell>
        </row>
        <row r="190">
          <cell r="F190" t="str">
            <v xml:space="preserve">Έσοδα Καθαριότητας </v>
          </cell>
          <cell r="I190" t="str">
            <v>Ασφαλιστικές εισφορές (Α.Κ.HOUSE KEEPING)</v>
          </cell>
          <cell r="L190" t="str">
            <v>Μικτές Αποδοχές Sales (Α.Κ.SDep )</v>
          </cell>
          <cell r="O190" t="str">
            <v>Ενοίκιο Αποθήκης Β</v>
          </cell>
        </row>
        <row r="191">
          <cell r="F191" t="str">
            <v>Cancellation Fees</v>
          </cell>
          <cell r="I191" t="str">
            <v>Ασφαλιστικές εισφορές (Α.Κ. OPERATION DEP )</v>
          </cell>
          <cell r="L191" t="str">
            <v>Ασφαλιστικές εισφορές (Α.Κ.DDep)</v>
          </cell>
          <cell r="O191" t="str">
            <v>Ενοίκιο Αποθήκης Α</v>
          </cell>
        </row>
        <row r="192">
          <cell r="F192" t="str">
            <v>Έσοδα Διαχείρισης καταλυμάτων 24%</v>
          </cell>
          <cell r="I192" t="str">
            <v>Ασφαλιστικές εισφορές (Α.Κ. MAINTENANCE DEP )</v>
          </cell>
          <cell r="L192" t="str">
            <v>Ασφαλιστικές εισφορές (Α.Κ.RDep)</v>
          </cell>
          <cell r="O192" t="str">
            <v>Ενοίκιο Αριστοφάνους 1</v>
          </cell>
        </row>
        <row r="193">
          <cell r="F193" t="str">
            <v>Έσοδα από Ενοίκια Ιππάρχου 24%</v>
          </cell>
          <cell r="I193" t="str">
            <v xml:space="preserve">Ενοίκια </v>
          </cell>
          <cell r="L193" t="str">
            <v>Ασφαλιστικές εισφορές (Α.Κ.MDep)</v>
          </cell>
          <cell r="O193" t="str">
            <v xml:space="preserve">Χαρτόσημο ενοικίου Έδρας </v>
          </cell>
        </row>
        <row r="194">
          <cell r="F194" t="str">
            <v>Πωλ.Φύλαξη Αποσκευών (DIRECT)</v>
          </cell>
          <cell r="I194" t="str">
            <v xml:space="preserve">Διαφορά Ενοικίου </v>
          </cell>
          <cell r="L194" t="str">
            <v>Ασφαλιστικές εισφορές (Α.Κ.SDep)</v>
          </cell>
          <cell r="O194" t="str">
            <v xml:space="preserve">Χαρτόσημο Ενοικίου Αποθήκης Α </v>
          </cell>
        </row>
        <row r="195">
          <cell r="F195" t="str">
            <v>Πωλ.Φύλαξη Αποσκευών  (ΤΡΙΤΩΝ) (RADICAL)</v>
          </cell>
          <cell r="I195" t="str">
            <v xml:space="preserve">Χαρτόσημο ενοικίων </v>
          </cell>
          <cell r="L195" t="str">
            <v>Ενοίκιο</v>
          </cell>
          <cell r="O195" t="str">
            <v xml:space="preserve">Χαρτόσημο Ενοικίου Αποθήκης Β </v>
          </cell>
        </row>
        <row r="196">
          <cell r="F196" t="str">
            <v>Πωλ. TRANSFER (Περιορισμένη Μίσθωση)</v>
          </cell>
          <cell r="I196" t="str">
            <v xml:space="preserve">Κοινόχρηστες Δαπάνες </v>
          </cell>
          <cell r="L196" t="str">
            <v xml:space="preserve">Χαρτόσημο ενοικίων </v>
          </cell>
          <cell r="O196" t="str">
            <v>Χαρτόσημο Ενοικίου Αριστοφάνους 1</v>
          </cell>
        </row>
        <row r="197">
          <cell r="F197" t="str">
            <v>Πωλ.Ενοικ.Μεταφ.Μέσων Αναψυχής (ποδήλατα)</v>
          </cell>
          <cell r="I197" t="str">
            <v xml:space="preserve">Ενέργεια </v>
          </cell>
          <cell r="L197" t="str">
            <v xml:space="preserve">Κοινόχρηστες Δαπάνες </v>
          </cell>
          <cell r="O197" t="str">
            <v xml:space="preserve">Κοινόχρηστες Δαπάνες Έδρας </v>
          </cell>
        </row>
        <row r="198">
          <cell r="F198" t="str">
            <v>Πωλ.Ενοικ.Μεταφ.Μέσων(αυτοκινητα)</v>
          </cell>
          <cell r="I198" t="str">
            <v>Φυσικό αέριο</v>
          </cell>
          <cell r="L198" t="str">
            <v xml:space="preserve">Ενέργεια </v>
          </cell>
          <cell r="O198" t="str">
            <v xml:space="preserve">Κοινόχρηστες Δαπάνες Αποθήκης Α </v>
          </cell>
        </row>
        <row r="199">
          <cell r="F199" t="str">
            <v>Πωλήσεις Καθαριότητας (ΤΡΙΤΩΝ)</v>
          </cell>
          <cell r="I199" t="str">
            <v xml:space="preserve">Τηλεπικοινωνίες (Τηλεφωνία &amp; Διαδίκτυο) </v>
          </cell>
          <cell r="L199" t="str">
            <v xml:space="preserve">Τηλεπικοινωνίες (Τηλεφωνία &amp; Διαδίκτυο) </v>
          </cell>
          <cell r="O199" t="str">
            <v xml:space="preserve">Κοινόχρηστες Δαπάνες Αποθήκης Β </v>
          </cell>
        </row>
        <row r="200">
          <cell r="F200" t="str">
            <v>Πωλ.Κρουαζιέρας</v>
          </cell>
          <cell r="I200" t="str">
            <v xml:space="preserve">Ύδρευση </v>
          </cell>
          <cell r="L200" t="str">
            <v xml:space="preserve">Ύδρευση </v>
          </cell>
          <cell r="O200" t="str">
            <v>Κοινόχρηστες Δαπάνες Αριστοφάνους 1</v>
          </cell>
        </row>
        <row r="201">
          <cell r="F201" t="str">
            <v>Πωλ. Μαθημάτων</v>
          </cell>
          <cell r="I201" t="str">
            <v xml:space="preserve">Ασφάλιστρα </v>
          </cell>
          <cell r="L201" t="str">
            <v xml:space="preserve">Ασφάλιστρα </v>
          </cell>
          <cell r="O201" t="str">
            <v xml:space="preserve">Ενέργεια  Έδρας </v>
          </cell>
        </row>
        <row r="202">
          <cell r="F202" t="str">
            <v>Πωλ.Κρουαζ.Transfer.MM. (ΠΑΚΕΤΟ)</v>
          </cell>
          <cell r="I202" t="str">
            <v xml:space="preserve">Αναλώσιμα τρόφιμα  </v>
          </cell>
          <cell r="L202" t="str">
            <v xml:space="preserve">Έντυπα και γραφική Ύλη </v>
          </cell>
          <cell r="O202" t="str">
            <v xml:space="preserve">Ενέργεια Αποθήκης Α </v>
          </cell>
        </row>
        <row r="203">
          <cell r="F203" t="str">
            <v>Προμ. Συστ.Πελ. Αυτοκ.</v>
          </cell>
          <cell r="I203" t="str">
            <v xml:space="preserve">Εντυπα και γραφική ύλη </v>
          </cell>
          <cell r="L203" t="str">
            <v xml:space="preserve">Υλικά Καθαριότητας </v>
          </cell>
          <cell r="O203" t="str">
            <v>Ενέργεια Αποθήκης Β (OPERATION)</v>
          </cell>
        </row>
        <row r="204">
          <cell r="F204" t="str">
            <v>Προμ. Συστ.Πελ. Γυμν.</v>
          </cell>
          <cell r="I204" t="str">
            <v xml:space="preserve">Υλικά Καθαριότητας </v>
          </cell>
          <cell r="L204" t="str">
            <v>Υλικά Φαρμακείου</v>
          </cell>
          <cell r="O204" t="str">
            <v>Ενέργεια Αριστοφάνους 1</v>
          </cell>
        </row>
        <row r="205">
          <cell r="F205" t="str">
            <v>Προμ.Σύστ.Πελ. TRANSFER</v>
          </cell>
          <cell r="I205" t="str">
            <v>Υλικά Φαρμακείου</v>
          </cell>
          <cell r="L205" t="str">
            <v xml:space="preserve">Αγορές εφαρμογών για Marketing </v>
          </cell>
          <cell r="O205" t="str">
            <v xml:space="preserve">Τηλεπικοινωνίες (Τηλεφωνία &amp; Διαδίκτυο) </v>
          </cell>
        </row>
        <row r="206">
          <cell r="F206" t="str">
            <v>Προμ.Σύστ.Πελ.Εκδρ.- Ξεναγ.</v>
          </cell>
          <cell r="I206" t="str">
            <v>Διάφορα αναλώσιμα</v>
          </cell>
          <cell r="L206" t="str">
            <v>Αμοιβές συνεργατών ( Συνδρομές για Marketing - Ιστοσελίδα _ Editing 3D  -)</v>
          </cell>
          <cell r="O206" t="str">
            <v xml:space="preserve">Υδρευση </v>
          </cell>
        </row>
        <row r="207">
          <cell r="F207" t="str">
            <v>Προμ.Συστ.Πελ.Κρουαζιέρας</v>
          </cell>
          <cell r="I207" t="str">
            <v>Αμοιβές συνεργατών ( Μέσα ανεύρεσης Πελατείας Booking Airbnb κλπ)</v>
          </cell>
          <cell r="L207" t="str">
            <v xml:space="preserve">Αμοιβές Τρίτων </v>
          </cell>
          <cell r="O207" t="str">
            <v xml:space="preserve">Ασφάλιστρα </v>
          </cell>
        </row>
        <row r="208">
          <cell r="F208" t="str">
            <v>Ασυνήθη έσοδα και κέρδη</v>
          </cell>
          <cell r="I208" t="str">
            <v>Εξοδα για Αναψυχή Πελατών (Κρουαζιέρες Ποδήλατα - Μαθήματα)</v>
          </cell>
          <cell r="L208" t="str">
            <v>Επισκευές - Συντηρήσεις</v>
          </cell>
          <cell r="O208" t="str">
            <v xml:space="preserve">Έντυπα και γραφική Ύλη </v>
          </cell>
        </row>
        <row r="209">
          <cell r="F209" t="str">
            <v>Φορος Παρεπιδημούντων</v>
          </cell>
          <cell r="I209" t="str">
            <v>Εξοδα για Μεταφορά Πελατών</v>
          </cell>
          <cell r="L209" t="str">
            <v xml:space="preserve">Εξοδα προβολής και διαφήμισης </v>
          </cell>
          <cell r="O209" t="str">
            <v xml:space="preserve">Υλικά Καθαριότητας </v>
          </cell>
        </row>
        <row r="210">
          <cell r="F210" t="str">
            <v xml:space="preserve">Πρόβλεψη </v>
          </cell>
          <cell r="I210" t="str">
            <v xml:space="preserve">Έξοδα για σύσταση πελατείας αποθήκευσης Αποσκευών ( Radical) </v>
          </cell>
          <cell r="L210" t="str">
            <v>Εξοδα εκθέσεων και επιδείξεων</v>
          </cell>
          <cell r="O210" t="str">
            <v>Υλικά Φαρμακείου</v>
          </cell>
        </row>
        <row r="211">
          <cell r="I211" t="str">
            <v>Αμοιβές Τρίτων ( Καθαριστήριο και άλλα άμεσα έξοδα )</v>
          </cell>
          <cell r="L211" t="str">
            <v>Αποσβέσεις ( Εξοπλισμού R.DEP. &amp; M.DEP.)</v>
          </cell>
          <cell r="O211" t="str">
            <v>Διάφορα αναλώσιμα</v>
          </cell>
        </row>
        <row r="212">
          <cell r="I212" t="str">
            <v>Επισκευές - Συντηρήσεις</v>
          </cell>
          <cell r="O212" t="str">
            <v>Αμοιβές συνεργατών ( Εξωτερικοί Συνεργάτες Λογιστής - Μισθοδοσία Δικηγόρος )</v>
          </cell>
        </row>
        <row r="213">
          <cell r="I213" t="str">
            <v>Φόρος Παρεπιδημούντων</v>
          </cell>
          <cell r="O213" t="str">
            <v>Αμοιβές Τρίτων (Αμοιβές - Συνδρομές για υποστήριξη Pylon Συναγερμός - Διατακτικές)</v>
          </cell>
        </row>
        <row r="214">
          <cell r="I214" t="str">
            <v>Αποσβέσεις ( Κτήρια - Μηχανήματα - Εξοπλισμός )</v>
          </cell>
          <cell r="O214" t="str">
            <v>Επισκευές - Συντηρήσεις</v>
          </cell>
        </row>
        <row r="215">
          <cell r="I215" t="str">
            <v>Αναλώσιμα τρόφιμα  (Ομάδα 2**)</v>
          </cell>
          <cell r="O215" t="str">
            <v xml:space="preserve">Εξοδα μεταφορών </v>
          </cell>
        </row>
        <row r="216">
          <cell r="I216" t="str">
            <v>Υλικά Καθαριότητας (Ομάδα 2**)</v>
          </cell>
          <cell r="O216" t="str">
            <v xml:space="preserve">Εξοδα ταξιδίων </v>
          </cell>
        </row>
        <row r="217">
          <cell r="O217" t="str">
            <v xml:space="preserve">Υλικά άμεσης ανάλωσης </v>
          </cell>
        </row>
        <row r="218">
          <cell r="O218" t="str">
            <v xml:space="preserve">Φόροι και τέλη </v>
          </cell>
        </row>
        <row r="219">
          <cell r="O219" t="str">
            <v>Εξοδα δημοσιεύσεων</v>
          </cell>
        </row>
        <row r="220">
          <cell r="O220" t="str">
            <v xml:space="preserve">Λοιπά Διάφορα έξοδα </v>
          </cell>
        </row>
        <row r="221">
          <cell r="O221" t="str">
            <v xml:space="preserve">Τόκοι και συναφή εξοδα </v>
          </cell>
        </row>
        <row r="222">
          <cell r="O222" t="str">
            <v xml:space="preserve">Αποσβέσεις ( Εξοπλισμού Διοίκησης και εγκαταστάσεων στην έδρα και αποθήκες ) </v>
          </cell>
        </row>
        <row r="223">
          <cell r="O223" t="str">
            <v xml:space="preserve">Ασυνήθη έξοδα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0"/>
  <sheetViews>
    <sheetView topLeftCell="A84" zoomScale="70" zoomScaleNormal="70" workbookViewId="0">
      <selection activeCell="F116" sqref="F116"/>
    </sheetView>
  </sheetViews>
  <sheetFormatPr defaultColWidth="9.140625" defaultRowHeight="12" x14ac:dyDescent="0.25"/>
  <cols>
    <col min="1" max="1" width="4.7109375" style="1" customWidth="1"/>
    <col min="2" max="2" width="4.7109375" style="32" customWidth="1"/>
    <col min="3" max="3" width="30.7109375" style="33" customWidth="1"/>
    <col min="4" max="4" width="13.85546875" style="33" customWidth="1"/>
    <col min="5" max="5" width="10.85546875" style="33" customWidth="1"/>
    <col min="6" max="6" width="20.140625" style="33" bestFit="1" customWidth="1"/>
    <col min="7" max="7" width="11.7109375" style="33" customWidth="1"/>
    <col min="8" max="9" width="8.85546875" style="33" customWidth="1"/>
    <col min="10" max="10" width="11.42578125" style="33" customWidth="1"/>
    <col min="11" max="11" width="10.7109375" style="33" customWidth="1"/>
    <col min="12" max="12" width="12.7109375" style="33" customWidth="1"/>
    <col min="13" max="13" width="11.7109375" style="33" customWidth="1"/>
    <col min="14" max="14" width="14.5703125" style="33" customWidth="1"/>
    <col min="15" max="16" width="13.28515625" style="3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</row>
    <row r="2" spans="1:17" ht="41.25" customHeight="1" x14ac:dyDescent="0.25">
      <c r="A2" s="57">
        <v>1</v>
      </c>
      <c r="B2" s="58"/>
      <c r="C2" s="58" t="s">
        <v>160</v>
      </c>
      <c r="D2" s="181" t="str">
        <f>[1]ΑΝΤΙΣΤΟΙΧΙΣΗ!$F$32</f>
        <v xml:space="preserve">ΠΡΑΓΜΑΤΟΠΟΙΗΘΕΝΤΑ ΜΗΝΟΣ ΤΡΕΧ. ΕΤΟΥΣ </v>
      </c>
      <c r="E2" s="181"/>
      <c r="F2" s="181"/>
      <c r="G2" s="181"/>
      <c r="H2" s="181" t="str">
        <f>[1]ΑΝΤΙΣΤΟΙΧΙΣΗ!$F$35</f>
        <v>ΠΡΟΥΠΟΛΟΓΙΣΜΟΣ ΤΡΕΧΟΝΤΟΣ ΕΤΟΥΣ</v>
      </c>
      <c r="I2" s="181"/>
      <c r="J2" s="181"/>
      <c r="K2" s="181"/>
      <c r="L2" s="181" t="str">
        <f>[1]ΑΝΤΙΣΤΟΙΧΙΣΗ!$F$68</f>
        <v>ΠΡΑΓΜΑΤΟΠΟΙΗΘΕΝΤΑ ΠΡΟΗΓΟΥΜΕΝΟΥ ΕΤΟΥΣ</v>
      </c>
      <c r="M2" s="181"/>
      <c r="N2" s="181"/>
      <c r="O2" s="181">
        <f>[1]ΑΝΤΙΣΤΟΙΧΙΣΗ!$D$33</f>
        <v>2024</v>
      </c>
      <c r="P2" s="182" t="str">
        <f>[1]ΑΝΤΙΣΤΟΙΧΙΣΗ!$F$100</f>
        <v xml:space="preserve">ΣΥΓΚΡΙΣΕΙΣ </v>
      </c>
      <c r="Q2" s="182">
        <f>[1]ΑΝΤΙΣΤΟΙΧΙΣΗ!$H$141</f>
        <v>2024</v>
      </c>
    </row>
    <row r="3" spans="1:17" ht="16.5" customHeight="1" x14ac:dyDescent="0.25">
      <c r="A3" s="59">
        <v>2</v>
      </c>
      <c r="B3" s="60"/>
      <c r="C3" s="5" t="s">
        <v>161</v>
      </c>
      <c r="D3" s="179" t="str">
        <f>[1]ΑΝΤΙΣΤΟΙΧΙΣΗ!$F$106</f>
        <v xml:space="preserve">ΙΑΝΟΥΑΡΙΟΣ ΤΡΕΧΟΝ ΕΤΟΣ </v>
      </c>
      <c r="E3" s="179"/>
      <c r="F3" s="179"/>
      <c r="G3" s="61">
        <f>[1]ΑΝΤΙΣΤΟΙΧΙΣΗ!$D$34</f>
        <v>2025</v>
      </c>
      <c r="H3" s="179" t="str">
        <f>[1]ΑΝΤΙΣΤΟΙΧΙΣΗ!$F$106</f>
        <v xml:space="preserve">ΙΑΝΟΥΑΡΙΟΣ ΤΡΕΧΟΝ ΕΤΟΣ </v>
      </c>
      <c r="I3" s="179"/>
      <c r="J3" s="179"/>
      <c r="K3" s="61">
        <f>[1]ΑΝΤΙΣΤΟΙΧΙΣΗ!$D$34</f>
        <v>2025</v>
      </c>
      <c r="L3" s="179" t="str">
        <f>[1]ΑΝΤΙΣΤΟΙΧΙΣΗ!$F$120</f>
        <v xml:space="preserve">ΙΑΝΟΥΑΡΙΟΣ ΠΡΟΗΓΟΥΜΕΝΟΥ ΕΤΟΥΣ </v>
      </c>
      <c r="M3" s="179"/>
      <c r="N3" s="179"/>
      <c r="O3" s="61">
        <f>[1]ΑΝΤΙΣΤΟΙΧΙΣΗ!$D$33</f>
        <v>2024</v>
      </c>
      <c r="P3" s="179"/>
      <c r="Q3" s="179"/>
    </row>
    <row r="4" spans="1:17" ht="78.75" customHeight="1" x14ac:dyDescent="0.25">
      <c r="A4" s="62">
        <v>3</v>
      </c>
      <c r="B4" s="62" t="s">
        <v>1</v>
      </c>
      <c r="C4" s="62" t="s">
        <v>86</v>
      </c>
      <c r="D4" s="62" t="s">
        <v>162</v>
      </c>
      <c r="E4" s="63" t="s">
        <v>5</v>
      </c>
      <c r="F4" s="63" t="s">
        <v>6</v>
      </c>
      <c r="G4" s="63" t="s">
        <v>7</v>
      </c>
      <c r="H4" s="63" t="s">
        <v>4</v>
      </c>
      <c r="I4" s="63" t="s">
        <v>8</v>
      </c>
      <c r="J4" s="63" t="s">
        <v>9</v>
      </c>
      <c r="K4" s="63" t="s">
        <v>7</v>
      </c>
      <c r="L4" s="63" t="s">
        <v>10</v>
      </c>
      <c r="M4" s="63" t="s">
        <v>5</v>
      </c>
      <c r="N4" s="63" t="s">
        <v>11</v>
      </c>
      <c r="O4" s="63" t="s">
        <v>7</v>
      </c>
      <c r="P4" s="63" t="s">
        <v>12</v>
      </c>
      <c r="Q4" s="63" t="s">
        <v>13</v>
      </c>
    </row>
    <row r="5" spans="1:17" ht="30" customHeight="1" x14ac:dyDescent="0.25">
      <c r="A5" s="64">
        <v>4</v>
      </c>
      <c r="B5" s="65"/>
      <c r="C5" s="2" t="s">
        <v>14</v>
      </c>
      <c r="D5" s="3">
        <f>D7-D6</f>
        <v>-45183.816666666666</v>
      </c>
      <c r="E5" s="4"/>
      <c r="F5" s="3">
        <f>F7-F6</f>
        <v>-45286.646666666667</v>
      </c>
      <c r="G5" s="4"/>
      <c r="H5" s="3">
        <f>H159-H6</f>
        <v>0</v>
      </c>
      <c r="I5" s="4"/>
      <c r="J5" s="3">
        <f>J159-J6</f>
        <v>0</v>
      </c>
      <c r="K5" s="4"/>
      <c r="L5" s="3">
        <f>L7-L6</f>
        <v>-37643.963716814156</v>
      </c>
      <c r="M5" s="4"/>
      <c r="N5" s="3">
        <f>N7-N6</f>
        <v>-37643.963716814156</v>
      </c>
      <c r="O5" s="4"/>
      <c r="P5" s="3">
        <f>P159-P6</f>
        <v>5240.1429498525067</v>
      </c>
      <c r="Q5" s="4"/>
    </row>
    <row r="6" spans="1:17" ht="25.5" customHeight="1" x14ac:dyDescent="0.25">
      <c r="A6" s="64">
        <v>5</v>
      </c>
      <c r="B6" s="65"/>
      <c r="C6" s="2" t="s">
        <v>15</v>
      </c>
      <c r="D6" s="3">
        <f>D43+D80+D116</f>
        <v>65937.71666666666</v>
      </c>
      <c r="E6" s="4"/>
      <c r="F6" s="3">
        <f>F74+F111+F157</f>
        <v>66040.546666666662</v>
      </c>
      <c r="G6" s="4"/>
      <c r="H6" s="3">
        <f>H38-H43-H80</f>
        <v>0</v>
      </c>
      <c r="I6" s="4"/>
      <c r="J6" s="66">
        <f>J38-J43-J80</f>
        <v>0</v>
      </c>
      <c r="K6" s="4"/>
      <c r="L6" s="3">
        <f>L43+L80+L116</f>
        <v>54902.95</v>
      </c>
      <c r="M6" s="4"/>
      <c r="N6" s="66">
        <f>N74+N111+N157</f>
        <v>54902.95</v>
      </c>
      <c r="O6" s="4"/>
      <c r="P6" s="3">
        <f>P38-P43-P80</f>
        <v>-5240.1429498525067</v>
      </c>
      <c r="Q6" s="4"/>
    </row>
    <row r="7" spans="1:17" ht="15.75" customHeight="1" x14ac:dyDescent="0.25">
      <c r="A7" s="19">
        <v>6</v>
      </c>
      <c r="B7" s="19" t="s">
        <v>2</v>
      </c>
      <c r="C7" s="6" t="s">
        <v>16</v>
      </c>
      <c r="D7" s="7">
        <f>SUM(D8:D31)</f>
        <v>20753.899999999998</v>
      </c>
      <c r="E7" s="8"/>
      <c r="F7" s="7">
        <f>SUM(F8:F31)</f>
        <v>20753.899999999998</v>
      </c>
      <c r="G7" s="8"/>
      <c r="H7" s="7">
        <f>SUM(H8:H31)</f>
        <v>0</v>
      </c>
      <c r="I7" s="8"/>
      <c r="J7" s="7">
        <f>SUM(J8:J31)</f>
        <v>0</v>
      </c>
      <c r="K7" s="8"/>
      <c r="L7" s="7">
        <f>SUM(L8:L31)</f>
        <v>17258.986283185841</v>
      </c>
      <c r="M7" s="8"/>
      <c r="N7" s="7">
        <f>L7</f>
        <v>17258.986283185841</v>
      </c>
      <c r="O7" s="8"/>
      <c r="P7" s="7">
        <f>SUM(P8:P31)</f>
        <v>3494.9137168141606</v>
      </c>
      <c r="Q7" s="8"/>
    </row>
    <row r="8" spans="1:17" ht="18.75" customHeight="1" x14ac:dyDescent="0.25">
      <c r="A8" s="67">
        <v>7</v>
      </c>
      <c r="B8" s="67">
        <v>1</v>
      </c>
      <c r="C8" s="44" t="str">
        <f>[1]ΑΝΤΙΣΤΟΙΧΙΣΗ!F187</f>
        <v>Εσοδα Φιλοξενείας-Διαμονής</v>
      </c>
      <c r="D8" s="10">
        <f>'[1]2025_ΕΣΟΔΑ'!C2</f>
        <v>19279.13</v>
      </c>
      <c r="E8" s="11">
        <f>D8/$D$7</f>
        <v>0.92894010282404771</v>
      </c>
      <c r="F8" s="12">
        <f>D8</f>
        <v>19279.13</v>
      </c>
      <c r="G8" s="11">
        <f>F8/$F$7</f>
        <v>0.92894010282404771</v>
      </c>
      <c r="H8" s="12">
        <v>0</v>
      </c>
      <c r="I8" s="11" t="e">
        <f>H8/$H$7</f>
        <v>#DIV/0!</v>
      </c>
      <c r="J8" s="12">
        <f>H8</f>
        <v>0</v>
      </c>
      <c r="K8" s="11" t="e">
        <f>J8/$J$7</f>
        <v>#DIV/0!</v>
      </c>
      <c r="L8" s="68">
        <f>'[1]2024_60-69 ΕΞΟΔΑ+ΟΜ 2'!C114</f>
        <v>11109.16</v>
      </c>
      <c r="M8" s="11">
        <f>L8/$L$7</f>
        <v>0.64367395730668353</v>
      </c>
      <c r="N8" s="12">
        <f>L8</f>
        <v>11109.16</v>
      </c>
      <c r="O8" s="11">
        <f>N8/$N$7</f>
        <v>0.64367395730668353</v>
      </c>
      <c r="P8" s="12">
        <f>F8-N8</f>
        <v>8169.9700000000012</v>
      </c>
      <c r="Q8" s="11" t="e">
        <f>P8/J8</f>
        <v>#DIV/0!</v>
      </c>
    </row>
    <row r="9" spans="1:17" ht="16.5" customHeight="1" x14ac:dyDescent="0.25">
      <c r="A9" s="67">
        <v>8</v>
      </c>
      <c r="B9" s="67">
        <v>2</v>
      </c>
      <c r="C9" s="44" t="str">
        <f>[1]ΑΝΤΙΣΤΟΙΧΙΣΗ!F188</f>
        <v>Early Check in/Check Out</v>
      </c>
      <c r="D9" s="10">
        <f>'[1]2025_ΕΣΟΔΑ'!C3</f>
        <v>0</v>
      </c>
      <c r="E9" s="11">
        <f t="shared" ref="E9:E37" si="0">D9/$D$7</f>
        <v>0</v>
      </c>
      <c r="F9" s="12">
        <f t="shared" ref="F9:F37" si="1">D9</f>
        <v>0</v>
      </c>
      <c r="G9" s="11">
        <f t="shared" ref="G9:G37" si="2">F9/$F$7</f>
        <v>0</v>
      </c>
      <c r="H9" s="12"/>
      <c r="I9" s="11" t="e">
        <f t="shared" ref="I9:I37" si="3">H9/$H$7</f>
        <v>#DIV/0!</v>
      </c>
      <c r="J9" s="12">
        <f t="shared" ref="J9:J37" si="4">H9</f>
        <v>0</v>
      </c>
      <c r="K9" s="11" t="e">
        <f t="shared" ref="K9:K37" si="5">J9/$J$7</f>
        <v>#DIV/0!</v>
      </c>
      <c r="L9" s="68">
        <f>'[1]2024_60-69 ΕΞΟΔΑ+ΟΜ 2'!C115</f>
        <v>0</v>
      </c>
      <c r="M9" s="11">
        <f t="shared" ref="M9:M37" si="6">L9/$L$7</f>
        <v>0</v>
      </c>
      <c r="N9" s="12">
        <f t="shared" ref="N9:N37" si="7">L9</f>
        <v>0</v>
      </c>
      <c r="O9" s="11">
        <f t="shared" ref="O9:O37" si="8">N9/$N$7</f>
        <v>0</v>
      </c>
      <c r="P9" s="12">
        <f t="shared" ref="P9:P37" si="9">F9-N9</f>
        <v>0</v>
      </c>
      <c r="Q9" s="11" t="e">
        <f t="shared" ref="Q9:Q37" si="10">P9/J9</f>
        <v>#DIV/0!</v>
      </c>
    </row>
    <row r="10" spans="1:17" ht="16.5" customHeight="1" x14ac:dyDescent="0.25">
      <c r="A10" s="67">
        <v>9</v>
      </c>
      <c r="B10" s="67">
        <v>3</v>
      </c>
      <c r="C10" s="44" t="str">
        <f>[1]ΑΝΤΙΣΤΟΙΧΙΣΗ!F189</f>
        <v xml:space="preserve">Πρωινό ( Εξτρα ) </v>
      </c>
      <c r="D10" s="10">
        <f>'[1]2025_ΕΣΟΔΑ'!C4</f>
        <v>0</v>
      </c>
      <c r="E10" s="11">
        <f t="shared" si="0"/>
        <v>0</v>
      </c>
      <c r="F10" s="12">
        <f t="shared" si="1"/>
        <v>0</v>
      </c>
      <c r="G10" s="11">
        <f t="shared" si="2"/>
        <v>0</v>
      </c>
      <c r="H10" s="12"/>
      <c r="I10" s="11" t="e">
        <f t="shared" si="3"/>
        <v>#DIV/0!</v>
      </c>
      <c r="J10" s="12">
        <f t="shared" si="4"/>
        <v>0</v>
      </c>
      <c r="K10" s="11" t="e">
        <f t="shared" si="5"/>
        <v>#DIV/0!</v>
      </c>
      <c r="L10" s="68">
        <f>'[1]2024_60-69 ΕΞΟΔΑ+ΟΜ 2'!C116</f>
        <v>0</v>
      </c>
      <c r="M10" s="11">
        <f t="shared" si="6"/>
        <v>0</v>
      </c>
      <c r="N10" s="12">
        <f t="shared" si="7"/>
        <v>0</v>
      </c>
      <c r="O10" s="11">
        <f t="shared" si="8"/>
        <v>0</v>
      </c>
      <c r="P10" s="12">
        <f t="shared" si="9"/>
        <v>0</v>
      </c>
      <c r="Q10" s="11" t="e">
        <f t="shared" si="10"/>
        <v>#DIV/0!</v>
      </c>
    </row>
    <row r="11" spans="1:17" ht="14.25" customHeight="1" x14ac:dyDescent="0.25">
      <c r="A11" s="67">
        <v>10</v>
      </c>
      <c r="B11" s="67">
        <v>4</v>
      </c>
      <c r="C11" s="44" t="str">
        <f>[1]ΑΝΤΙΣΤΟΙΧΙΣΗ!F190</f>
        <v xml:space="preserve">Έσοδα Καθαριότητας </v>
      </c>
      <c r="D11" s="10">
        <f>'[1]2025_ΕΣΟΔΑ'!C5</f>
        <v>1388.93</v>
      </c>
      <c r="E11" s="11">
        <f t="shared" si="0"/>
        <v>6.6923807091679166E-2</v>
      </c>
      <c r="F11" s="12">
        <f t="shared" si="1"/>
        <v>1388.93</v>
      </c>
      <c r="G11" s="11">
        <f t="shared" si="2"/>
        <v>6.6923807091679166E-2</v>
      </c>
      <c r="H11" s="12"/>
      <c r="I11" s="11" t="e">
        <f t="shared" si="3"/>
        <v>#DIV/0!</v>
      </c>
      <c r="J11" s="12">
        <f t="shared" si="4"/>
        <v>0</v>
      </c>
      <c r="K11" s="11" t="e">
        <f t="shared" si="5"/>
        <v>#DIV/0!</v>
      </c>
      <c r="L11" s="68">
        <f>'[1]2024_60-69 ΕΞΟΔΑ+ΟΜ 2'!C117</f>
        <v>774.33628318584078</v>
      </c>
      <c r="M11" s="11">
        <f t="shared" si="6"/>
        <v>4.4865687386299133E-2</v>
      </c>
      <c r="N11" s="12">
        <f t="shared" si="7"/>
        <v>774.33628318584078</v>
      </c>
      <c r="O11" s="11">
        <f t="shared" si="8"/>
        <v>4.4865687386299133E-2</v>
      </c>
      <c r="P11" s="12">
        <f t="shared" si="9"/>
        <v>614.59371681415928</v>
      </c>
      <c r="Q11" s="11" t="e">
        <f t="shared" si="10"/>
        <v>#DIV/0!</v>
      </c>
    </row>
    <row r="12" spans="1:17" ht="17.25" customHeight="1" x14ac:dyDescent="0.25">
      <c r="A12" s="67">
        <v>11</v>
      </c>
      <c r="B12" s="67">
        <v>5</v>
      </c>
      <c r="C12" s="44" t="str">
        <f>[1]ΑΝΤΙΣΤΟΙΧΙΣΗ!F191</f>
        <v>Cancellation Fees</v>
      </c>
      <c r="D12" s="10">
        <f>'[1]2025_ΕΣΟΔΑ'!C6</f>
        <v>0</v>
      </c>
      <c r="E12" s="11">
        <f t="shared" si="0"/>
        <v>0</v>
      </c>
      <c r="F12" s="12">
        <f t="shared" si="1"/>
        <v>0</v>
      </c>
      <c r="G12" s="11">
        <f t="shared" si="2"/>
        <v>0</v>
      </c>
      <c r="H12" s="12"/>
      <c r="I12" s="11" t="e">
        <f t="shared" si="3"/>
        <v>#DIV/0!</v>
      </c>
      <c r="J12" s="12">
        <f t="shared" si="4"/>
        <v>0</v>
      </c>
      <c r="K12" s="11" t="e">
        <f t="shared" si="5"/>
        <v>#DIV/0!</v>
      </c>
      <c r="L12" s="68">
        <f>'[1]2024_60-69 ΕΞΟΔΑ+ΟΜ 2'!C118</f>
        <v>0</v>
      </c>
      <c r="M12" s="11">
        <f t="shared" si="6"/>
        <v>0</v>
      </c>
      <c r="N12" s="12">
        <f t="shared" si="7"/>
        <v>0</v>
      </c>
      <c r="O12" s="11">
        <f t="shared" si="8"/>
        <v>0</v>
      </c>
      <c r="P12" s="12">
        <f t="shared" si="9"/>
        <v>0</v>
      </c>
      <c r="Q12" s="11" t="e">
        <f t="shared" si="10"/>
        <v>#DIV/0!</v>
      </c>
    </row>
    <row r="13" spans="1:17" ht="31.5" customHeight="1" x14ac:dyDescent="0.25">
      <c r="A13" s="67">
        <v>12</v>
      </c>
      <c r="B13" s="67">
        <v>6</v>
      </c>
      <c r="C13" s="44" t="str">
        <f>[1]ΑΝΤΙΣΤΟΙΧΙΣΗ!F192</f>
        <v>Έσοδα Διαχείρισης καταλυμάτων 24%</v>
      </c>
      <c r="D13" s="10">
        <f>'[1]2025_ΕΣΟΔΑ'!C7</f>
        <v>0</v>
      </c>
      <c r="E13" s="11">
        <f t="shared" si="0"/>
        <v>0</v>
      </c>
      <c r="F13" s="12">
        <f t="shared" si="1"/>
        <v>0</v>
      </c>
      <c r="G13" s="11">
        <f t="shared" si="2"/>
        <v>0</v>
      </c>
      <c r="H13" s="12"/>
      <c r="I13" s="11" t="e">
        <f t="shared" si="3"/>
        <v>#DIV/0!</v>
      </c>
      <c r="J13" s="12">
        <f t="shared" si="4"/>
        <v>0</v>
      </c>
      <c r="K13" s="11" t="e">
        <f t="shared" si="5"/>
        <v>#DIV/0!</v>
      </c>
      <c r="L13" s="68">
        <f>'[1]2024_60-69 ΕΞΟΔΑ+ΟΜ 2'!C119</f>
        <v>0</v>
      </c>
      <c r="M13" s="11">
        <f t="shared" si="6"/>
        <v>0</v>
      </c>
      <c r="N13" s="12">
        <f t="shared" si="7"/>
        <v>0</v>
      </c>
      <c r="O13" s="11">
        <f t="shared" si="8"/>
        <v>0</v>
      </c>
      <c r="P13" s="12">
        <f t="shared" si="9"/>
        <v>0</v>
      </c>
      <c r="Q13" s="11" t="e">
        <f t="shared" si="10"/>
        <v>#DIV/0!</v>
      </c>
    </row>
    <row r="14" spans="1:17" ht="32.25" customHeight="1" x14ac:dyDescent="0.25">
      <c r="A14" s="67">
        <v>13</v>
      </c>
      <c r="B14" s="67">
        <v>7</v>
      </c>
      <c r="C14" s="44" t="str">
        <f>[1]ΑΝΤΙΣΤΟΙΧΙΣΗ!F193</f>
        <v>Έσοδα από Ενοίκια Ιππάρχου 24%</v>
      </c>
      <c r="D14" s="10">
        <f>'[1]2025_ΕΣΟΔΑ'!C8</f>
        <v>100</v>
      </c>
      <c r="E14" s="11">
        <f t="shared" si="0"/>
        <v>4.8183714868048899E-3</v>
      </c>
      <c r="F14" s="12">
        <f t="shared" si="1"/>
        <v>100</v>
      </c>
      <c r="G14" s="11">
        <f t="shared" si="2"/>
        <v>4.8183714868048899E-3</v>
      </c>
      <c r="H14" s="12"/>
      <c r="I14" s="11" t="e">
        <f t="shared" si="3"/>
        <v>#DIV/0!</v>
      </c>
      <c r="J14" s="12">
        <f t="shared" si="4"/>
        <v>0</v>
      </c>
      <c r="K14" s="11" t="e">
        <f t="shared" si="5"/>
        <v>#DIV/0!</v>
      </c>
      <c r="L14" s="68">
        <f>'[1]2024_60-69 ΕΞΟΔΑ+ΟΜ 2'!C120</f>
        <v>100</v>
      </c>
      <c r="M14" s="11">
        <f t="shared" si="6"/>
        <v>5.7940830567449163E-3</v>
      </c>
      <c r="N14" s="12">
        <f t="shared" si="7"/>
        <v>100</v>
      </c>
      <c r="O14" s="11">
        <f t="shared" si="8"/>
        <v>5.7940830567449163E-3</v>
      </c>
      <c r="P14" s="12">
        <f t="shared" si="9"/>
        <v>0</v>
      </c>
      <c r="Q14" s="11" t="e">
        <f t="shared" si="10"/>
        <v>#DIV/0!</v>
      </c>
    </row>
    <row r="15" spans="1:17" ht="30.75" customHeight="1" x14ac:dyDescent="0.25">
      <c r="A15" s="67">
        <v>14</v>
      </c>
      <c r="B15" s="67">
        <v>8</v>
      </c>
      <c r="C15" s="44" t="str">
        <f>[1]ΑΝΤΙΣΤΟΙΧΙΣΗ!F194</f>
        <v>Πωλ.Φύλαξη Αποσκευών (DIRECT)</v>
      </c>
      <c r="D15" s="10">
        <f>'[1]2025_ΕΣΟΔΑ'!C9</f>
        <v>68.550000000000011</v>
      </c>
      <c r="E15" s="11">
        <f t="shared" si="0"/>
        <v>3.3029936542047526E-3</v>
      </c>
      <c r="F15" s="12">
        <f t="shared" si="1"/>
        <v>68.550000000000011</v>
      </c>
      <c r="G15" s="11">
        <f t="shared" si="2"/>
        <v>3.3029936542047526E-3</v>
      </c>
      <c r="H15" s="12"/>
      <c r="I15" s="11" t="e">
        <f t="shared" si="3"/>
        <v>#DIV/0!</v>
      </c>
      <c r="J15" s="12">
        <f t="shared" si="4"/>
        <v>0</v>
      </c>
      <c r="K15" s="11" t="e">
        <f t="shared" si="5"/>
        <v>#DIV/0!</v>
      </c>
      <c r="L15" s="68">
        <f>'[1]2024_60-69 ΕΞΟΔΑ+ΟΜ 2'!C121</f>
        <v>0</v>
      </c>
      <c r="M15" s="11">
        <f t="shared" si="6"/>
        <v>0</v>
      </c>
      <c r="N15" s="12">
        <f t="shared" si="7"/>
        <v>0</v>
      </c>
      <c r="O15" s="11">
        <f t="shared" si="8"/>
        <v>0</v>
      </c>
      <c r="P15" s="12">
        <f t="shared" si="9"/>
        <v>68.550000000000011</v>
      </c>
      <c r="Q15" s="11" t="e">
        <f t="shared" si="10"/>
        <v>#DIV/0!</v>
      </c>
    </row>
    <row r="16" spans="1:17" ht="29.25" customHeight="1" x14ac:dyDescent="0.25">
      <c r="A16" s="67">
        <v>15</v>
      </c>
      <c r="B16" s="67">
        <v>9</v>
      </c>
      <c r="C16" s="44" t="str">
        <f>[1]ΑΝΤΙΣΤΟΙΧΙΣΗ!F195</f>
        <v>Πωλ.Φύλαξη Αποσκευών  (ΤΡΙΤΩΝ) (RADICAL)</v>
      </c>
      <c r="D16" s="10">
        <f>'[1]2025_ΕΣΟΔΑ'!C10</f>
        <v>16.12</v>
      </c>
      <c r="E16" s="11">
        <f t="shared" si="0"/>
        <v>7.7672148367294834E-4</v>
      </c>
      <c r="F16" s="12">
        <f t="shared" si="1"/>
        <v>16.12</v>
      </c>
      <c r="G16" s="11">
        <f t="shared" si="2"/>
        <v>7.7672148367294834E-4</v>
      </c>
      <c r="H16" s="12"/>
      <c r="I16" s="11" t="e">
        <f t="shared" si="3"/>
        <v>#DIV/0!</v>
      </c>
      <c r="J16" s="12">
        <f t="shared" si="4"/>
        <v>0</v>
      </c>
      <c r="K16" s="11" t="e">
        <f t="shared" si="5"/>
        <v>#DIV/0!</v>
      </c>
      <c r="L16" s="68">
        <f>'[1]2024_60-69 ΕΞΟΔΑ+ΟΜ 2'!C122</f>
        <v>0</v>
      </c>
      <c r="M16" s="11">
        <f t="shared" si="6"/>
        <v>0</v>
      </c>
      <c r="N16" s="12">
        <f t="shared" si="7"/>
        <v>0</v>
      </c>
      <c r="O16" s="11">
        <f t="shared" si="8"/>
        <v>0</v>
      </c>
      <c r="P16" s="12">
        <f t="shared" si="9"/>
        <v>16.12</v>
      </c>
      <c r="Q16" s="11" t="e">
        <f t="shared" si="10"/>
        <v>#DIV/0!</v>
      </c>
    </row>
    <row r="17" spans="1:17" ht="34.5" customHeight="1" x14ac:dyDescent="0.25">
      <c r="A17" s="67">
        <v>16</v>
      </c>
      <c r="B17" s="67">
        <v>10</v>
      </c>
      <c r="C17" s="44" t="str">
        <f>[1]ΑΝΤΙΣΤΟΙΧΙΣΗ!F196</f>
        <v>Πωλ. TRANSFER (Περιορισμένη Μίσθωση)</v>
      </c>
      <c r="D17" s="10">
        <f>'[1]2025_ΕΣΟΔΑ'!C11</f>
        <v>0</v>
      </c>
      <c r="E17" s="11">
        <f t="shared" si="0"/>
        <v>0</v>
      </c>
      <c r="F17" s="12">
        <f t="shared" si="1"/>
        <v>0</v>
      </c>
      <c r="G17" s="11">
        <f t="shared" si="2"/>
        <v>0</v>
      </c>
      <c r="H17" s="12"/>
      <c r="I17" s="11" t="e">
        <f t="shared" si="3"/>
        <v>#DIV/0!</v>
      </c>
      <c r="J17" s="12">
        <f t="shared" si="4"/>
        <v>0</v>
      </c>
      <c r="K17" s="11" t="e">
        <f t="shared" si="5"/>
        <v>#DIV/0!</v>
      </c>
      <c r="L17" s="68">
        <f>'[1]2024_60-69 ΕΞΟΔΑ+ΟΜ 2'!C123</f>
        <v>0</v>
      </c>
      <c r="M17" s="11">
        <f t="shared" si="6"/>
        <v>0</v>
      </c>
      <c r="N17" s="12">
        <f t="shared" si="7"/>
        <v>0</v>
      </c>
      <c r="O17" s="11">
        <f t="shared" si="8"/>
        <v>0</v>
      </c>
      <c r="P17" s="12">
        <f t="shared" si="9"/>
        <v>0</v>
      </c>
      <c r="Q17" s="11" t="e">
        <f t="shared" si="10"/>
        <v>#DIV/0!</v>
      </c>
    </row>
    <row r="18" spans="1:17" ht="27" customHeight="1" x14ac:dyDescent="0.25">
      <c r="A18" s="67">
        <v>17</v>
      </c>
      <c r="B18" s="67">
        <v>11</v>
      </c>
      <c r="C18" s="44" t="str">
        <f>[1]ΑΝΤΙΣΤΟΙΧΙΣΗ!F197</f>
        <v>Πωλ.Ενοικ.Μεταφ.Μέσων Αναψυχής (ποδήλατα)</v>
      </c>
      <c r="D18" s="10">
        <f>'[1]2025_ΕΣΟΔΑ'!C12</f>
        <v>0</v>
      </c>
      <c r="E18" s="11">
        <f t="shared" si="0"/>
        <v>0</v>
      </c>
      <c r="F18" s="12">
        <f t="shared" si="1"/>
        <v>0</v>
      </c>
      <c r="G18" s="11">
        <f t="shared" si="2"/>
        <v>0</v>
      </c>
      <c r="H18" s="12"/>
      <c r="I18" s="11" t="e">
        <f t="shared" si="3"/>
        <v>#DIV/0!</v>
      </c>
      <c r="J18" s="12">
        <f t="shared" si="4"/>
        <v>0</v>
      </c>
      <c r="K18" s="11" t="e">
        <f t="shared" si="5"/>
        <v>#DIV/0!</v>
      </c>
      <c r="L18" s="68">
        <f>'[1]2024_60-69 ΕΞΟΔΑ+ΟΜ 2'!C124</f>
        <v>0</v>
      </c>
      <c r="M18" s="11">
        <f t="shared" si="6"/>
        <v>0</v>
      </c>
      <c r="N18" s="12">
        <f t="shared" si="7"/>
        <v>0</v>
      </c>
      <c r="O18" s="11">
        <f t="shared" si="8"/>
        <v>0</v>
      </c>
      <c r="P18" s="12">
        <f t="shared" si="9"/>
        <v>0</v>
      </c>
      <c r="Q18" s="11" t="e">
        <f t="shared" si="10"/>
        <v>#DIV/0!</v>
      </c>
    </row>
    <row r="19" spans="1:17" ht="33" customHeight="1" x14ac:dyDescent="0.25">
      <c r="A19" s="67">
        <v>18</v>
      </c>
      <c r="B19" s="67">
        <v>12</v>
      </c>
      <c r="C19" s="44" t="str">
        <f>[1]ΑΝΤΙΣΤΟΙΧΙΣΗ!F198</f>
        <v>Πωλ.Ενοικ.Μεταφ.Μέσων(αυτοκινητα)</v>
      </c>
      <c r="D19" s="10">
        <f>'[1]2025_ΕΣΟΔΑ'!C13</f>
        <v>0</v>
      </c>
      <c r="E19" s="11">
        <f t="shared" si="0"/>
        <v>0</v>
      </c>
      <c r="F19" s="12">
        <f t="shared" si="1"/>
        <v>0</v>
      </c>
      <c r="G19" s="11">
        <f t="shared" si="2"/>
        <v>0</v>
      </c>
      <c r="H19" s="12"/>
      <c r="I19" s="11" t="e">
        <f t="shared" si="3"/>
        <v>#DIV/0!</v>
      </c>
      <c r="J19" s="12">
        <f t="shared" si="4"/>
        <v>0</v>
      </c>
      <c r="K19" s="11" t="e">
        <f t="shared" si="5"/>
        <v>#DIV/0!</v>
      </c>
      <c r="L19" s="68">
        <f>'[1]2024_60-69 ΕΞΟΔΑ+ΟΜ 2'!C125</f>
        <v>0</v>
      </c>
      <c r="M19" s="11">
        <f t="shared" si="6"/>
        <v>0</v>
      </c>
      <c r="N19" s="12">
        <f t="shared" si="7"/>
        <v>0</v>
      </c>
      <c r="O19" s="11">
        <f t="shared" si="8"/>
        <v>0</v>
      </c>
      <c r="P19" s="12">
        <f t="shared" si="9"/>
        <v>0</v>
      </c>
      <c r="Q19" s="11" t="e">
        <f t="shared" si="10"/>
        <v>#DIV/0!</v>
      </c>
    </row>
    <row r="20" spans="1:17" ht="31.5" customHeight="1" x14ac:dyDescent="0.25">
      <c r="A20" s="67">
        <v>19</v>
      </c>
      <c r="B20" s="67">
        <v>13</v>
      </c>
      <c r="C20" s="44" t="str">
        <f>[1]ΑΝΤΙΣΤΟΙΧΙΣΗ!F199</f>
        <v>Πωλήσεις Καθαριότητας (ΤΡΙΤΩΝ)</v>
      </c>
      <c r="D20" s="10">
        <f>'[1]2025_ΕΣΟΔΑ'!C14</f>
        <v>0</v>
      </c>
      <c r="E20" s="11">
        <f t="shared" si="0"/>
        <v>0</v>
      </c>
      <c r="F20" s="12">
        <f t="shared" si="1"/>
        <v>0</v>
      </c>
      <c r="G20" s="11">
        <f t="shared" si="2"/>
        <v>0</v>
      </c>
      <c r="H20" s="12"/>
      <c r="I20" s="11" t="e">
        <f t="shared" si="3"/>
        <v>#DIV/0!</v>
      </c>
      <c r="J20" s="12">
        <f t="shared" si="4"/>
        <v>0</v>
      </c>
      <c r="K20" s="11" t="e">
        <f t="shared" si="5"/>
        <v>#DIV/0!</v>
      </c>
      <c r="L20" s="68">
        <f>'[1]2024_60-69 ΕΞΟΔΑ+ΟΜ 2'!C126</f>
        <v>0</v>
      </c>
      <c r="M20" s="11">
        <f t="shared" si="6"/>
        <v>0</v>
      </c>
      <c r="N20" s="12">
        <f t="shared" si="7"/>
        <v>0</v>
      </c>
      <c r="O20" s="11">
        <f t="shared" si="8"/>
        <v>0</v>
      </c>
      <c r="P20" s="12">
        <f t="shared" si="9"/>
        <v>0</v>
      </c>
      <c r="Q20" s="11" t="e">
        <f t="shared" si="10"/>
        <v>#DIV/0!</v>
      </c>
    </row>
    <row r="21" spans="1:17" ht="21" customHeight="1" x14ac:dyDescent="0.25">
      <c r="A21" s="67">
        <v>20</v>
      </c>
      <c r="B21" s="67">
        <v>14</v>
      </c>
      <c r="C21" s="44" t="str">
        <f>[1]ΑΝΤΙΣΤΟΙΧΙΣΗ!F200</f>
        <v>Πωλ.Κρουαζιέρας</v>
      </c>
      <c r="D21" s="10">
        <f>'[1]2025_ΕΣΟΔΑ'!C15</f>
        <v>0</v>
      </c>
      <c r="E21" s="11">
        <f t="shared" si="0"/>
        <v>0</v>
      </c>
      <c r="F21" s="12">
        <f t="shared" si="1"/>
        <v>0</v>
      </c>
      <c r="G21" s="11">
        <f t="shared" si="2"/>
        <v>0</v>
      </c>
      <c r="H21" s="12"/>
      <c r="I21" s="11" t="e">
        <f t="shared" si="3"/>
        <v>#DIV/0!</v>
      </c>
      <c r="J21" s="12">
        <f t="shared" si="4"/>
        <v>0</v>
      </c>
      <c r="K21" s="11" t="e">
        <f t="shared" si="5"/>
        <v>#DIV/0!</v>
      </c>
      <c r="L21" s="68">
        <f>'[1]2024_60-69 ΕΞΟΔΑ+ΟΜ 2'!C127</f>
        <v>0</v>
      </c>
      <c r="M21" s="11">
        <f t="shared" si="6"/>
        <v>0</v>
      </c>
      <c r="N21" s="12">
        <f t="shared" si="7"/>
        <v>0</v>
      </c>
      <c r="O21" s="11">
        <f t="shared" si="8"/>
        <v>0</v>
      </c>
      <c r="P21" s="12">
        <f t="shared" si="9"/>
        <v>0</v>
      </c>
      <c r="Q21" s="11" t="e">
        <f t="shared" si="10"/>
        <v>#DIV/0!</v>
      </c>
    </row>
    <row r="22" spans="1:17" ht="18.75" customHeight="1" x14ac:dyDescent="0.25">
      <c r="A22" s="67">
        <v>21</v>
      </c>
      <c r="B22" s="67">
        <v>15</v>
      </c>
      <c r="C22" s="44" t="str">
        <f>[1]ΑΝΤΙΣΤΟΙΧΙΣΗ!F201</f>
        <v>Πωλ. Μαθημάτων</v>
      </c>
      <c r="D22" s="10">
        <f>'[1]2025_ΕΣΟΔΑ'!C16</f>
        <v>0</v>
      </c>
      <c r="E22" s="11">
        <f t="shared" si="0"/>
        <v>0</v>
      </c>
      <c r="F22" s="12">
        <f t="shared" si="1"/>
        <v>0</v>
      </c>
      <c r="G22" s="11">
        <f t="shared" si="2"/>
        <v>0</v>
      </c>
      <c r="H22" s="12"/>
      <c r="I22" s="11" t="e">
        <f t="shared" si="3"/>
        <v>#DIV/0!</v>
      </c>
      <c r="J22" s="12">
        <f t="shared" si="4"/>
        <v>0</v>
      </c>
      <c r="K22" s="11" t="e">
        <f t="shared" si="5"/>
        <v>#DIV/0!</v>
      </c>
      <c r="L22" s="68">
        <f>'[1]2024_60-69 ΕΞΟΔΑ+ΟΜ 2'!C128</f>
        <v>0</v>
      </c>
      <c r="M22" s="11">
        <f t="shared" si="6"/>
        <v>0</v>
      </c>
      <c r="N22" s="12">
        <f t="shared" si="7"/>
        <v>0</v>
      </c>
      <c r="O22" s="11">
        <f t="shared" si="8"/>
        <v>0</v>
      </c>
      <c r="P22" s="12">
        <f t="shared" si="9"/>
        <v>0</v>
      </c>
      <c r="Q22" s="11" t="e">
        <f t="shared" si="10"/>
        <v>#DIV/0!</v>
      </c>
    </row>
    <row r="23" spans="1:17" ht="31.5" customHeight="1" x14ac:dyDescent="0.25">
      <c r="A23" s="67">
        <v>22</v>
      </c>
      <c r="B23" s="67">
        <v>16</v>
      </c>
      <c r="C23" s="44" t="str">
        <f>[1]ΑΝΤΙΣΤΟΙΧΙΣΗ!F202</f>
        <v>Πωλ.Κρουαζ.Transfer.MM. (ΠΑΚΕΤΟ)</v>
      </c>
      <c r="D23" s="10">
        <f>'[1]2025_ΕΣΟΔΑ'!C17</f>
        <v>0</v>
      </c>
      <c r="E23" s="11">
        <f t="shared" si="0"/>
        <v>0</v>
      </c>
      <c r="F23" s="12">
        <f t="shared" si="1"/>
        <v>0</v>
      </c>
      <c r="G23" s="11">
        <f t="shared" si="2"/>
        <v>0</v>
      </c>
      <c r="H23" s="12"/>
      <c r="I23" s="11" t="e">
        <f t="shared" si="3"/>
        <v>#DIV/0!</v>
      </c>
      <c r="J23" s="12">
        <f t="shared" si="4"/>
        <v>0</v>
      </c>
      <c r="K23" s="11" t="e">
        <f t="shared" si="5"/>
        <v>#DIV/0!</v>
      </c>
      <c r="L23" s="68">
        <f>'[1]2024_60-69 ΕΞΟΔΑ+ΟΜ 2'!C129</f>
        <v>0</v>
      </c>
      <c r="M23" s="11">
        <f t="shared" si="6"/>
        <v>0</v>
      </c>
      <c r="N23" s="12">
        <f t="shared" si="7"/>
        <v>0</v>
      </c>
      <c r="O23" s="11">
        <f t="shared" si="8"/>
        <v>0</v>
      </c>
      <c r="P23" s="12">
        <f t="shared" si="9"/>
        <v>0</v>
      </c>
      <c r="Q23" s="11" t="e">
        <f t="shared" si="10"/>
        <v>#DIV/0!</v>
      </c>
    </row>
    <row r="24" spans="1:17" ht="22.5" customHeight="1" x14ac:dyDescent="0.25">
      <c r="A24" s="67">
        <v>23</v>
      </c>
      <c r="B24" s="67">
        <v>17</v>
      </c>
      <c r="C24" s="44" t="str">
        <f>[1]ΑΝΤΙΣΤΟΙΧΙΣΗ!F203</f>
        <v>Προμ. Συστ.Πελ. Αυτοκ.</v>
      </c>
      <c r="D24" s="10">
        <f>'[1]2025_ΕΣΟΔΑ'!C18</f>
        <v>0</v>
      </c>
      <c r="E24" s="11">
        <f t="shared" si="0"/>
        <v>0</v>
      </c>
      <c r="F24" s="12">
        <f t="shared" si="1"/>
        <v>0</v>
      </c>
      <c r="G24" s="11">
        <f t="shared" si="2"/>
        <v>0</v>
      </c>
      <c r="H24" s="12"/>
      <c r="I24" s="11" t="e">
        <f t="shared" si="3"/>
        <v>#DIV/0!</v>
      </c>
      <c r="J24" s="12">
        <f t="shared" si="4"/>
        <v>0</v>
      </c>
      <c r="K24" s="11" t="e">
        <f t="shared" si="5"/>
        <v>#DIV/0!</v>
      </c>
      <c r="L24" s="68">
        <f>'[1]2024_60-69 ΕΞΟΔΑ+ΟΜ 2'!C130</f>
        <v>0</v>
      </c>
      <c r="M24" s="11">
        <f t="shared" si="6"/>
        <v>0</v>
      </c>
      <c r="N24" s="12">
        <f t="shared" si="7"/>
        <v>0</v>
      </c>
      <c r="O24" s="11">
        <f t="shared" si="8"/>
        <v>0</v>
      </c>
      <c r="P24" s="12">
        <f t="shared" si="9"/>
        <v>0</v>
      </c>
      <c r="Q24" s="11" t="e">
        <f t="shared" si="10"/>
        <v>#DIV/0!</v>
      </c>
    </row>
    <row r="25" spans="1:17" ht="20.25" customHeight="1" x14ac:dyDescent="0.25">
      <c r="A25" s="67">
        <v>24</v>
      </c>
      <c r="B25" s="67">
        <v>18</v>
      </c>
      <c r="C25" s="44" t="str">
        <f>[1]ΑΝΤΙΣΤΟΙΧΙΣΗ!F204</f>
        <v>Προμ. Συστ.Πελ. Γυμν.</v>
      </c>
      <c r="D25" s="10">
        <f>'[1]2025_ΕΣΟΔΑ'!C19</f>
        <v>0</v>
      </c>
      <c r="E25" s="11">
        <f t="shared" si="0"/>
        <v>0</v>
      </c>
      <c r="F25" s="12">
        <f t="shared" si="1"/>
        <v>0</v>
      </c>
      <c r="G25" s="11">
        <f t="shared" si="2"/>
        <v>0</v>
      </c>
      <c r="H25" s="12"/>
      <c r="I25" s="11" t="e">
        <f t="shared" si="3"/>
        <v>#DIV/0!</v>
      </c>
      <c r="J25" s="12">
        <f t="shared" si="4"/>
        <v>0</v>
      </c>
      <c r="K25" s="11" t="e">
        <f t="shared" si="5"/>
        <v>#DIV/0!</v>
      </c>
      <c r="L25" s="68">
        <f>'[1]2024_60-69 ΕΞΟΔΑ+ΟΜ 2'!C131</f>
        <v>0</v>
      </c>
      <c r="M25" s="11">
        <f t="shared" si="6"/>
        <v>0</v>
      </c>
      <c r="N25" s="12">
        <f t="shared" si="7"/>
        <v>0</v>
      </c>
      <c r="O25" s="11">
        <f t="shared" si="8"/>
        <v>0</v>
      </c>
      <c r="P25" s="12">
        <f t="shared" si="9"/>
        <v>0</v>
      </c>
      <c r="Q25" s="11" t="e">
        <f t="shared" si="10"/>
        <v>#DIV/0!</v>
      </c>
    </row>
    <row r="26" spans="1:17" ht="18.75" customHeight="1" x14ac:dyDescent="0.25">
      <c r="A26" s="67">
        <v>25</v>
      </c>
      <c r="B26" s="67">
        <v>19</v>
      </c>
      <c r="C26" s="44" t="str">
        <f>[1]ΑΝΤΙΣΤΟΙΧΙΣΗ!F205</f>
        <v>Προμ.Σύστ.Πελ. TRANSFER</v>
      </c>
      <c r="D26" s="10">
        <f>'[1]2025_ΕΣΟΔΑ'!C20</f>
        <v>0</v>
      </c>
      <c r="E26" s="11">
        <f t="shared" si="0"/>
        <v>0</v>
      </c>
      <c r="F26" s="12">
        <f t="shared" si="1"/>
        <v>0</v>
      </c>
      <c r="G26" s="11">
        <f t="shared" si="2"/>
        <v>0</v>
      </c>
      <c r="H26" s="12"/>
      <c r="I26" s="11" t="e">
        <f t="shared" si="3"/>
        <v>#DIV/0!</v>
      </c>
      <c r="J26" s="12">
        <f t="shared" si="4"/>
        <v>0</v>
      </c>
      <c r="K26" s="11" t="e">
        <f t="shared" si="5"/>
        <v>#DIV/0!</v>
      </c>
      <c r="L26" s="68">
        <f>'[1]2024_60-69 ΕΞΟΔΑ+ΟΜ 2'!C132</f>
        <v>0</v>
      </c>
      <c r="M26" s="11">
        <f t="shared" si="6"/>
        <v>0</v>
      </c>
      <c r="N26" s="12">
        <f t="shared" si="7"/>
        <v>0</v>
      </c>
      <c r="O26" s="11">
        <f t="shared" si="8"/>
        <v>0</v>
      </c>
      <c r="P26" s="12">
        <f t="shared" si="9"/>
        <v>0</v>
      </c>
      <c r="Q26" s="11" t="e">
        <f t="shared" si="10"/>
        <v>#DIV/0!</v>
      </c>
    </row>
    <row r="27" spans="1:17" ht="23.25" customHeight="1" x14ac:dyDescent="0.25">
      <c r="A27" s="67">
        <v>26</v>
      </c>
      <c r="B27" s="67">
        <v>20</v>
      </c>
      <c r="C27" s="44" t="str">
        <f>[1]ΑΝΤΙΣΤΟΙΧΙΣΗ!F206</f>
        <v>Προμ.Σύστ.Πελ.Εκδρ.- Ξεναγ.</v>
      </c>
      <c r="D27" s="10">
        <f>'[1]2025_ΕΣΟΔΑ'!C21</f>
        <v>0</v>
      </c>
      <c r="E27" s="11">
        <f t="shared" si="0"/>
        <v>0</v>
      </c>
      <c r="F27" s="12">
        <f t="shared" si="1"/>
        <v>0</v>
      </c>
      <c r="G27" s="11">
        <f t="shared" si="2"/>
        <v>0</v>
      </c>
      <c r="H27" s="12"/>
      <c r="I27" s="11" t="e">
        <f t="shared" si="3"/>
        <v>#DIV/0!</v>
      </c>
      <c r="J27" s="12">
        <f t="shared" si="4"/>
        <v>0</v>
      </c>
      <c r="K27" s="11" t="e">
        <f t="shared" si="5"/>
        <v>#DIV/0!</v>
      </c>
      <c r="L27" s="68">
        <f>'[1]2024_60-69 ΕΞΟΔΑ+ΟΜ 2'!C133</f>
        <v>0</v>
      </c>
      <c r="M27" s="11">
        <f t="shared" si="6"/>
        <v>0</v>
      </c>
      <c r="N27" s="12">
        <f t="shared" si="7"/>
        <v>0</v>
      </c>
      <c r="O27" s="11">
        <f t="shared" si="8"/>
        <v>0</v>
      </c>
      <c r="P27" s="12">
        <f t="shared" si="9"/>
        <v>0</v>
      </c>
      <c r="Q27" s="11" t="e">
        <f t="shared" si="10"/>
        <v>#DIV/0!</v>
      </c>
    </row>
    <row r="28" spans="1:17" ht="23.25" customHeight="1" x14ac:dyDescent="0.25">
      <c r="A28" s="67">
        <v>27</v>
      </c>
      <c r="B28" s="67">
        <v>21</v>
      </c>
      <c r="C28" s="44" t="str">
        <f>[1]ΑΝΤΙΣΤΟΙΧΙΣΗ!F207</f>
        <v>Προμ.Συστ.Πελ.Κρουαζιέρας</v>
      </c>
      <c r="D28" s="10">
        <f>'[1]2025_ΕΣΟΔΑ'!C22</f>
        <v>0</v>
      </c>
      <c r="E28" s="11">
        <f t="shared" si="0"/>
        <v>0</v>
      </c>
      <c r="F28" s="12">
        <f t="shared" si="1"/>
        <v>0</v>
      </c>
      <c r="G28" s="11">
        <f t="shared" si="2"/>
        <v>0</v>
      </c>
      <c r="H28" s="12"/>
      <c r="I28" s="11" t="e">
        <f t="shared" si="3"/>
        <v>#DIV/0!</v>
      </c>
      <c r="J28" s="12">
        <f t="shared" si="4"/>
        <v>0</v>
      </c>
      <c r="K28" s="11" t="e">
        <f t="shared" si="5"/>
        <v>#DIV/0!</v>
      </c>
      <c r="L28" s="68">
        <f>'[1]2024_60-69 ΕΞΟΔΑ+ΟΜ 2'!C134</f>
        <v>0</v>
      </c>
      <c r="M28" s="11">
        <f t="shared" si="6"/>
        <v>0</v>
      </c>
      <c r="N28" s="12">
        <f t="shared" si="7"/>
        <v>0</v>
      </c>
      <c r="O28" s="11">
        <f t="shared" si="8"/>
        <v>0</v>
      </c>
      <c r="P28" s="12">
        <f t="shared" si="9"/>
        <v>0</v>
      </c>
      <c r="Q28" s="11" t="e">
        <f t="shared" si="10"/>
        <v>#DIV/0!</v>
      </c>
    </row>
    <row r="29" spans="1:17" ht="23.25" customHeight="1" x14ac:dyDescent="0.25">
      <c r="A29" s="67">
        <v>28</v>
      </c>
      <c r="B29" s="67">
        <v>22</v>
      </c>
      <c r="C29" s="44" t="str">
        <f>[1]ΑΝΤΙΣΤΟΙΧΙΣΗ!F208</f>
        <v>Ασυνήθη έσοδα και κέρδη</v>
      </c>
      <c r="D29" s="10">
        <f>'[1]2025_ΕΣΟΔΑ'!C23</f>
        <v>4</v>
      </c>
      <c r="E29" s="11">
        <f t="shared" si="0"/>
        <v>1.927348594721956E-4</v>
      </c>
      <c r="F29" s="12">
        <f t="shared" si="1"/>
        <v>4</v>
      </c>
      <c r="G29" s="11">
        <f t="shared" si="2"/>
        <v>1.927348594721956E-4</v>
      </c>
      <c r="H29" s="12"/>
      <c r="I29" s="11" t="e">
        <f t="shared" si="3"/>
        <v>#DIV/0!</v>
      </c>
      <c r="J29" s="12">
        <f t="shared" si="4"/>
        <v>0</v>
      </c>
      <c r="K29" s="11" t="e">
        <f t="shared" si="5"/>
        <v>#DIV/0!</v>
      </c>
      <c r="L29" s="68">
        <f>'[1]2024_60-69 ΕΞΟΔΑ+ΟΜ 2'!C135</f>
        <v>5335.41</v>
      </c>
      <c r="M29" s="11">
        <f t="shared" si="6"/>
        <v>0.30913808681787391</v>
      </c>
      <c r="N29" s="12">
        <f t="shared" si="7"/>
        <v>5335.41</v>
      </c>
      <c r="O29" s="11">
        <f t="shared" si="8"/>
        <v>0.30913808681787391</v>
      </c>
      <c r="P29" s="12">
        <f t="shared" si="9"/>
        <v>-5331.41</v>
      </c>
      <c r="Q29" s="11" t="e">
        <f t="shared" si="10"/>
        <v>#DIV/0!</v>
      </c>
    </row>
    <row r="30" spans="1:17" ht="25.5" customHeight="1" x14ac:dyDescent="0.25">
      <c r="A30" s="67">
        <v>29</v>
      </c>
      <c r="B30" s="67">
        <v>23</v>
      </c>
      <c r="C30" s="44" t="str">
        <f>[1]ΑΝΤΙΣΤΟΙΧΙΣΗ!F209</f>
        <v>Φορος Παρεπιδημούντων</v>
      </c>
      <c r="D30" s="10">
        <f>'[1]2025_ΕΣΟΔΑ'!C24</f>
        <v>-102.83</v>
      </c>
      <c r="E30" s="11">
        <f t="shared" si="0"/>
        <v>-4.9547313998814686E-3</v>
      </c>
      <c r="F30" s="12">
        <f t="shared" si="1"/>
        <v>-102.83</v>
      </c>
      <c r="G30" s="11">
        <f t="shared" si="2"/>
        <v>-4.9547313998814686E-3</v>
      </c>
      <c r="H30" s="12"/>
      <c r="I30" s="11" t="e">
        <f t="shared" si="3"/>
        <v>#DIV/0!</v>
      </c>
      <c r="J30" s="12">
        <f t="shared" si="4"/>
        <v>0</v>
      </c>
      <c r="K30" s="11" t="e">
        <f t="shared" si="5"/>
        <v>#DIV/0!</v>
      </c>
      <c r="L30" s="68">
        <f>'[1]2024_60-69 ΕΞΟΔΑ+ΟΜ 2'!C136</f>
        <v>-59.92</v>
      </c>
      <c r="M30" s="11">
        <f t="shared" si="6"/>
        <v>-3.471814567601554E-3</v>
      </c>
      <c r="N30" s="12">
        <f t="shared" si="7"/>
        <v>-59.92</v>
      </c>
      <c r="O30" s="11">
        <f t="shared" si="8"/>
        <v>-3.471814567601554E-3</v>
      </c>
      <c r="P30" s="12">
        <f t="shared" si="9"/>
        <v>-42.91</v>
      </c>
      <c r="Q30" s="11" t="e">
        <f t="shared" si="10"/>
        <v>#DIV/0!</v>
      </c>
    </row>
    <row r="31" spans="1:17" ht="24" customHeight="1" x14ac:dyDescent="0.25">
      <c r="A31" s="67">
        <v>30</v>
      </c>
      <c r="B31" s="67">
        <v>24</v>
      </c>
      <c r="C31" s="44" t="str">
        <f>[1]ΑΝΤΙΣΤΟΙΧΙΣΗ!F210</f>
        <v xml:space="preserve">Πρόβλεψη </v>
      </c>
      <c r="D31" s="10">
        <f>'[1]2025_ΕΣΟΔΑ'!C25</f>
        <v>0</v>
      </c>
      <c r="E31" s="11">
        <f t="shared" si="0"/>
        <v>0</v>
      </c>
      <c r="F31" s="12">
        <f t="shared" si="1"/>
        <v>0</v>
      </c>
      <c r="G31" s="11">
        <f t="shared" si="2"/>
        <v>0</v>
      </c>
      <c r="H31" s="12"/>
      <c r="I31" s="11" t="e">
        <f t="shared" si="3"/>
        <v>#DIV/0!</v>
      </c>
      <c r="J31" s="12">
        <f t="shared" si="4"/>
        <v>0</v>
      </c>
      <c r="K31" s="11" t="e">
        <f t="shared" si="5"/>
        <v>#DIV/0!</v>
      </c>
      <c r="L31" s="68">
        <f>'[1]2024_60-69 ΕΞΟΔΑ+ΟΜ 2'!C137</f>
        <v>0</v>
      </c>
      <c r="M31" s="11">
        <f t="shared" si="6"/>
        <v>0</v>
      </c>
      <c r="N31" s="12">
        <f t="shared" si="7"/>
        <v>0</v>
      </c>
      <c r="O31" s="11">
        <f t="shared" si="8"/>
        <v>0</v>
      </c>
      <c r="P31" s="12">
        <f t="shared" si="9"/>
        <v>0</v>
      </c>
      <c r="Q31" s="11" t="e">
        <f t="shared" si="10"/>
        <v>#DIV/0!</v>
      </c>
    </row>
    <row r="32" spans="1:17" ht="15" customHeight="1" x14ac:dyDescent="0.25">
      <c r="A32" s="67">
        <v>31</v>
      </c>
      <c r="B32" s="67">
        <v>25</v>
      </c>
      <c r="C32" s="44">
        <f>[1]ΑΝΤΙΣΤΟΙΧΙΣΗ!F211</f>
        <v>0</v>
      </c>
      <c r="D32" s="10">
        <f>'[1]2025_ΕΣΟΔΑ'!C26</f>
        <v>0</v>
      </c>
      <c r="E32" s="11">
        <f t="shared" si="0"/>
        <v>0</v>
      </c>
      <c r="F32" s="12">
        <f t="shared" si="1"/>
        <v>0</v>
      </c>
      <c r="G32" s="11">
        <f t="shared" si="2"/>
        <v>0</v>
      </c>
      <c r="H32" s="12"/>
      <c r="I32" s="11" t="e">
        <f t="shared" si="3"/>
        <v>#DIV/0!</v>
      </c>
      <c r="J32" s="12">
        <f t="shared" si="4"/>
        <v>0</v>
      </c>
      <c r="K32" s="11" t="e">
        <f t="shared" si="5"/>
        <v>#DIV/0!</v>
      </c>
      <c r="L32" s="68">
        <f>'[1]2024_60-69 ΕΞΟΔΑ+ΟΜ 2'!C138</f>
        <v>0</v>
      </c>
      <c r="M32" s="11">
        <f t="shared" si="6"/>
        <v>0</v>
      </c>
      <c r="N32" s="12">
        <f t="shared" si="7"/>
        <v>0</v>
      </c>
      <c r="O32" s="11">
        <f t="shared" si="8"/>
        <v>0</v>
      </c>
      <c r="P32" s="12">
        <f t="shared" si="9"/>
        <v>0</v>
      </c>
      <c r="Q32" s="11" t="e">
        <f t="shared" si="10"/>
        <v>#DIV/0!</v>
      </c>
    </row>
    <row r="33" spans="1:17" ht="29.25" customHeight="1" x14ac:dyDescent="0.25">
      <c r="A33" s="67">
        <v>32</v>
      </c>
      <c r="B33" s="67">
        <v>26</v>
      </c>
      <c r="C33" s="44">
        <f>[1]ΑΝΤΙΣΤΟΙΧΙΣΗ!F212</f>
        <v>0</v>
      </c>
      <c r="D33" s="10">
        <f>'[1]2025_ΕΣΟΔΑ'!C27</f>
        <v>0</v>
      </c>
      <c r="E33" s="11">
        <f t="shared" si="0"/>
        <v>0</v>
      </c>
      <c r="F33" s="12">
        <f t="shared" si="1"/>
        <v>0</v>
      </c>
      <c r="G33" s="11">
        <f t="shared" si="2"/>
        <v>0</v>
      </c>
      <c r="H33" s="12"/>
      <c r="I33" s="11" t="e">
        <f t="shared" si="3"/>
        <v>#DIV/0!</v>
      </c>
      <c r="J33" s="12">
        <f t="shared" si="4"/>
        <v>0</v>
      </c>
      <c r="K33" s="11" t="e">
        <f t="shared" si="5"/>
        <v>#DIV/0!</v>
      </c>
      <c r="L33" s="68">
        <f>'[1]2024_60-69 ΕΞΟΔΑ+ΟΜ 2'!C139</f>
        <v>0</v>
      </c>
      <c r="M33" s="11">
        <f t="shared" si="6"/>
        <v>0</v>
      </c>
      <c r="N33" s="12">
        <f t="shared" si="7"/>
        <v>0</v>
      </c>
      <c r="O33" s="11">
        <f t="shared" si="8"/>
        <v>0</v>
      </c>
      <c r="P33" s="12">
        <f t="shared" si="9"/>
        <v>0</v>
      </c>
      <c r="Q33" s="11" t="e">
        <f t="shared" si="10"/>
        <v>#DIV/0!</v>
      </c>
    </row>
    <row r="34" spans="1:17" ht="41.25" customHeight="1" x14ac:dyDescent="0.25">
      <c r="A34" s="67">
        <v>33</v>
      </c>
      <c r="B34" s="67">
        <v>27</v>
      </c>
      <c r="C34" s="44">
        <f>[1]ΑΝΤΙΣΤΟΙΧΙΣΗ!F213</f>
        <v>0</v>
      </c>
      <c r="D34" s="10">
        <f>'[1]2025_ΕΣΟΔΑ'!C28</f>
        <v>0</v>
      </c>
      <c r="E34" s="11">
        <f t="shared" si="0"/>
        <v>0</v>
      </c>
      <c r="F34" s="12">
        <f t="shared" si="1"/>
        <v>0</v>
      </c>
      <c r="G34" s="11">
        <f t="shared" si="2"/>
        <v>0</v>
      </c>
      <c r="H34" s="12"/>
      <c r="I34" s="11" t="e">
        <f t="shared" si="3"/>
        <v>#DIV/0!</v>
      </c>
      <c r="J34" s="12">
        <f t="shared" si="4"/>
        <v>0</v>
      </c>
      <c r="K34" s="11" t="e">
        <f t="shared" si="5"/>
        <v>#DIV/0!</v>
      </c>
      <c r="L34" s="68">
        <f>'[1]2024_60-69 ΕΞΟΔΑ+ΟΜ 2'!C140</f>
        <v>0</v>
      </c>
      <c r="M34" s="11">
        <f t="shared" si="6"/>
        <v>0</v>
      </c>
      <c r="N34" s="12">
        <f t="shared" si="7"/>
        <v>0</v>
      </c>
      <c r="O34" s="11">
        <f t="shared" si="8"/>
        <v>0</v>
      </c>
      <c r="P34" s="12">
        <f t="shared" si="9"/>
        <v>0</v>
      </c>
      <c r="Q34" s="11" t="e">
        <f t="shared" si="10"/>
        <v>#DIV/0!</v>
      </c>
    </row>
    <row r="35" spans="1:17" ht="80.25" customHeight="1" x14ac:dyDescent="0.25">
      <c r="A35" s="67">
        <v>34</v>
      </c>
      <c r="B35" s="67">
        <v>28</v>
      </c>
      <c r="C35" s="44">
        <f>[1]ΑΝΤΙΣΤΟΙΧΙΣΗ!F214</f>
        <v>0</v>
      </c>
      <c r="D35" s="10">
        <f>'[1]2025_ΕΣΟΔΑ'!C29</f>
        <v>0</v>
      </c>
      <c r="E35" s="11">
        <f t="shared" si="0"/>
        <v>0</v>
      </c>
      <c r="F35" s="12">
        <f t="shared" si="1"/>
        <v>0</v>
      </c>
      <c r="G35" s="11">
        <f t="shared" si="2"/>
        <v>0</v>
      </c>
      <c r="H35" s="12"/>
      <c r="I35" s="11" t="e">
        <f t="shared" si="3"/>
        <v>#DIV/0!</v>
      </c>
      <c r="J35" s="12">
        <f t="shared" si="4"/>
        <v>0</v>
      </c>
      <c r="K35" s="11" t="e">
        <f t="shared" si="5"/>
        <v>#DIV/0!</v>
      </c>
      <c r="L35" s="68">
        <f>'[1]2024_60-69 ΕΞΟΔΑ+ΟΜ 2'!C141</f>
        <v>0</v>
      </c>
      <c r="M35" s="11">
        <f t="shared" si="6"/>
        <v>0</v>
      </c>
      <c r="N35" s="12">
        <f t="shared" si="7"/>
        <v>0</v>
      </c>
      <c r="O35" s="11">
        <f t="shared" si="8"/>
        <v>0</v>
      </c>
      <c r="P35" s="12">
        <f t="shared" si="9"/>
        <v>0</v>
      </c>
      <c r="Q35" s="11" t="e">
        <f t="shared" si="10"/>
        <v>#DIV/0!</v>
      </c>
    </row>
    <row r="36" spans="1:17" ht="21" customHeight="1" x14ac:dyDescent="0.25">
      <c r="A36" s="67">
        <v>35</v>
      </c>
      <c r="B36" s="67">
        <v>29</v>
      </c>
      <c r="C36" s="44">
        <f>[1]ΑΝΤΙΣΤΟΙΧΙΣΗ!F215</f>
        <v>0</v>
      </c>
      <c r="D36" s="10">
        <f>'[1]2025_ΕΣΟΔΑ'!C30</f>
        <v>0</v>
      </c>
      <c r="E36" s="11">
        <f t="shared" si="0"/>
        <v>0</v>
      </c>
      <c r="F36" s="12">
        <f t="shared" si="1"/>
        <v>0</v>
      </c>
      <c r="G36" s="11">
        <f t="shared" si="2"/>
        <v>0</v>
      </c>
      <c r="H36" s="12"/>
      <c r="I36" s="11" t="e">
        <f t="shared" si="3"/>
        <v>#DIV/0!</v>
      </c>
      <c r="J36" s="12">
        <f t="shared" si="4"/>
        <v>0</v>
      </c>
      <c r="K36" s="11" t="e">
        <f t="shared" si="5"/>
        <v>#DIV/0!</v>
      </c>
      <c r="L36" s="68">
        <f>'[1]2024_60-69 ΕΞΟΔΑ+ΟΜ 2'!C142</f>
        <v>0</v>
      </c>
      <c r="M36" s="11">
        <f t="shared" si="6"/>
        <v>0</v>
      </c>
      <c r="N36" s="12">
        <f t="shared" si="7"/>
        <v>0</v>
      </c>
      <c r="O36" s="11">
        <f t="shared" si="8"/>
        <v>0</v>
      </c>
      <c r="P36" s="12">
        <f t="shared" si="9"/>
        <v>0</v>
      </c>
      <c r="Q36" s="11" t="e">
        <f t="shared" si="10"/>
        <v>#DIV/0!</v>
      </c>
    </row>
    <row r="37" spans="1:17" ht="28.5" customHeight="1" x14ac:dyDescent="0.25">
      <c r="A37" s="67">
        <v>36</v>
      </c>
      <c r="B37" s="67">
        <v>30</v>
      </c>
      <c r="C37" s="44">
        <f>[1]ΑΝΤΙΣΤΟΙΧΙΣΗ!F216</f>
        <v>0</v>
      </c>
      <c r="D37" s="10">
        <f>'[1]2025_ΕΣΟΔΑ'!C31</f>
        <v>0</v>
      </c>
      <c r="E37" s="11">
        <f t="shared" si="0"/>
        <v>0</v>
      </c>
      <c r="F37" s="12">
        <f t="shared" si="1"/>
        <v>0</v>
      </c>
      <c r="G37" s="11">
        <f t="shared" si="2"/>
        <v>0</v>
      </c>
      <c r="H37" s="12"/>
      <c r="I37" s="11" t="e">
        <f t="shared" si="3"/>
        <v>#DIV/0!</v>
      </c>
      <c r="J37" s="12">
        <f t="shared" si="4"/>
        <v>0</v>
      </c>
      <c r="K37" s="11" t="e">
        <f t="shared" si="5"/>
        <v>#DIV/0!</v>
      </c>
      <c r="L37" s="68">
        <f>'[1]2024_60-69 ΕΞΟΔΑ+ΟΜ 2'!C143</f>
        <v>0</v>
      </c>
      <c r="M37" s="11">
        <f t="shared" si="6"/>
        <v>0</v>
      </c>
      <c r="N37" s="12">
        <f t="shared" si="7"/>
        <v>0</v>
      </c>
      <c r="O37" s="11">
        <f t="shared" si="8"/>
        <v>0</v>
      </c>
      <c r="P37" s="12">
        <f t="shared" si="9"/>
        <v>0</v>
      </c>
      <c r="Q37" s="11" t="e">
        <f t="shared" si="10"/>
        <v>#DIV/0!</v>
      </c>
    </row>
    <row r="38" spans="1:17" ht="28.5" customHeight="1" x14ac:dyDescent="0.25">
      <c r="A38" s="60">
        <v>37</v>
      </c>
      <c r="B38" s="60"/>
      <c r="C38" s="6" t="s">
        <v>17</v>
      </c>
      <c r="D38" s="7">
        <f>'[1]2025_ΕΣΟΔΑ'!C32</f>
        <v>20753.899999999998</v>
      </c>
      <c r="E38" s="8"/>
      <c r="F38" s="7">
        <f>'[1]2025_ΕΣΟΔΑ'!C34</f>
        <v>20753.899999999998</v>
      </c>
      <c r="G38" s="8"/>
      <c r="H38" s="7">
        <f>SUM(H8:H30)</f>
        <v>0</v>
      </c>
      <c r="I38" s="8"/>
      <c r="J38" s="7">
        <f>SUM(J8:J30)</f>
        <v>0</v>
      </c>
      <c r="K38" s="8"/>
      <c r="L38" s="7">
        <f>SUM(L8:L31)</f>
        <v>17258.986283185841</v>
      </c>
      <c r="M38" s="8"/>
      <c r="N38" s="7">
        <f>SUM(N8:N31)</f>
        <v>17258.986283185841</v>
      </c>
      <c r="O38" s="8"/>
      <c r="P38" s="7">
        <f>SUM(P8:P30)</f>
        <v>3494.9137168141606</v>
      </c>
      <c r="Q38" s="8"/>
    </row>
    <row r="39" spans="1:17" ht="28.5" customHeight="1" x14ac:dyDescent="0.25">
      <c r="A39" s="60">
        <v>38</v>
      </c>
      <c r="B39" s="60"/>
      <c r="C39" s="6" t="s">
        <v>18</v>
      </c>
      <c r="D39" s="7">
        <f>D7-D38</f>
        <v>0</v>
      </c>
      <c r="E39" s="8"/>
      <c r="F39" s="7">
        <f>F7-F38</f>
        <v>0</v>
      </c>
      <c r="G39" s="8"/>
      <c r="H39" s="7">
        <f>H7-H38</f>
        <v>0</v>
      </c>
      <c r="I39" s="8"/>
      <c r="J39" s="7">
        <f>J7-J38</f>
        <v>0</v>
      </c>
      <c r="K39" s="8"/>
      <c r="L39" s="7">
        <f>L7-L38</f>
        <v>0</v>
      </c>
      <c r="M39" s="8"/>
      <c r="N39" s="7">
        <f>N7-N38</f>
        <v>0</v>
      </c>
      <c r="O39" s="8"/>
      <c r="P39" s="7">
        <f>P7-P38</f>
        <v>0</v>
      </c>
      <c r="Q39" s="8"/>
    </row>
    <row r="40" spans="1:17" ht="28.5" customHeight="1" x14ac:dyDescent="0.25">
      <c r="A40" s="58">
        <v>39</v>
      </c>
      <c r="B40" s="58"/>
      <c r="C40" s="58" t="s">
        <v>160</v>
      </c>
      <c r="D40" s="181" t="str">
        <f>[1]ΑΝΤΙΣΤΟΙΧΙΣΗ!$F$32</f>
        <v xml:space="preserve">ΠΡΑΓΜΑΤΟΠΟΙΗΘΕΝΤΑ ΜΗΝΟΣ ΤΡΕΧ. ΕΤΟΥΣ </v>
      </c>
      <c r="E40" s="181"/>
      <c r="F40" s="181"/>
      <c r="G40" s="181"/>
      <c r="H40" s="181" t="str">
        <f>[1]ΑΝΤΙΣΤΟΙΧΙΣΗ!$F$35</f>
        <v>ΠΡΟΥΠΟΛΟΓΙΣΜΟΣ ΤΡΕΧΟΝΤΟΣ ΕΤΟΥΣ</v>
      </c>
      <c r="I40" s="181"/>
      <c r="J40" s="181"/>
      <c r="K40" s="181"/>
      <c r="L40" s="181" t="str">
        <f>[1]ΑΝΤΙΣΤΟΙΧΙΣΗ!$F$68</f>
        <v>ΠΡΑΓΜΑΤΟΠΟΙΗΘΕΝΤΑ ΠΡΟΗΓΟΥΜΕΝΟΥ ΕΤΟΥΣ</v>
      </c>
      <c r="M40" s="181"/>
      <c r="N40" s="181"/>
      <c r="O40" s="181">
        <f>[1]ΑΝΤΙΣΤΟΙΧΙΣΗ!$D$33</f>
        <v>2024</v>
      </c>
      <c r="P40" s="182" t="str">
        <f>[1]ΑΝΤΙΣΤΟΙΧΙΣΗ!$F$100</f>
        <v xml:space="preserve">ΣΥΓΚΡΙΣΕΙΣ </v>
      </c>
      <c r="Q40" s="182">
        <f>[1]ΑΝΤΙΣΤΟΙΧΙΣΗ!$H$141</f>
        <v>2024</v>
      </c>
    </row>
    <row r="41" spans="1:17" ht="28.5" customHeight="1" x14ac:dyDescent="0.25">
      <c r="A41" s="60">
        <v>40</v>
      </c>
      <c r="B41" s="60"/>
      <c r="C41" s="5" t="s">
        <v>161</v>
      </c>
      <c r="D41" s="179" t="str">
        <f>[1]ΑΝΤΙΣΤΟΙΧΙΣΗ!$F$106</f>
        <v xml:space="preserve">ΙΑΝΟΥΑΡΙΟΣ ΤΡΕΧΟΝ ΕΤΟΣ </v>
      </c>
      <c r="E41" s="179"/>
      <c r="F41" s="179"/>
      <c r="G41" s="61">
        <f>[1]ΑΝΤΙΣΤΟΙΧΙΣΗ!$D$34</f>
        <v>2025</v>
      </c>
      <c r="H41" s="179" t="str">
        <f>[1]ΑΝΤΙΣΤΟΙΧΙΣΗ!$F$106</f>
        <v xml:space="preserve">ΙΑΝΟΥΑΡΙΟΣ ΤΡΕΧΟΝ ΕΤΟΣ </v>
      </c>
      <c r="I41" s="179"/>
      <c r="J41" s="179"/>
      <c r="K41" s="61">
        <f>[1]ΑΝΤΙΣΤΟΙΧΙΣΗ!$D$34</f>
        <v>2025</v>
      </c>
      <c r="L41" s="179" t="str">
        <f>[1]ΑΝΤΙΣΤΟΙΧΙΣΗ!$F$120</f>
        <v xml:space="preserve">ΙΑΝΟΥΑΡΙΟΣ ΠΡΟΗΓΟΥΜΕΝΟΥ ΕΤΟΥΣ </v>
      </c>
      <c r="M41" s="179"/>
      <c r="N41" s="179"/>
      <c r="O41" s="61">
        <f>[1]ΑΝΤΙΣΤΟΙΧΙΣΗ!$D$33</f>
        <v>2024</v>
      </c>
      <c r="P41" s="179"/>
      <c r="Q41" s="179"/>
    </row>
    <row r="42" spans="1:17" ht="28.5" customHeight="1" x14ac:dyDescent="0.25">
      <c r="A42" s="69">
        <v>41</v>
      </c>
      <c r="B42" s="69" t="s">
        <v>19</v>
      </c>
      <c r="C42" s="62" t="s">
        <v>20</v>
      </c>
      <c r="D42" s="62" t="s">
        <v>162</v>
      </c>
      <c r="E42" s="63" t="s">
        <v>22</v>
      </c>
      <c r="F42" s="63" t="s">
        <v>23</v>
      </c>
      <c r="G42" s="63" t="s">
        <v>24</v>
      </c>
      <c r="H42" s="63" t="s">
        <v>21</v>
      </c>
      <c r="I42" s="63" t="s">
        <v>22</v>
      </c>
      <c r="J42" s="63" t="s">
        <v>23</v>
      </c>
      <c r="K42" s="63" t="s">
        <v>24</v>
      </c>
      <c r="L42" s="63" t="s">
        <v>21</v>
      </c>
      <c r="M42" s="63" t="s">
        <v>25</v>
      </c>
      <c r="N42" s="63" t="s">
        <v>26</v>
      </c>
      <c r="O42" s="63" t="s">
        <v>27</v>
      </c>
      <c r="P42" s="63" t="s">
        <v>28</v>
      </c>
      <c r="Q42" s="63" t="s">
        <v>29</v>
      </c>
    </row>
    <row r="43" spans="1:17" ht="15" customHeight="1" x14ac:dyDescent="0.25">
      <c r="A43" s="60">
        <v>42</v>
      </c>
      <c r="B43" s="70" t="s">
        <v>2</v>
      </c>
      <c r="C43" s="6" t="s">
        <v>31</v>
      </c>
      <c r="D43" s="7">
        <f>SUM(D44:D73)</f>
        <v>46587.336666666662</v>
      </c>
      <c r="E43" s="8"/>
      <c r="F43" s="7">
        <f>SUM(F44:F73)</f>
        <v>46587.336666666662</v>
      </c>
      <c r="G43" s="8"/>
      <c r="H43" s="7">
        <f>SUM(H44:H73)</f>
        <v>0</v>
      </c>
      <c r="I43" s="8"/>
      <c r="J43" s="7">
        <f>SUM(J44:J73)</f>
        <v>0</v>
      </c>
      <c r="K43" s="8"/>
      <c r="L43" s="7">
        <f>SUM(L44:L73)</f>
        <v>37852.28</v>
      </c>
      <c r="M43" s="8"/>
      <c r="N43" s="7">
        <f>SUM(N44:N73)</f>
        <v>37852.28</v>
      </c>
      <c r="O43" s="8"/>
      <c r="P43" s="7">
        <f>SUM(P44:P73)</f>
        <v>8735.0566666666673</v>
      </c>
      <c r="Q43" s="8"/>
    </row>
    <row r="44" spans="1:17" ht="28.5" x14ac:dyDescent="0.25">
      <c r="A44" s="67">
        <v>43</v>
      </c>
      <c r="B44" s="67">
        <v>1</v>
      </c>
      <c r="C44" s="44" t="str">
        <f>[1]ΑΝΤΙΣΤΟΙΧΙΣΗ!I187</f>
        <v>Μικτές Αποδοχές H.Keepin (Α.Κ.Υπ.)</v>
      </c>
      <c r="D44" s="14">
        <f>'[1]2025_60-69 ΕΞΟΔΑ+ΟΜ 2'!D4</f>
        <v>2197.7200000000003</v>
      </c>
      <c r="E44" s="15">
        <f t="shared" ref="E44:E73" si="11">D44/$D$43</f>
        <v>4.7174192758103591E-2</v>
      </c>
      <c r="F44" s="10">
        <f>D44</f>
        <v>2197.7200000000003</v>
      </c>
      <c r="G44" s="15">
        <f t="shared" ref="G44:G73" si="12">F44/$F$43</f>
        <v>4.7174192758103591E-2</v>
      </c>
      <c r="H44" s="14"/>
      <c r="I44" s="16" t="e">
        <f t="shared" ref="I44:I73" si="13">H44/$H$43</f>
        <v>#DIV/0!</v>
      </c>
      <c r="J44" s="10">
        <f>H44</f>
        <v>0</v>
      </c>
      <c r="K44" s="17" t="e">
        <f>J44/$J$38</f>
        <v>#DIV/0!</v>
      </c>
      <c r="L44" s="14">
        <f>'[1]2024_60-69 ΕΞΟΔΑ+ΟΜ 2'!D4</f>
        <v>3058.18</v>
      </c>
      <c r="M44" s="15">
        <f t="shared" ref="M44:M71" si="14">L44/$L$43</f>
        <v>8.0792491231703872E-2</v>
      </c>
      <c r="N44" s="10">
        <f>L44</f>
        <v>3058.18</v>
      </c>
      <c r="O44" s="15">
        <f t="shared" ref="O44:O73" si="15">N44/$N$43</f>
        <v>8.0792491231703872E-2</v>
      </c>
      <c r="P44" s="10">
        <f>F44-N44</f>
        <v>-860.45999999999958</v>
      </c>
      <c r="Q44" s="15">
        <f>N44/F44</f>
        <v>1.3915239429954678</v>
      </c>
    </row>
    <row r="45" spans="1:17" ht="15" customHeight="1" x14ac:dyDescent="0.25">
      <c r="A45" s="67">
        <v>44</v>
      </c>
      <c r="B45" s="67">
        <v>2</v>
      </c>
      <c r="C45" s="44" t="str">
        <f>[1]ΑΝΤΙΣΤΟΙΧΙΣΗ!I188</f>
        <v>Μικτές Αποδοχές Operation (Α.Κ.Operation )</v>
      </c>
      <c r="D45" s="14">
        <f>'[1]2025_60-69 ΕΞΟΔΑ+ΟΜ 2'!D5</f>
        <v>3032.62</v>
      </c>
      <c r="E45" s="15">
        <f t="shared" si="11"/>
        <v>6.5095371768050567E-2</v>
      </c>
      <c r="F45" s="10">
        <f t="shared" ref="F45:F73" si="16">D45</f>
        <v>3032.62</v>
      </c>
      <c r="G45" s="15">
        <f t="shared" si="12"/>
        <v>6.5095371768050567E-2</v>
      </c>
      <c r="H45" s="14"/>
      <c r="I45" s="16" t="e">
        <f t="shared" si="13"/>
        <v>#DIV/0!</v>
      </c>
      <c r="J45" s="10">
        <f t="shared" ref="J45:J73" si="17">H45</f>
        <v>0</v>
      </c>
      <c r="K45" s="17" t="e">
        <f t="shared" ref="K45:K73" si="18">J45/$J$38</f>
        <v>#DIV/0!</v>
      </c>
      <c r="L45" s="14">
        <f>'[1]2024_60-69 ΕΞΟΔΑ+ΟΜ 2'!D5</f>
        <v>4189.99</v>
      </c>
      <c r="M45" s="15">
        <f t="shared" si="14"/>
        <v>0.11069319998689643</v>
      </c>
      <c r="N45" s="10">
        <f t="shared" ref="N45:N73" si="19">L45</f>
        <v>4189.99</v>
      </c>
      <c r="O45" s="15">
        <f t="shared" si="15"/>
        <v>0.11069319998689643</v>
      </c>
      <c r="P45" s="10">
        <f t="shared" ref="P45:P73" si="20">F45-N45</f>
        <v>-1157.3699999999999</v>
      </c>
      <c r="Q45" s="15">
        <f t="shared" ref="Q45:Q73" si="21">N45/F45</f>
        <v>1.3816402978282805</v>
      </c>
    </row>
    <row r="46" spans="1:17" ht="15" customHeight="1" x14ac:dyDescent="0.25">
      <c r="A46" s="67">
        <v>45</v>
      </c>
      <c r="B46" s="67">
        <v>3</v>
      </c>
      <c r="C46" s="44" t="str">
        <f>[1]ΑΝΤΙΣΤΟΙΧΙΣΗ!I189</f>
        <v>Μικτές Αποδοχές Maintenance (Α.Κ.Υπ.)</v>
      </c>
      <c r="D46" s="14">
        <f>'[1]2025_60-69 ΕΞΟΔΑ+ΟΜ 2'!D6</f>
        <v>1618.22</v>
      </c>
      <c r="E46" s="15">
        <f t="shared" si="11"/>
        <v>3.4735190199396825E-2</v>
      </c>
      <c r="F46" s="10">
        <f t="shared" si="16"/>
        <v>1618.22</v>
      </c>
      <c r="G46" s="15">
        <f t="shared" si="12"/>
        <v>3.4735190199396825E-2</v>
      </c>
      <c r="H46" s="14"/>
      <c r="I46" s="16" t="e">
        <f t="shared" si="13"/>
        <v>#DIV/0!</v>
      </c>
      <c r="J46" s="10">
        <f t="shared" si="17"/>
        <v>0</v>
      </c>
      <c r="K46" s="17" t="e">
        <f t="shared" si="18"/>
        <v>#DIV/0!</v>
      </c>
      <c r="L46" s="14">
        <f>'[1]2024_60-69 ΕΞΟΔΑ+ΟΜ 2'!D6</f>
        <v>2700.2799999999997</v>
      </c>
      <c r="M46" s="15">
        <f t="shared" si="14"/>
        <v>7.1337314423331952E-2</v>
      </c>
      <c r="N46" s="10">
        <f t="shared" si="19"/>
        <v>2700.2799999999997</v>
      </c>
      <c r="O46" s="15">
        <f t="shared" si="15"/>
        <v>7.1337314423331952E-2</v>
      </c>
      <c r="P46" s="10">
        <f t="shared" si="20"/>
        <v>-1082.0599999999997</v>
      </c>
      <c r="Q46" s="15">
        <f t="shared" si="21"/>
        <v>1.6686729863677372</v>
      </c>
    </row>
    <row r="47" spans="1:17" ht="15" customHeight="1" x14ac:dyDescent="0.25">
      <c r="A47" s="67">
        <v>46</v>
      </c>
      <c r="B47" s="67">
        <v>4</v>
      </c>
      <c r="C47" s="71" t="str">
        <f>[1]ΑΝΤΙΣΤΟΙΧΙΣΗ!I190</f>
        <v>Ασφαλιστικές εισφορές (Α.Κ.HOUSE KEEPING)</v>
      </c>
      <c r="D47" s="14">
        <f>'[1]2025_60-69 ΕΞΟΔΑ+ΟΜ 2'!D7</f>
        <v>484.84</v>
      </c>
      <c r="E47" s="15">
        <f t="shared" si="11"/>
        <v>1.0407119931947173E-2</v>
      </c>
      <c r="F47" s="10">
        <f t="shared" si="16"/>
        <v>484.84</v>
      </c>
      <c r="G47" s="15">
        <f t="shared" si="12"/>
        <v>1.0407119931947173E-2</v>
      </c>
      <c r="H47" s="14"/>
      <c r="I47" s="16" t="e">
        <f t="shared" si="13"/>
        <v>#DIV/0!</v>
      </c>
      <c r="J47" s="10">
        <f t="shared" si="17"/>
        <v>0</v>
      </c>
      <c r="K47" s="17" t="e">
        <f t="shared" si="18"/>
        <v>#DIV/0!</v>
      </c>
      <c r="L47" s="14">
        <f>'[1]2024_60-69 ΕΞΟΔΑ+ΟΜ 2'!D7</f>
        <v>747.42000000000007</v>
      </c>
      <c r="M47" s="15">
        <f t="shared" si="14"/>
        <v>1.9745706203166628E-2</v>
      </c>
      <c r="N47" s="10">
        <f t="shared" si="19"/>
        <v>747.42000000000007</v>
      </c>
      <c r="O47" s="15">
        <f t="shared" si="15"/>
        <v>1.9745706203166628E-2</v>
      </c>
      <c r="P47" s="10">
        <f t="shared" si="20"/>
        <v>-262.5800000000001</v>
      </c>
      <c r="Q47" s="15">
        <f t="shared" si="21"/>
        <v>1.5415807276627342</v>
      </c>
    </row>
    <row r="48" spans="1:17" ht="15" customHeight="1" x14ac:dyDescent="0.25">
      <c r="A48" s="67">
        <v>47</v>
      </c>
      <c r="B48" s="67">
        <v>5</v>
      </c>
      <c r="C48" s="71" t="str">
        <f>[1]ΑΝΤΙΣΤΟΙΧΙΣΗ!I191</f>
        <v>Ασφαλιστικές εισφορές (Α.Κ. OPERATION DEP )</v>
      </c>
      <c r="D48" s="14">
        <f>'[1]2025_60-69 ΕΞΟΔΑ+ΟΜ 2'!D8</f>
        <v>513.09</v>
      </c>
      <c r="E48" s="15">
        <f t="shared" si="11"/>
        <v>1.1013507891021316E-2</v>
      </c>
      <c r="F48" s="10">
        <f t="shared" si="16"/>
        <v>513.09</v>
      </c>
      <c r="G48" s="15">
        <f t="shared" si="12"/>
        <v>1.1013507891021316E-2</v>
      </c>
      <c r="H48" s="14"/>
      <c r="I48" s="16" t="e">
        <f t="shared" si="13"/>
        <v>#DIV/0!</v>
      </c>
      <c r="J48" s="10">
        <f t="shared" si="17"/>
        <v>0</v>
      </c>
      <c r="K48" s="17" t="e">
        <f t="shared" si="18"/>
        <v>#DIV/0!</v>
      </c>
      <c r="L48" s="14">
        <f>'[1]2024_60-69 ΕΞΟΔΑ+ΟΜ 2'!D8</f>
        <v>933.94999999999993</v>
      </c>
      <c r="M48" s="15">
        <f t="shared" si="14"/>
        <v>2.4673546745400805E-2</v>
      </c>
      <c r="N48" s="10">
        <f t="shared" si="19"/>
        <v>933.94999999999993</v>
      </c>
      <c r="O48" s="15">
        <f t="shared" si="15"/>
        <v>2.4673546745400805E-2</v>
      </c>
      <c r="P48" s="10">
        <f t="shared" si="20"/>
        <v>-420.8599999999999</v>
      </c>
      <c r="Q48" s="15">
        <f t="shared" si="21"/>
        <v>1.8202459607476269</v>
      </c>
    </row>
    <row r="49" spans="1:17" ht="28.5" customHeight="1" x14ac:dyDescent="0.25">
      <c r="A49" s="67">
        <v>48</v>
      </c>
      <c r="B49" s="67">
        <v>6</v>
      </c>
      <c r="C49" s="71" t="str">
        <f>[1]ΑΝΤΙΣΤΟΙΧΙΣΗ!I192</f>
        <v>Ασφαλιστικές εισφορές (Α.Κ. MAINTENANCE DEP )</v>
      </c>
      <c r="D49" s="14">
        <f>'[1]2025_60-69 ΕΞΟΔΑ+ΟΜ 2'!D9</f>
        <v>382.68</v>
      </c>
      <c r="E49" s="15">
        <f t="shared" si="11"/>
        <v>8.2142493514510851E-3</v>
      </c>
      <c r="F49" s="10">
        <f t="shared" si="16"/>
        <v>382.68</v>
      </c>
      <c r="G49" s="15">
        <f t="shared" si="12"/>
        <v>8.2142493514510851E-3</v>
      </c>
      <c r="H49" s="14"/>
      <c r="I49" s="16" t="e">
        <f t="shared" si="13"/>
        <v>#DIV/0!</v>
      </c>
      <c r="J49" s="10">
        <f t="shared" si="17"/>
        <v>0</v>
      </c>
      <c r="K49" s="17" t="e">
        <f t="shared" si="18"/>
        <v>#DIV/0!</v>
      </c>
      <c r="L49" s="14">
        <f>'[1]2024_60-69 ΕΞΟΔΑ+ΟΜ 2'!D9</f>
        <v>713.96</v>
      </c>
      <c r="M49" s="15">
        <f t="shared" si="14"/>
        <v>1.8861743599064576E-2</v>
      </c>
      <c r="N49" s="10">
        <f t="shared" si="19"/>
        <v>713.96</v>
      </c>
      <c r="O49" s="15">
        <f t="shared" si="15"/>
        <v>1.8861743599064576E-2</v>
      </c>
      <c r="P49" s="10">
        <f t="shared" si="20"/>
        <v>-331.28000000000003</v>
      </c>
      <c r="Q49" s="15">
        <f t="shared" si="21"/>
        <v>1.8656841225044425</v>
      </c>
    </row>
    <row r="50" spans="1:17" ht="15" customHeight="1" x14ac:dyDescent="0.25">
      <c r="A50" s="67">
        <v>49</v>
      </c>
      <c r="B50" s="67">
        <v>7</v>
      </c>
      <c r="C50" s="45" t="str">
        <f>[1]ΑΝΤΙΣΤΟΙΧΙΣΗ!I193</f>
        <v xml:space="preserve">Ενοίκια </v>
      </c>
      <c r="D50" s="14">
        <f>'[1]2025_60-69 ΕΞΟΔΑ+ΟΜ 2'!D10</f>
        <v>9138.619999999999</v>
      </c>
      <c r="E50" s="15">
        <f t="shared" si="11"/>
        <v>0.19616103117005829</v>
      </c>
      <c r="F50" s="10">
        <f t="shared" si="16"/>
        <v>9138.619999999999</v>
      </c>
      <c r="G50" s="15">
        <f t="shared" si="12"/>
        <v>0.19616103117005829</v>
      </c>
      <c r="H50" s="14"/>
      <c r="I50" s="16" t="e">
        <f t="shared" si="13"/>
        <v>#DIV/0!</v>
      </c>
      <c r="J50" s="10">
        <f t="shared" si="17"/>
        <v>0</v>
      </c>
      <c r="K50" s="17" t="e">
        <f t="shared" si="18"/>
        <v>#DIV/0!</v>
      </c>
      <c r="L50" s="14">
        <f>'[1]2024_60-69 ΕΞΟΔΑ+ΟΜ 2'!D10</f>
        <v>9308.57</v>
      </c>
      <c r="M50" s="15">
        <f t="shared" si="14"/>
        <v>0.24591834362421497</v>
      </c>
      <c r="N50" s="10">
        <f t="shared" si="19"/>
        <v>9308.57</v>
      </c>
      <c r="O50" s="15">
        <f t="shared" si="15"/>
        <v>0.24591834362421497</v>
      </c>
      <c r="P50" s="10">
        <f t="shared" si="20"/>
        <v>-169.95000000000073</v>
      </c>
      <c r="Q50" s="15">
        <f t="shared" si="21"/>
        <v>1.0185968997507282</v>
      </c>
    </row>
    <row r="51" spans="1:17" ht="15" customHeight="1" x14ac:dyDescent="0.25">
      <c r="A51" s="67">
        <v>50</v>
      </c>
      <c r="B51" s="67">
        <v>8</v>
      </c>
      <c r="C51" s="45" t="str">
        <f>[1]ΑΝΤΙΣΤΟΙΧΙΣΗ!I194</f>
        <v xml:space="preserve">Διαφορά Ενοικίου </v>
      </c>
      <c r="D51" s="14">
        <f>'[1]2025_60-69 ΕΞΟΔΑ+ΟΜ 2'!D11</f>
        <v>0</v>
      </c>
      <c r="E51" s="15">
        <f t="shared" si="11"/>
        <v>0</v>
      </c>
      <c r="F51" s="10">
        <f t="shared" si="16"/>
        <v>0</v>
      </c>
      <c r="G51" s="15">
        <f t="shared" si="12"/>
        <v>0</v>
      </c>
      <c r="H51" s="14"/>
      <c r="I51" s="16" t="e">
        <f t="shared" si="13"/>
        <v>#DIV/0!</v>
      </c>
      <c r="J51" s="10">
        <f t="shared" si="17"/>
        <v>0</v>
      </c>
      <c r="K51" s="17" t="e">
        <f t="shared" si="18"/>
        <v>#DIV/0!</v>
      </c>
      <c r="L51" s="14">
        <f>'[1]2024_60-69 ΕΞΟΔΑ+ΟΜ 2'!D11</f>
        <v>0</v>
      </c>
      <c r="M51" s="15">
        <f t="shared" si="14"/>
        <v>0</v>
      </c>
      <c r="N51" s="10">
        <f t="shared" si="19"/>
        <v>0</v>
      </c>
      <c r="O51" s="15">
        <f t="shared" si="15"/>
        <v>0</v>
      </c>
      <c r="P51" s="10">
        <f t="shared" si="20"/>
        <v>0</v>
      </c>
      <c r="Q51" s="15" t="e">
        <f t="shared" si="21"/>
        <v>#DIV/0!</v>
      </c>
    </row>
    <row r="52" spans="1:17" ht="15" customHeight="1" x14ac:dyDescent="0.25">
      <c r="A52" s="67">
        <v>51</v>
      </c>
      <c r="B52" s="67">
        <v>9</v>
      </c>
      <c r="C52" s="45" t="str">
        <f>[1]ΑΝΤΙΣΤΟΙΧΙΣΗ!I195</f>
        <v xml:space="preserve">Χαρτόσημο ενοικίων </v>
      </c>
      <c r="D52" s="14">
        <f>'[1]2025_60-69 ΕΞΟΔΑ+ΟΜ 2'!D12</f>
        <v>321.41000000000003</v>
      </c>
      <c r="E52" s="15">
        <f t="shared" si="11"/>
        <v>6.8990850947263866E-3</v>
      </c>
      <c r="F52" s="10">
        <f t="shared" si="16"/>
        <v>321.41000000000003</v>
      </c>
      <c r="G52" s="15">
        <f t="shared" si="12"/>
        <v>6.8990850947263866E-3</v>
      </c>
      <c r="H52" s="14"/>
      <c r="I52" s="16" t="e">
        <f t="shared" si="13"/>
        <v>#DIV/0!</v>
      </c>
      <c r="J52" s="10">
        <f t="shared" si="17"/>
        <v>0</v>
      </c>
      <c r="K52" s="17" t="e">
        <f t="shared" si="18"/>
        <v>#DIV/0!</v>
      </c>
      <c r="L52" s="14">
        <f>'[1]2024_60-69 ΕΞΟΔΑ+ΟΜ 2'!D12</f>
        <v>335.09</v>
      </c>
      <c r="M52" s="15">
        <f t="shared" si="14"/>
        <v>8.8525711000764021E-3</v>
      </c>
      <c r="N52" s="10">
        <f t="shared" si="19"/>
        <v>335.09</v>
      </c>
      <c r="O52" s="15">
        <f t="shared" si="15"/>
        <v>8.8525711000764021E-3</v>
      </c>
      <c r="P52" s="10">
        <f t="shared" si="20"/>
        <v>-13.67999999999995</v>
      </c>
      <c r="Q52" s="15">
        <f t="shared" si="21"/>
        <v>1.042562459164307</v>
      </c>
    </row>
    <row r="53" spans="1:17" ht="15" customHeight="1" x14ac:dyDescent="0.25">
      <c r="A53" s="67">
        <v>52</v>
      </c>
      <c r="B53" s="67">
        <v>10</v>
      </c>
      <c r="C53" s="45" t="str">
        <f>[1]ΑΝΤΙΣΤΟΙΧΙΣΗ!I196</f>
        <v xml:space="preserve">Κοινόχρηστες Δαπάνες </v>
      </c>
      <c r="D53" s="14">
        <f>'[1]2025_60-69 ΕΞΟΔΑ+ΟΜ 2'!D13</f>
        <v>321.46000000000004</v>
      </c>
      <c r="E53" s="15">
        <f t="shared" si="11"/>
        <v>6.9001583477512965E-3</v>
      </c>
      <c r="F53" s="10">
        <f t="shared" si="16"/>
        <v>321.46000000000004</v>
      </c>
      <c r="G53" s="15">
        <f t="shared" si="12"/>
        <v>6.9001583477512965E-3</v>
      </c>
      <c r="H53" s="14"/>
      <c r="I53" s="16" t="e">
        <f t="shared" si="13"/>
        <v>#DIV/0!</v>
      </c>
      <c r="J53" s="10">
        <f t="shared" si="17"/>
        <v>0</v>
      </c>
      <c r="K53" s="17" t="e">
        <f t="shared" si="18"/>
        <v>#DIV/0!</v>
      </c>
      <c r="L53" s="14">
        <f>'[1]2024_60-69 ΕΞΟΔΑ+ΟΜ 2'!D13</f>
        <v>535.22</v>
      </c>
      <c r="M53" s="15">
        <f t="shared" si="14"/>
        <v>1.4139703077331141E-2</v>
      </c>
      <c r="N53" s="10">
        <f t="shared" si="19"/>
        <v>535.22</v>
      </c>
      <c r="O53" s="15">
        <f t="shared" si="15"/>
        <v>1.4139703077331141E-2</v>
      </c>
      <c r="P53" s="10">
        <f t="shared" si="20"/>
        <v>-213.76</v>
      </c>
      <c r="Q53" s="15">
        <f t="shared" si="21"/>
        <v>1.6649660922043177</v>
      </c>
    </row>
    <row r="54" spans="1:17" ht="15" customHeight="1" x14ac:dyDescent="0.25">
      <c r="A54" s="67">
        <v>53</v>
      </c>
      <c r="B54" s="67">
        <v>11</v>
      </c>
      <c r="C54" s="45" t="str">
        <f>[1]ΑΝΤΙΣΤΟΙΧΙΣΗ!I197</f>
        <v xml:space="preserve">Ενέργεια </v>
      </c>
      <c r="D54" s="14">
        <f>'[1]2025_60-69 ΕΞΟΔΑ+ΟΜ 2'!D14</f>
        <v>215.19999999999996</v>
      </c>
      <c r="E54" s="15">
        <f t="shared" si="11"/>
        <v>4.6192810192125884E-3</v>
      </c>
      <c r="F54" s="10">
        <f t="shared" si="16"/>
        <v>215.19999999999996</v>
      </c>
      <c r="G54" s="15">
        <f t="shared" si="12"/>
        <v>4.6192810192125884E-3</v>
      </c>
      <c r="H54" s="14"/>
      <c r="I54" s="16" t="e">
        <f t="shared" si="13"/>
        <v>#DIV/0!</v>
      </c>
      <c r="J54" s="10">
        <f t="shared" si="17"/>
        <v>0</v>
      </c>
      <c r="K54" s="17" t="e">
        <f t="shared" si="18"/>
        <v>#DIV/0!</v>
      </c>
      <c r="L54" s="14">
        <f>'[1]2024_60-69 ΕΞΟΔΑ+ΟΜ 2'!D14</f>
        <v>107.41</v>
      </c>
      <c r="M54" s="15">
        <f t="shared" si="14"/>
        <v>2.8376097820263404E-3</v>
      </c>
      <c r="N54" s="10">
        <f t="shared" si="19"/>
        <v>107.41</v>
      </c>
      <c r="O54" s="15">
        <f t="shared" si="15"/>
        <v>2.8376097820263404E-3</v>
      </c>
      <c r="P54" s="10">
        <f t="shared" si="20"/>
        <v>107.78999999999996</v>
      </c>
      <c r="Q54" s="15">
        <f t="shared" si="21"/>
        <v>0.49911710037174728</v>
      </c>
    </row>
    <row r="55" spans="1:17" ht="15" customHeight="1" x14ac:dyDescent="0.25">
      <c r="A55" s="67">
        <v>54</v>
      </c>
      <c r="B55" s="67">
        <v>12</v>
      </c>
      <c r="C55" s="45" t="str">
        <f>[1]ΑΝΤΙΣΤΟΙΧΙΣΗ!I198</f>
        <v>Φυσικό αέριο</v>
      </c>
      <c r="D55" s="14">
        <f>'[1]2025_60-69 ΕΞΟΔΑ+ΟΜ 2'!D15</f>
        <v>0</v>
      </c>
      <c r="E55" s="15">
        <f t="shared" si="11"/>
        <v>0</v>
      </c>
      <c r="F55" s="10">
        <f t="shared" si="16"/>
        <v>0</v>
      </c>
      <c r="G55" s="15">
        <f t="shared" si="12"/>
        <v>0</v>
      </c>
      <c r="H55" s="14"/>
      <c r="I55" s="16" t="e">
        <f t="shared" si="13"/>
        <v>#DIV/0!</v>
      </c>
      <c r="J55" s="10"/>
      <c r="K55" s="17" t="e">
        <f t="shared" si="18"/>
        <v>#DIV/0!</v>
      </c>
      <c r="L55" s="14">
        <f>'[1]2024_60-69 ΕΞΟΔΑ+ΟΜ 2'!D15</f>
        <v>0</v>
      </c>
      <c r="M55" s="15">
        <f t="shared" si="14"/>
        <v>0</v>
      </c>
      <c r="N55" s="10">
        <f>L55</f>
        <v>0</v>
      </c>
      <c r="O55" s="15">
        <f t="shared" si="15"/>
        <v>0</v>
      </c>
      <c r="P55" s="10">
        <f t="shared" si="20"/>
        <v>0</v>
      </c>
      <c r="Q55" s="15" t="e">
        <f t="shared" si="21"/>
        <v>#DIV/0!</v>
      </c>
    </row>
    <row r="56" spans="1:17" ht="15" customHeight="1" x14ac:dyDescent="0.25">
      <c r="A56" s="67">
        <v>55</v>
      </c>
      <c r="B56" s="67">
        <v>13</v>
      </c>
      <c r="C56" s="45" t="str">
        <f>[1]ΑΝΤΙΣΤΟΙΧΙΣΗ!I199</f>
        <v xml:space="preserve">Τηλεπικοινωνίες (Τηλεφωνία &amp; Διαδίκτυο) </v>
      </c>
      <c r="D56" s="14">
        <f>'[1]2025_60-69 ΕΞΟΔΑ+ΟΜ 2'!D16</f>
        <v>122.32000000000001</v>
      </c>
      <c r="E56" s="15">
        <f t="shared" si="11"/>
        <v>2.6256062001397953E-3</v>
      </c>
      <c r="F56" s="10">
        <f t="shared" si="16"/>
        <v>122.32000000000001</v>
      </c>
      <c r="G56" s="15">
        <f t="shared" si="12"/>
        <v>2.6256062001397953E-3</v>
      </c>
      <c r="H56" s="14"/>
      <c r="I56" s="16" t="e">
        <f t="shared" si="13"/>
        <v>#DIV/0!</v>
      </c>
      <c r="J56" s="10">
        <f t="shared" si="17"/>
        <v>0</v>
      </c>
      <c r="K56" s="17" t="e">
        <f t="shared" si="18"/>
        <v>#DIV/0!</v>
      </c>
      <c r="L56" s="14">
        <f>'[1]2024_60-69 ΕΞΟΔΑ+ΟΜ 2'!D16</f>
        <v>128.10000000000002</v>
      </c>
      <c r="M56" s="15">
        <f t="shared" si="14"/>
        <v>3.3842082960392353E-3</v>
      </c>
      <c r="N56" s="10">
        <f t="shared" si="19"/>
        <v>128.10000000000002</v>
      </c>
      <c r="O56" s="15">
        <f t="shared" si="15"/>
        <v>3.3842082960392353E-3</v>
      </c>
      <c r="P56" s="10">
        <f t="shared" si="20"/>
        <v>-5.7800000000000153</v>
      </c>
      <c r="Q56" s="15">
        <f t="shared" si="21"/>
        <v>1.0472531066056248</v>
      </c>
    </row>
    <row r="57" spans="1:17" ht="42.75" customHeight="1" x14ac:dyDescent="0.25">
      <c r="A57" s="67">
        <v>56</v>
      </c>
      <c r="B57" s="67">
        <v>14</v>
      </c>
      <c r="C57" s="45" t="str">
        <f>[1]ΑΝΤΙΣΤΟΙΧΙΣΗ!I200</f>
        <v xml:space="preserve">Ύδρευση </v>
      </c>
      <c r="D57" s="14">
        <f>'[1]2025_60-69 ΕΞΟΔΑ+ΟΜ 2'!D17</f>
        <v>1.5699999999999998</v>
      </c>
      <c r="E57" s="15">
        <f t="shared" si="11"/>
        <v>3.3700144982173625E-5</v>
      </c>
      <c r="F57" s="10">
        <f t="shared" si="16"/>
        <v>1.5699999999999998</v>
      </c>
      <c r="G57" s="15">
        <f t="shared" si="12"/>
        <v>3.3700144982173625E-5</v>
      </c>
      <c r="H57" s="14"/>
      <c r="I57" s="16" t="e">
        <f t="shared" si="13"/>
        <v>#DIV/0!</v>
      </c>
      <c r="J57" s="10">
        <f t="shared" si="17"/>
        <v>0</v>
      </c>
      <c r="K57" s="17" t="e">
        <f t="shared" si="18"/>
        <v>#DIV/0!</v>
      </c>
      <c r="L57" s="14">
        <f>'[1]2024_60-69 ΕΞΟΔΑ+ΟΜ 2'!D17</f>
        <v>2.8400000000000003</v>
      </c>
      <c r="M57" s="15">
        <f t="shared" si="14"/>
        <v>7.5028505548410833E-5</v>
      </c>
      <c r="N57" s="10">
        <f t="shared" si="19"/>
        <v>2.8400000000000003</v>
      </c>
      <c r="O57" s="15">
        <f t="shared" si="15"/>
        <v>7.5028505548410833E-5</v>
      </c>
      <c r="P57" s="10">
        <f t="shared" si="20"/>
        <v>-1.2700000000000005</v>
      </c>
      <c r="Q57" s="15">
        <f>N57/F57</f>
        <v>1.8089171974522298</v>
      </c>
    </row>
    <row r="58" spans="1:17" ht="42.75" customHeight="1" x14ac:dyDescent="0.25">
      <c r="A58" s="67">
        <v>57</v>
      </c>
      <c r="B58" s="67">
        <v>15</v>
      </c>
      <c r="C58" s="45" t="str">
        <f>[1]ΑΝΤΙΣΤΟΙΧΙΣΗ!I201</f>
        <v xml:space="preserve">Ασφάλιστρα </v>
      </c>
      <c r="D58" s="14">
        <f>'[1]2025_60-69 ΕΞΟΔΑ+ΟΜ 2'!D18</f>
        <v>3780.7</v>
      </c>
      <c r="E58" s="15">
        <f t="shared" si="11"/>
        <v>8.1152954225543847E-2</v>
      </c>
      <c r="F58" s="10">
        <f t="shared" si="16"/>
        <v>3780.7</v>
      </c>
      <c r="G58" s="15">
        <f t="shared" si="12"/>
        <v>8.1152954225543847E-2</v>
      </c>
      <c r="H58" s="14"/>
      <c r="I58" s="16" t="e">
        <f t="shared" si="13"/>
        <v>#DIV/0!</v>
      </c>
      <c r="J58" s="10">
        <f t="shared" si="17"/>
        <v>0</v>
      </c>
      <c r="K58" s="17" t="e">
        <f t="shared" si="18"/>
        <v>#DIV/0!</v>
      </c>
      <c r="L58" s="14">
        <f>'[1]2024_60-69 ΕΞΟΔΑ+ΟΜ 2'!D18</f>
        <v>768.31000000000017</v>
      </c>
      <c r="M58" s="15">
        <f t="shared" si="14"/>
        <v>2.0297588414753358E-2</v>
      </c>
      <c r="N58" s="10">
        <f t="shared" si="19"/>
        <v>768.31000000000017</v>
      </c>
      <c r="O58" s="15">
        <f t="shared" si="15"/>
        <v>2.0297588414753358E-2</v>
      </c>
      <c r="P58" s="10">
        <f t="shared" si="20"/>
        <v>3012.3899999999994</v>
      </c>
      <c r="Q58" s="15">
        <f>N58/F58</f>
        <v>0.20321898061205601</v>
      </c>
    </row>
    <row r="59" spans="1:17" ht="15" customHeight="1" x14ac:dyDescent="0.25">
      <c r="A59" s="67">
        <v>58</v>
      </c>
      <c r="B59" s="67">
        <v>16</v>
      </c>
      <c r="C59" s="45" t="str">
        <f>[1]ΑΝΤΙΣΤΟΙΧΙΣΗ!I202</f>
        <v xml:space="preserve">Αναλώσιμα τρόφιμα  </v>
      </c>
      <c r="D59" s="14">
        <f>'[1]2025_60-69 ΕΞΟΔΑ+ΟΜ 2'!D19</f>
        <v>35.32</v>
      </c>
      <c r="E59" s="15">
        <f t="shared" si="11"/>
        <v>7.5814593679641561E-4</v>
      </c>
      <c r="F59" s="10">
        <f>D59</f>
        <v>35.32</v>
      </c>
      <c r="G59" s="15">
        <f t="shared" si="12"/>
        <v>7.5814593679641561E-4</v>
      </c>
      <c r="H59" s="14"/>
      <c r="I59" s="16" t="e">
        <f t="shared" si="13"/>
        <v>#DIV/0!</v>
      </c>
      <c r="J59" s="10">
        <f t="shared" si="17"/>
        <v>0</v>
      </c>
      <c r="K59" s="17" t="e">
        <f t="shared" si="18"/>
        <v>#DIV/0!</v>
      </c>
      <c r="L59" s="14">
        <f>'[1]2024_60-69 ΕΞΟΔΑ+ΟΜ 2'!D19</f>
        <v>4.8399999999999181</v>
      </c>
      <c r="M59" s="15">
        <f t="shared" si="14"/>
        <v>1.2786548128672614E-4</v>
      </c>
      <c r="N59" s="10">
        <f t="shared" si="19"/>
        <v>4.8399999999999181</v>
      </c>
      <c r="O59" s="15">
        <f t="shared" si="15"/>
        <v>1.2786548128672614E-4</v>
      </c>
      <c r="P59" s="10">
        <f t="shared" si="20"/>
        <v>30.480000000000082</v>
      </c>
      <c r="Q59" s="15">
        <f t="shared" si="21"/>
        <v>0.13703284258210413</v>
      </c>
    </row>
    <row r="60" spans="1:17" ht="42.75" customHeight="1" x14ac:dyDescent="0.25">
      <c r="A60" s="67">
        <v>59</v>
      </c>
      <c r="B60" s="67">
        <v>17</v>
      </c>
      <c r="C60" s="45" t="str">
        <f>[1]ΑΝΤΙΣΤΟΙΧΙΣΗ!I203</f>
        <v xml:space="preserve">Εντυπα και γραφική ύλη </v>
      </c>
      <c r="D60" s="14">
        <f>'[1]2025_60-69 ΕΞΟΔΑ+ΟΜ 2'!D20</f>
        <v>0</v>
      </c>
      <c r="E60" s="15">
        <f t="shared" si="11"/>
        <v>0</v>
      </c>
      <c r="F60" s="10">
        <f t="shared" si="16"/>
        <v>0</v>
      </c>
      <c r="G60" s="15">
        <f t="shared" si="12"/>
        <v>0</v>
      </c>
      <c r="H60" s="14"/>
      <c r="I60" s="16" t="e">
        <f t="shared" si="13"/>
        <v>#DIV/0!</v>
      </c>
      <c r="J60" s="10">
        <f t="shared" si="17"/>
        <v>0</v>
      </c>
      <c r="K60" s="17" t="e">
        <f t="shared" si="18"/>
        <v>#DIV/0!</v>
      </c>
      <c r="L60" s="14">
        <f>'[1]2024_60-69 ΕΞΟΔΑ+ΟΜ 2'!D20</f>
        <v>0</v>
      </c>
      <c r="M60" s="15">
        <f t="shared" si="14"/>
        <v>0</v>
      </c>
      <c r="N60" s="10">
        <f t="shared" si="19"/>
        <v>0</v>
      </c>
      <c r="O60" s="15">
        <f t="shared" si="15"/>
        <v>0</v>
      </c>
      <c r="P60" s="10">
        <f t="shared" si="20"/>
        <v>0</v>
      </c>
      <c r="Q60" s="15" t="e">
        <f t="shared" si="21"/>
        <v>#DIV/0!</v>
      </c>
    </row>
    <row r="61" spans="1:17" ht="28.5" customHeight="1" x14ac:dyDescent="0.25">
      <c r="A61" s="67">
        <v>60</v>
      </c>
      <c r="B61" s="67">
        <v>18</v>
      </c>
      <c r="C61" s="45" t="str">
        <f>[1]ΑΝΤΙΣΤΟΙΧΙΣΗ!I204</f>
        <v xml:space="preserve">Υλικά Καθαριότητας </v>
      </c>
      <c r="D61" s="14">
        <f>'[1]2025_60-69 ΕΞΟΔΑ+ΟΜ 2'!D21+'[1]2025_60-69 ΕΞΟΔΑ+ΟΜ 2'!D184</f>
        <v>0</v>
      </c>
      <c r="E61" s="15">
        <f t="shared" si="11"/>
        <v>0</v>
      </c>
      <c r="F61" s="10">
        <f t="shared" si="16"/>
        <v>0</v>
      </c>
      <c r="G61" s="15">
        <f t="shared" si="12"/>
        <v>0</v>
      </c>
      <c r="H61" s="14"/>
      <c r="I61" s="16" t="e">
        <f t="shared" si="13"/>
        <v>#DIV/0!</v>
      </c>
      <c r="J61" s="10">
        <f t="shared" si="17"/>
        <v>0</v>
      </c>
      <c r="K61" s="17" t="e">
        <f t="shared" si="18"/>
        <v>#DIV/0!</v>
      </c>
      <c r="L61" s="14">
        <f>'[1]2024_60-69 ΕΞΟΔΑ+ΟΜ 2'!D21</f>
        <v>8.99</v>
      </c>
      <c r="M61" s="15">
        <f t="shared" si="14"/>
        <v>2.3750220594373708E-4</v>
      </c>
      <c r="N61" s="10">
        <f t="shared" si="19"/>
        <v>8.99</v>
      </c>
      <c r="O61" s="15">
        <f t="shared" si="15"/>
        <v>2.3750220594373708E-4</v>
      </c>
      <c r="P61" s="10">
        <f t="shared" si="20"/>
        <v>-8.99</v>
      </c>
      <c r="Q61" s="15" t="e">
        <f>N61/F61</f>
        <v>#DIV/0!</v>
      </c>
    </row>
    <row r="62" spans="1:17" ht="15" customHeight="1" x14ac:dyDescent="0.25">
      <c r="A62" s="67">
        <v>61</v>
      </c>
      <c r="B62" s="67">
        <v>19</v>
      </c>
      <c r="C62" s="72" t="str">
        <f>[1]ΑΝΤΙΣΤΟΙΧΙΣΗ!I205</f>
        <v>Υλικά Φαρμακείου</v>
      </c>
      <c r="D62" s="14">
        <f>'[1]2025_60-69 ΕΞΟΔΑ+ΟΜ 2'!D22</f>
        <v>0</v>
      </c>
      <c r="E62" s="15">
        <f t="shared" si="11"/>
        <v>0</v>
      </c>
      <c r="F62" s="10">
        <f t="shared" si="16"/>
        <v>0</v>
      </c>
      <c r="G62" s="15">
        <f t="shared" si="12"/>
        <v>0</v>
      </c>
      <c r="H62" s="14"/>
      <c r="I62" s="16" t="e">
        <f t="shared" si="13"/>
        <v>#DIV/0!</v>
      </c>
      <c r="J62" s="10">
        <f t="shared" si="17"/>
        <v>0</v>
      </c>
      <c r="K62" s="17" t="e">
        <f t="shared" si="18"/>
        <v>#DIV/0!</v>
      </c>
      <c r="L62" s="14">
        <f>'[1]2024_60-69 ΕΞΟΔΑ+ΟΜ 2'!D22</f>
        <v>61.85</v>
      </c>
      <c r="M62" s="15">
        <f t="shared" si="14"/>
        <v>1.6339834747074681E-3</v>
      </c>
      <c r="N62" s="10">
        <f t="shared" si="19"/>
        <v>61.85</v>
      </c>
      <c r="O62" s="15">
        <f t="shared" si="15"/>
        <v>1.6339834747074681E-3</v>
      </c>
      <c r="P62" s="10">
        <f t="shared" si="20"/>
        <v>-61.85</v>
      </c>
      <c r="Q62" s="15" t="e">
        <f t="shared" si="21"/>
        <v>#DIV/0!</v>
      </c>
    </row>
    <row r="63" spans="1:17" ht="22.5" customHeight="1" x14ac:dyDescent="0.25">
      <c r="A63" s="67">
        <v>62</v>
      </c>
      <c r="B63" s="67">
        <v>20</v>
      </c>
      <c r="C63" s="73" t="str">
        <f>[1]ΑΝΤΙΣΤΟΙΧΙΣΗ!I206</f>
        <v>Διάφορα αναλώσιμα</v>
      </c>
      <c r="D63" s="14">
        <f>'[1]2025_60-69 ΕΞΟΔΑ+ΟΜ 2'!D23</f>
        <v>42.62</v>
      </c>
      <c r="E63" s="15">
        <f t="shared" si="11"/>
        <v>9.1484087843327381E-4</v>
      </c>
      <c r="F63" s="10">
        <f t="shared" si="16"/>
        <v>42.62</v>
      </c>
      <c r="G63" s="15">
        <f t="shared" si="12"/>
        <v>9.1484087843327381E-4</v>
      </c>
      <c r="H63" s="14"/>
      <c r="I63" s="16" t="e">
        <f t="shared" si="13"/>
        <v>#DIV/0!</v>
      </c>
      <c r="J63" s="10">
        <f t="shared" si="17"/>
        <v>0</v>
      </c>
      <c r="K63" s="17" t="e">
        <f t="shared" si="18"/>
        <v>#DIV/0!</v>
      </c>
      <c r="L63" s="14">
        <f>'[1]2024_60-69 ΕΞΟΔΑ+ΟΜ 2'!D23</f>
        <v>83.76</v>
      </c>
      <c r="M63" s="15">
        <f t="shared" si="14"/>
        <v>2.2128125439207363E-3</v>
      </c>
      <c r="N63" s="10">
        <f t="shared" si="19"/>
        <v>83.76</v>
      </c>
      <c r="O63" s="15">
        <f t="shared" si="15"/>
        <v>2.2128125439207363E-3</v>
      </c>
      <c r="P63" s="10">
        <f t="shared" si="20"/>
        <v>-41.140000000000008</v>
      </c>
      <c r="Q63" s="15">
        <f t="shared" si="21"/>
        <v>1.9652745190051621</v>
      </c>
    </row>
    <row r="64" spans="1:17" ht="36" customHeight="1" x14ac:dyDescent="0.25">
      <c r="A64" s="67">
        <v>63</v>
      </c>
      <c r="B64" s="67">
        <v>21</v>
      </c>
      <c r="C64" s="74" t="str">
        <f>[1]ΑΝΤΙΣΤΟΙΧΙΣΗ!I207</f>
        <v>Αμοιβές συνεργατών ( Μέσα ανεύρεσης Πελατείας Booking Airbnb κλπ)</v>
      </c>
      <c r="D64" s="14">
        <f>'[1]2025_60-69 ΕΞΟΔΑ+ΟΜ 2'!D24</f>
        <v>14981.98</v>
      </c>
      <c r="E64" s="15">
        <f t="shared" si="11"/>
        <v>0.3215891070828189</v>
      </c>
      <c r="F64" s="10">
        <f t="shared" si="16"/>
        <v>14981.98</v>
      </c>
      <c r="G64" s="15">
        <f t="shared" si="12"/>
        <v>0.3215891070828189</v>
      </c>
      <c r="H64" s="14"/>
      <c r="I64" s="16" t="e">
        <f t="shared" si="13"/>
        <v>#DIV/0!</v>
      </c>
      <c r="J64" s="10">
        <f t="shared" si="17"/>
        <v>0</v>
      </c>
      <c r="K64" s="17" t="e">
        <f t="shared" si="18"/>
        <v>#DIV/0!</v>
      </c>
      <c r="L64" s="14">
        <f>'[1]2024_60-69 ΕΞΟΔΑ+ΟΜ 2'!D24</f>
        <v>3930.91</v>
      </c>
      <c r="M64" s="15">
        <f t="shared" si="14"/>
        <v>0.10384869814975478</v>
      </c>
      <c r="N64" s="10">
        <f t="shared" si="19"/>
        <v>3930.91</v>
      </c>
      <c r="O64" s="15">
        <f t="shared" si="15"/>
        <v>0.10384869814975478</v>
      </c>
      <c r="P64" s="10">
        <f t="shared" si="20"/>
        <v>11051.07</v>
      </c>
      <c r="Q64" s="15">
        <f t="shared" si="21"/>
        <v>0.26237586754220737</v>
      </c>
    </row>
    <row r="65" spans="1:17" ht="36" customHeight="1" x14ac:dyDescent="0.25">
      <c r="A65" s="67">
        <v>64</v>
      </c>
      <c r="B65" s="67">
        <v>22</v>
      </c>
      <c r="C65" s="74" t="str">
        <f>[1]ΑΝΤΙΣΤΟΙΧΙΣΗ!I208</f>
        <v>Εξοδα για Αναψυχή Πελατών (Κρουαζιέρες Ποδήλατα - Μαθήματα)</v>
      </c>
      <c r="D65" s="14">
        <f>'[1]2025_60-69 ΕΞΟΔΑ+ΟΜ 2'!D25</f>
        <v>0</v>
      </c>
      <c r="E65" s="15">
        <f t="shared" si="11"/>
        <v>0</v>
      </c>
      <c r="F65" s="10">
        <f t="shared" si="16"/>
        <v>0</v>
      </c>
      <c r="G65" s="15">
        <f t="shared" si="12"/>
        <v>0</v>
      </c>
      <c r="H65" s="14"/>
      <c r="I65" s="16" t="e">
        <f t="shared" si="13"/>
        <v>#DIV/0!</v>
      </c>
      <c r="J65" s="10">
        <f t="shared" si="17"/>
        <v>0</v>
      </c>
      <c r="K65" s="17" t="e">
        <f t="shared" si="18"/>
        <v>#DIV/0!</v>
      </c>
      <c r="L65" s="14">
        <f>'[1]2024_60-69 ΕΞΟΔΑ+ΟΜ 2'!D25</f>
        <v>0</v>
      </c>
      <c r="M65" s="15">
        <f t="shared" si="14"/>
        <v>0</v>
      </c>
      <c r="N65" s="10">
        <f t="shared" si="19"/>
        <v>0</v>
      </c>
      <c r="O65" s="15">
        <f t="shared" si="15"/>
        <v>0</v>
      </c>
      <c r="P65" s="10">
        <f t="shared" si="20"/>
        <v>0</v>
      </c>
      <c r="Q65" s="15" t="e">
        <f t="shared" si="21"/>
        <v>#DIV/0!</v>
      </c>
    </row>
    <row r="66" spans="1:17" ht="36" customHeight="1" x14ac:dyDescent="0.25">
      <c r="A66" s="67">
        <v>65</v>
      </c>
      <c r="B66" s="67">
        <v>23</v>
      </c>
      <c r="C66" s="72" t="str">
        <f>[1]ΑΝΤΙΣΤΟΙΧΙΣΗ!I209</f>
        <v>Εξοδα για Μεταφορά Πελατών</v>
      </c>
      <c r="D66" s="14">
        <f>'[1]2025_60-69 ΕΞΟΔΑ+ΟΜ 2'!D26</f>
        <v>0</v>
      </c>
      <c r="E66" s="15">
        <f t="shared" si="11"/>
        <v>0</v>
      </c>
      <c r="F66" s="10">
        <f t="shared" si="16"/>
        <v>0</v>
      </c>
      <c r="G66" s="15">
        <f t="shared" si="12"/>
        <v>0</v>
      </c>
      <c r="H66" s="14"/>
      <c r="I66" s="16" t="e">
        <f t="shared" si="13"/>
        <v>#DIV/0!</v>
      </c>
      <c r="J66" s="10">
        <f t="shared" si="17"/>
        <v>0</v>
      </c>
      <c r="K66" s="17" t="e">
        <f t="shared" si="18"/>
        <v>#DIV/0!</v>
      </c>
      <c r="L66" s="14">
        <f>'[1]2024_60-69 ΕΞΟΔΑ+ΟΜ 2'!D26</f>
        <v>0</v>
      </c>
      <c r="M66" s="15">
        <f t="shared" si="14"/>
        <v>0</v>
      </c>
      <c r="N66" s="10">
        <f t="shared" si="19"/>
        <v>0</v>
      </c>
      <c r="O66" s="15">
        <f t="shared" si="15"/>
        <v>0</v>
      </c>
      <c r="P66" s="10">
        <f t="shared" si="20"/>
        <v>0</v>
      </c>
      <c r="Q66" s="15" t="e">
        <f t="shared" si="21"/>
        <v>#DIV/0!</v>
      </c>
    </row>
    <row r="67" spans="1:17" ht="15.75" customHeight="1" x14ac:dyDescent="0.25">
      <c r="A67" s="67">
        <v>66</v>
      </c>
      <c r="B67" s="67">
        <v>24</v>
      </c>
      <c r="C67" s="74" t="str">
        <f>[1]ΑΝΤΙΣΤΟΙΧΙΣΗ!I210</f>
        <v xml:space="preserve">Έξοδα για σύσταση πελατείας αποθήκευσης Αποσκευών ( Radical) </v>
      </c>
      <c r="D67" s="14">
        <f>'[1]2025_60-69 ΕΞΟΔΑ+ΟΜ 2'!D27</f>
        <v>0</v>
      </c>
      <c r="E67" s="15">
        <f t="shared" si="11"/>
        <v>0</v>
      </c>
      <c r="F67" s="10">
        <f t="shared" si="16"/>
        <v>0</v>
      </c>
      <c r="G67" s="15">
        <f t="shared" si="12"/>
        <v>0</v>
      </c>
      <c r="H67" s="14"/>
      <c r="I67" s="16" t="e">
        <f t="shared" si="13"/>
        <v>#DIV/0!</v>
      </c>
      <c r="J67" s="10">
        <f t="shared" si="17"/>
        <v>0</v>
      </c>
      <c r="K67" s="17" t="e">
        <f t="shared" si="18"/>
        <v>#DIV/0!</v>
      </c>
      <c r="L67" s="14">
        <f>'[1]2024_60-69 ΕΞΟΔΑ+ΟΜ 2'!D27</f>
        <v>0</v>
      </c>
      <c r="M67" s="15">
        <f t="shared" si="14"/>
        <v>0</v>
      </c>
      <c r="N67" s="10">
        <f t="shared" si="19"/>
        <v>0</v>
      </c>
      <c r="O67" s="15">
        <f t="shared" si="15"/>
        <v>0</v>
      </c>
      <c r="P67" s="10">
        <f t="shared" si="20"/>
        <v>0</v>
      </c>
      <c r="Q67" s="15" t="e">
        <f t="shared" si="21"/>
        <v>#DIV/0!</v>
      </c>
    </row>
    <row r="68" spans="1:17" ht="27.75" customHeight="1" x14ac:dyDescent="0.25">
      <c r="A68" s="67">
        <v>67</v>
      </c>
      <c r="B68" s="67">
        <v>25</v>
      </c>
      <c r="C68" s="74" t="str">
        <f>[1]ΑΝΤΙΣΤΟΙΧΙΣΗ!I211</f>
        <v>Αμοιβές Τρίτων ( Καθαριστήριο και άλλα άμεσα έξοδα )</v>
      </c>
      <c r="D68" s="14">
        <f>'[1]2025_60-69 ΕΞΟΔΑ+ΟΜ 2'!D28</f>
        <v>684.1</v>
      </c>
      <c r="E68" s="15">
        <f t="shared" si="11"/>
        <v>1.4684247886818458E-2</v>
      </c>
      <c r="F68" s="10">
        <f t="shared" si="16"/>
        <v>684.1</v>
      </c>
      <c r="G68" s="15">
        <f t="shared" si="12"/>
        <v>1.4684247886818458E-2</v>
      </c>
      <c r="H68" s="14"/>
      <c r="I68" s="16" t="e">
        <f t="shared" si="13"/>
        <v>#DIV/0!</v>
      </c>
      <c r="J68" s="10">
        <f t="shared" si="17"/>
        <v>0</v>
      </c>
      <c r="K68" s="17" t="e">
        <f t="shared" si="18"/>
        <v>#DIV/0!</v>
      </c>
      <c r="L68" s="14">
        <f>'[1]2024_60-69 ΕΞΟΔΑ+ΟΜ 2'!D28</f>
        <v>648.03</v>
      </c>
      <c r="M68" s="15">
        <f t="shared" si="14"/>
        <v>1.7119972693850939E-2</v>
      </c>
      <c r="N68" s="10">
        <f t="shared" si="19"/>
        <v>648.03</v>
      </c>
      <c r="O68" s="15">
        <f t="shared" si="15"/>
        <v>1.7119972693850939E-2</v>
      </c>
      <c r="P68" s="10">
        <f t="shared" si="20"/>
        <v>36.07000000000005</v>
      </c>
      <c r="Q68" s="15">
        <f t="shared" si="21"/>
        <v>0.94727379038152315</v>
      </c>
    </row>
    <row r="69" spans="1:17" ht="78.75" customHeight="1" x14ac:dyDescent="0.25">
      <c r="A69" s="67">
        <v>68</v>
      </c>
      <c r="B69" s="67">
        <v>26</v>
      </c>
      <c r="C69" s="45" t="str">
        <f>[1]ΑΝΤΙΣΤΟΙΧΙΣΗ!I212</f>
        <v>Επισκευές - Συντηρήσεις</v>
      </c>
      <c r="D69" s="14">
        <f>'[1]2025_60-69 ΕΞΟΔΑ+ΟΜ 2'!D29</f>
        <v>0</v>
      </c>
      <c r="E69" s="15">
        <f t="shared" si="11"/>
        <v>0</v>
      </c>
      <c r="F69" s="10">
        <f t="shared" si="16"/>
        <v>0</v>
      </c>
      <c r="G69" s="15">
        <f t="shared" si="12"/>
        <v>0</v>
      </c>
      <c r="H69" s="14"/>
      <c r="I69" s="16" t="e">
        <f t="shared" si="13"/>
        <v>#DIV/0!</v>
      </c>
      <c r="J69" s="10">
        <f t="shared" si="17"/>
        <v>0</v>
      </c>
      <c r="K69" s="17" t="e">
        <f t="shared" si="18"/>
        <v>#DIV/0!</v>
      </c>
      <c r="L69" s="14">
        <f>'[1]2024_60-69 ΕΞΟΔΑ+ΟΜ 2'!D29</f>
        <v>659.73</v>
      </c>
      <c r="M69" s="15">
        <f t="shared" si="14"/>
        <v>1.7429069001920098E-2</v>
      </c>
      <c r="N69" s="10">
        <f t="shared" si="19"/>
        <v>659.73</v>
      </c>
      <c r="O69" s="15">
        <f t="shared" si="15"/>
        <v>1.7429069001920098E-2</v>
      </c>
      <c r="P69" s="10">
        <f t="shared" si="20"/>
        <v>-659.73</v>
      </c>
      <c r="Q69" s="15" t="e">
        <f t="shared" si="21"/>
        <v>#DIV/0!</v>
      </c>
    </row>
    <row r="70" spans="1:17" ht="30" customHeight="1" x14ac:dyDescent="0.25">
      <c r="A70" s="67">
        <v>69</v>
      </c>
      <c r="B70" s="67">
        <v>27</v>
      </c>
      <c r="C70" s="45" t="str">
        <f>[1]ΑΝΤΙΣΤΟΙΧΙΣΗ!I213</f>
        <v>Φόρος Παρεπιδημούντων</v>
      </c>
      <c r="D70" s="14">
        <v>0</v>
      </c>
      <c r="E70" s="15">
        <f t="shared" si="11"/>
        <v>0</v>
      </c>
      <c r="F70" s="10">
        <f t="shared" si="16"/>
        <v>0</v>
      </c>
      <c r="G70" s="15">
        <f t="shared" si="12"/>
        <v>0</v>
      </c>
      <c r="H70" s="14"/>
      <c r="I70" s="16" t="e">
        <f t="shared" si="13"/>
        <v>#DIV/0!</v>
      </c>
      <c r="J70" s="10">
        <f t="shared" si="17"/>
        <v>0</v>
      </c>
      <c r="K70" s="17" t="e">
        <f t="shared" si="18"/>
        <v>#DIV/0!</v>
      </c>
      <c r="L70" s="14">
        <f>'[1]2024_60-69 ΕΞΟΔΑ+ΟΜ 2'!D30</f>
        <v>59.92</v>
      </c>
      <c r="M70" s="15">
        <f t="shared" si="14"/>
        <v>1.5829957931199918E-3</v>
      </c>
      <c r="N70" s="10">
        <f t="shared" si="19"/>
        <v>59.92</v>
      </c>
      <c r="O70" s="15">
        <f t="shared" si="15"/>
        <v>1.5829957931199918E-3</v>
      </c>
      <c r="P70" s="10">
        <f t="shared" si="20"/>
        <v>-59.92</v>
      </c>
      <c r="Q70" s="15" t="e">
        <f t="shared" si="21"/>
        <v>#DIV/0!</v>
      </c>
    </row>
    <row r="71" spans="1:17" ht="33.75" customHeight="1" x14ac:dyDescent="0.25">
      <c r="A71" s="67">
        <v>70</v>
      </c>
      <c r="B71" s="67">
        <v>28</v>
      </c>
      <c r="C71" s="74" t="str">
        <f>[1]ΑΝΤΙΣΤΟΙΧΙΣΗ!I214</f>
        <v>Αποσβέσεις ( Κτήρια - Μηχανήματα - Εξοπλισμός )</v>
      </c>
      <c r="D71" s="14">
        <f>'[1]2025_60-69 ΕΞΟΔΑ+ΟΜ 2'!D31</f>
        <v>7839.9766666666674</v>
      </c>
      <c r="E71" s="15">
        <f t="shared" si="11"/>
        <v>0.16828557345447454</v>
      </c>
      <c r="F71" s="10">
        <f t="shared" si="16"/>
        <v>7839.9766666666674</v>
      </c>
      <c r="G71" s="15">
        <f t="shared" si="12"/>
        <v>0.16828557345447454</v>
      </c>
      <c r="H71" s="14"/>
      <c r="I71" s="16" t="e">
        <f t="shared" si="13"/>
        <v>#DIV/0!</v>
      </c>
      <c r="J71" s="10">
        <f t="shared" si="17"/>
        <v>0</v>
      </c>
      <c r="K71" s="17" t="e">
        <f t="shared" si="18"/>
        <v>#DIV/0!</v>
      </c>
      <c r="L71" s="14">
        <f>'[1]2024_60-69 ΕΞΟΔΑ+ΟΜ 2'!D31</f>
        <v>7839.98</v>
      </c>
      <c r="M71" s="15">
        <f t="shared" si="14"/>
        <v>0.20712041652444713</v>
      </c>
      <c r="N71" s="10">
        <f t="shared" si="19"/>
        <v>7839.98</v>
      </c>
      <c r="O71" s="15">
        <f t="shared" si="15"/>
        <v>0.20712041652444713</v>
      </c>
      <c r="P71" s="10">
        <f t="shared" si="20"/>
        <v>-3.3333333321934333E-3</v>
      </c>
      <c r="Q71" s="15">
        <f t="shared" si="21"/>
        <v>1.0000004251713333</v>
      </c>
    </row>
    <row r="72" spans="1:17" ht="28.5" customHeight="1" x14ac:dyDescent="0.25">
      <c r="A72" s="67">
        <v>71</v>
      </c>
      <c r="B72" s="67">
        <v>29</v>
      </c>
      <c r="C72" s="74" t="str">
        <f>[1]ΑΝΤΙΣΤΟΙΧΙΣΗ!I215</f>
        <v>Αναλώσιμα τρόφιμα  (Ομάδα 2**)</v>
      </c>
      <c r="D72" s="14">
        <f>'[1]2025_60-69 ΕΞΟΔΑ+ΟΜ 2'!D32</f>
        <v>872.89</v>
      </c>
      <c r="E72" s="15">
        <f t="shared" si="11"/>
        <v>1.8736636658273589E-2</v>
      </c>
      <c r="F72" s="10">
        <f t="shared" si="16"/>
        <v>872.89</v>
      </c>
      <c r="G72" s="15">
        <f t="shared" si="12"/>
        <v>1.8736636658273589E-2</v>
      </c>
      <c r="H72" s="14"/>
      <c r="I72" s="16" t="e">
        <f t="shared" si="13"/>
        <v>#DIV/0!</v>
      </c>
      <c r="J72" s="10">
        <f t="shared" si="17"/>
        <v>0</v>
      </c>
      <c r="K72" s="17" t="e">
        <f t="shared" si="18"/>
        <v>#DIV/0!</v>
      </c>
      <c r="L72" s="14">
        <f>'[1]2024_60-69 ΕΞΟΔΑ+ΟΜ 2'!D32</f>
        <v>1024.95</v>
      </c>
      <c r="M72" s="15"/>
      <c r="N72" s="10">
        <f t="shared" si="19"/>
        <v>1024.95</v>
      </c>
      <c r="O72" s="15">
        <f t="shared" si="15"/>
        <v>2.7077629141494253E-2</v>
      </c>
      <c r="P72" s="10">
        <f t="shared" si="20"/>
        <v>-152.06000000000006</v>
      </c>
      <c r="Q72" s="15">
        <f t="shared" si="21"/>
        <v>1.1742029350777303</v>
      </c>
    </row>
    <row r="73" spans="1:17" ht="28.5" customHeight="1" x14ac:dyDescent="0.25">
      <c r="A73" s="67">
        <v>72</v>
      </c>
      <c r="B73" s="67">
        <v>30</v>
      </c>
      <c r="C73" s="74" t="str">
        <f>[1]ΑΝΤΙΣΤΟΙΧΙΣΗ!I216</f>
        <v>Υλικά Καθαριότητας (Ομάδα 2**)</v>
      </c>
      <c r="D73" s="14">
        <f>'[1]2025_60-69 ΕΞΟΔΑ+ΟΜ 2'!D33</f>
        <v>0</v>
      </c>
      <c r="E73" s="15">
        <f t="shared" si="11"/>
        <v>0</v>
      </c>
      <c r="F73" s="10">
        <f t="shared" si="16"/>
        <v>0</v>
      </c>
      <c r="G73" s="15">
        <f t="shared" si="12"/>
        <v>0</v>
      </c>
      <c r="H73" s="14"/>
      <c r="I73" s="16" t="e">
        <f t="shared" si="13"/>
        <v>#DIV/0!</v>
      </c>
      <c r="J73" s="10">
        <f t="shared" si="17"/>
        <v>0</v>
      </c>
      <c r="K73" s="17" t="e">
        <f t="shared" si="18"/>
        <v>#DIV/0!</v>
      </c>
      <c r="L73" s="14">
        <f>'[1]2024_60-69 ΕΞΟΔΑ+ΟΜ 2'!D33</f>
        <v>0</v>
      </c>
      <c r="M73" s="15"/>
      <c r="N73" s="10">
        <f t="shared" si="19"/>
        <v>0</v>
      </c>
      <c r="O73" s="15">
        <f t="shared" si="15"/>
        <v>0</v>
      </c>
      <c r="P73" s="10">
        <f t="shared" si="20"/>
        <v>0</v>
      </c>
      <c r="Q73" s="15" t="e">
        <f t="shared" si="21"/>
        <v>#DIV/0!</v>
      </c>
    </row>
    <row r="74" spans="1:17" ht="28.5" customHeight="1" x14ac:dyDescent="0.25">
      <c r="A74" s="60">
        <v>73</v>
      </c>
      <c r="B74" s="60"/>
      <c r="C74" s="75" t="s">
        <v>163</v>
      </c>
      <c r="D74" s="7">
        <f>'[1]2025_60-69 ΕΞΟΔΑ+ΟΜ 2'!D3</f>
        <v>46690.166666666664</v>
      </c>
      <c r="E74" s="21"/>
      <c r="F74" s="7">
        <f>'[1]2025_60-69 ΕΞΟΔΑ+ΟΜ 2'!Q3</f>
        <v>46690.166666666664</v>
      </c>
      <c r="G74" s="21"/>
      <c r="H74" s="7">
        <f>SUM(H44:H73)</f>
        <v>0</v>
      </c>
      <c r="I74" s="21"/>
      <c r="J74" s="7">
        <f>SUM(J44:J73)</f>
        <v>0</v>
      </c>
      <c r="K74" s="21"/>
      <c r="L74" s="7">
        <f>SUM(L44:L73)</f>
        <v>37852.28</v>
      </c>
      <c r="M74" s="21"/>
      <c r="N74" s="7">
        <f>SUM(N44:N73)</f>
        <v>37852.28</v>
      </c>
      <c r="O74" s="21"/>
      <c r="P74" s="7">
        <f>SUM(P44:P73)</f>
        <v>8735.0566666666673</v>
      </c>
      <c r="Q74" s="21"/>
    </row>
    <row r="75" spans="1:17" ht="33" customHeight="1" x14ac:dyDescent="0.25">
      <c r="A75" s="60">
        <v>74</v>
      </c>
      <c r="B75" s="60"/>
      <c r="C75" s="22" t="s">
        <v>18</v>
      </c>
      <c r="D75" s="7">
        <f>D43-D74</f>
        <v>-102.83000000000175</v>
      </c>
      <c r="E75" s="21"/>
      <c r="F75" s="7">
        <f>F43-F74</f>
        <v>-102.83000000000175</v>
      </c>
      <c r="G75" s="21"/>
      <c r="H75" s="7">
        <f>H43-H74</f>
        <v>0</v>
      </c>
      <c r="I75" s="21"/>
      <c r="J75" s="7">
        <f>J43-J74</f>
        <v>0</v>
      </c>
      <c r="K75" s="21"/>
      <c r="L75" s="7">
        <f>L43-L74</f>
        <v>0</v>
      </c>
      <c r="M75" s="21"/>
      <c r="N75" s="7">
        <f>N43-N74</f>
        <v>0</v>
      </c>
      <c r="O75" s="21"/>
      <c r="P75" s="7">
        <f>P43-P74</f>
        <v>0</v>
      </c>
      <c r="Q75" s="21"/>
    </row>
    <row r="76" spans="1:17" ht="27" customHeight="1" x14ac:dyDescent="0.25">
      <c r="A76" s="76">
        <v>75</v>
      </c>
      <c r="B76" s="76"/>
      <c r="C76" s="13" t="s">
        <v>32</v>
      </c>
      <c r="D76" s="23">
        <f>D38-D74</f>
        <v>-25936.266666666666</v>
      </c>
      <c r="E76" s="24"/>
      <c r="F76" s="23">
        <f>F38-F74</f>
        <v>-25936.266666666666</v>
      </c>
      <c r="G76" s="24"/>
      <c r="H76" s="25">
        <f>H38-H74</f>
        <v>0</v>
      </c>
      <c r="I76" s="24"/>
      <c r="J76" s="25">
        <f>J38-J74</f>
        <v>0</v>
      </c>
      <c r="K76" s="24"/>
      <c r="L76" s="77">
        <f>L38-L74</f>
        <v>-20593.293716814158</v>
      </c>
      <c r="M76" s="24"/>
      <c r="N76" s="23">
        <f>N38-N74</f>
        <v>-20593.293716814158</v>
      </c>
      <c r="O76" s="24"/>
      <c r="P76" s="23">
        <f>P38-P74</f>
        <v>-5240.1429498525067</v>
      </c>
      <c r="Q76" s="24"/>
    </row>
    <row r="77" spans="1:17" ht="30.75" customHeight="1" x14ac:dyDescent="0.25">
      <c r="A77" s="78">
        <v>76</v>
      </c>
      <c r="B77" s="78"/>
      <c r="C77" s="78" t="s">
        <v>160</v>
      </c>
      <c r="D77" s="181" t="str">
        <f>[1]ΑΝΤΙΣΤΟΙΧΙΣΗ!$F$32</f>
        <v xml:space="preserve">ΠΡΑΓΜΑΤΟΠΟΙΗΘΕΝΤΑ ΜΗΝΟΣ ΤΡΕΧ. ΕΤΟΥΣ </v>
      </c>
      <c r="E77" s="181"/>
      <c r="F77" s="181"/>
      <c r="G77" s="181"/>
      <c r="H77" s="181" t="str">
        <f>[1]ΑΝΤΙΣΤΟΙΧΙΣΗ!$F$35</f>
        <v>ΠΡΟΥΠΟΛΟΓΙΣΜΟΣ ΤΡΕΧΟΝΤΟΣ ΕΤΟΥΣ</v>
      </c>
      <c r="I77" s="181"/>
      <c r="J77" s="181"/>
      <c r="K77" s="181"/>
      <c r="L77" s="181" t="str">
        <f>[1]ΑΝΤΙΣΤΟΙΧΙΣΗ!$F$68</f>
        <v>ΠΡΑΓΜΑΤΟΠΟΙΗΘΕΝΤΑ ΠΡΟΗΓΟΥΜΕΝΟΥ ΕΤΟΥΣ</v>
      </c>
      <c r="M77" s="181"/>
      <c r="N77" s="181"/>
      <c r="O77" s="181">
        <f>[1]ΑΝΤΙΣΤΟΙΧΙΣΗ!$D$33</f>
        <v>2024</v>
      </c>
      <c r="P77" s="182" t="str">
        <f>[1]ΑΝΤΙΣΤΟΙΧΙΣΗ!$F$100</f>
        <v xml:space="preserve">ΣΥΓΚΡΙΣΕΙΣ </v>
      </c>
      <c r="Q77" s="182">
        <f>[1]ΑΝΤΙΣΤΟΙΧΙΣΗ!$H$141</f>
        <v>2024</v>
      </c>
    </row>
    <row r="78" spans="1:17" ht="24.75" customHeight="1" x14ac:dyDescent="0.25">
      <c r="A78" s="19">
        <v>77</v>
      </c>
      <c r="B78" s="19"/>
      <c r="C78" s="5" t="s">
        <v>3</v>
      </c>
      <c r="D78" s="179" t="str">
        <f>[1]ΑΝΤΙΣΤΟΙΧΙΣΗ!$F$106</f>
        <v xml:space="preserve">ΙΑΝΟΥΑΡΙΟΣ ΤΡΕΧΟΝ ΕΤΟΣ </v>
      </c>
      <c r="E78" s="179"/>
      <c r="F78" s="179"/>
      <c r="G78" s="61">
        <f>[1]ΑΝΤΙΣΤΟΙΧΙΣΗ!$D$34</f>
        <v>2025</v>
      </c>
      <c r="H78" s="179" t="str">
        <f>[1]ΑΝΤΙΣΤΟΙΧΙΣΗ!$F$106</f>
        <v xml:space="preserve">ΙΑΝΟΥΑΡΙΟΣ ΤΡΕΧΟΝ ΕΤΟΣ </v>
      </c>
      <c r="I78" s="179"/>
      <c r="J78" s="179"/>
      <c r="K78" s="61">
        <f>[1]ΑΝΤΙΣΤΟΙΧΙΣΗ!$D$34</f>
        <v>2025</v>
      </c>
      <c r="L78" s="179" t="str">
        <f>[1]ΑΝΤΙΣΤΟΙΧΙΣΗ!$F$120</f>
        <v xml:space="preserve">ΙΑΝΟΥΑΡΙΟΣ ΠΡΟΗΓΟΥΜΕΝΟΥ ΕΤΟΥΣ </v>
      </c>
      <c r="M78" s="179"/>
      <c r="N78" s="179"/>
      <c r="O78" s="61">
        <f>[1]ΑΝΤΙΣΤΟΙΧΙΣΗ!$D$33</f>
        <v>2024</v>
      </c>
      <c r="P78" s="179"/>
      <c r="Q78" s="179"/>
    </row>
    <row r="79" spans="1:17" ht="78.75" x14ac:dyDescent="0.25">
      <c r="A79" s="69">
        <v>78</v>
      </c>
      <c r="B79" s="69" t="s">
        <v>33</v>
      </c>
      <c r="C79" s="62" t="s">
        <v>164</v>
      </c>
      <c r="D79" s="62" t="s">
        <v>162</v>
      </c>
      <c r="E79" s="63" t="s">
        <v>35</v>
      </c>
      <c r="F79" s="63" t="s">
        <v>36</v>
      </c>
      <c r="G79" s="63" t="s">
        <v>27</v>
      </c>
      <c r="H79" s="63" t="s">
        <v>38</v>
      </c>
      <c r="I79" s="63" t="s">
        <v>39</v>
      </c>
      <c r="J79" s="63" t="s">
        <v>36</v>
      </c>
      <c r="K79" s="63" t="s">
        <v>27</v>
      </c>
      <c r="L79" s="63" t="s">
        <v>38</v>
      </c>
      <c r="M79" s="63" t="s">
        <v>39</v>
      </c>
      <c r="N79" s="63" t="s">
        <v>36</v>
      </c>
      <c r="O79" s="63" t="s">
        <v>27</v>
      </c>
      <c r="P79" s="63" t="s">
        <v>28</v>
      </c>
      <c r="Q79" s="63" t="s">
        <v>40</v>
      </c>
    </row>
    <row r="80" spans="1:17" ht="15" customHeight="1" x14ac:dyDescent="0.25">
      <c r="A80" s="19">
        <v>79</v>
      </c>
      <c r="B80" s="19" t="s">
        <v>2</v>
      </c>
      <c r="C80" s="75" t="s">
        <v>165</v>
      </c>
      <c r="D80" s="7">
        <f>SUM(D81:D110)</f>
        <v>9618.77</v>
      </c>
      <c r="E80" s="8"/>
      <c r="F80" s="7">
        <f>SUM(F81:F110)</f>
        <v>9618.77</v>
      </c>
      <c r="G80" s="8"/>
      <c r="H80" s="7">
        <f t="shared" ref="H80:J80" si="22">SUM(H81:H110)</f>
        <v>0</v>
      </c>
      <c r="I80" s="8"/>
      <c r="J80" s="7">
        <f t="shared" si="22"/>
        <v>0</v>
      </c>
      <c r="K80" s="8"/>
      <c r="L80" s="7">
        <f>SUM(L81:L110)</f>
        <v>4416.7800000000007</v>
      </c>
      <c r="M80" s="8"/>
      <c r="N80" s="7">
        <f>SUM(N81:N110)</f>
        <v>4416.7800000000007</v>
      </c>
      <c r="O80" s="8"/>
      <c r="P80" s="7">
        <f>SUM(P81:P110)</f>
        <v>0</v>
      </c>
      <c r="Q80" s="8"/>
    </row>
    <row r="81" spans="1:17" ht="28.5" x14ac:dyDescent="0.25">
      <c r="A81" s="67">
        <v>80</v>
      </c>
      <c r="B81" s="67">
        <v>1</v>
      </c>
      <c r="C81" s="45" t="str">
        <f>[1]ΑΝΤΙΣΤΟΙΧΙΣΗ!L187</f>
        <v>Μικτές Αποδοχές Developent Department (A.K.Ddep)</v>
      </c>
      <c r="D81" s="79">
        <f>'[1]2025_60-69 ΕΞΟΔΑ+ΟΜ 2'!D37</f>
        <v>1656.34</v>
      </c>
      <c r="E81" s="15">
        <f>D81/$D$80</f>
        <v>0.17219873227034224</v>
      </c>
      <c r="F81" s="79">
        <f>D81</f>
        <v>1656.34</v>
      </c>
      <c r="G81" s="15">
        <f>F81/$F$80</f>
        <v>0.17219873227034224</v>
      </c>
      <c r="H81" s="14"/>
      <c r="I81" s="26" t="e">
        <f>H81/$H$80</f>
        <v>#DIV/0!</v>
      </c>
      <c r="J81" s="27"/>
      <c r="K81" s="27" t="e">
        <f>J81/$J$80</f>
        <v>#DIV/0!</v>
      </c>
      <c r="L81" s="79">
        <f>'[1]2024_60-69 ΕΞΟΔΑ+ΟΜ 2'!D35</f>
        <v>1349.58</v>
      </c>
      <c r="M81" s="15">
        <f>L81/$L$80</f>
        <v>0.30555744229959375</v>
      </c>
      <c r="N81" s="10">
        <f>L81</f>
        <v>1349.58</v>
      </c>
      <c r="O81" s="15">
        <f>N81/$N$80</f>
        <v>0.30555744229959375</v>
      </c>
      <c r="P81" s="27"/>
      <c r="Q81" s="28" t="e">
        <f>SUM(D81:P81)</f>
        <v>#DIV/0!</v>
      </c>
    </row>
    <row r="82" spans="1:17" ht="28.5" x14ac:dyDescent="0.25">
      <c r="A82" s="67">
        <v>81</v>
      </c>
      <c r="B82" s="67">
        <v>2</v>
      </c>
      <c r="C82" s="44" t="str">
        <f>[1]ΑΝΤΙΣΤΟΙΧΙΣΗ!L188</f>
        <v>Μικτές Αποδοχές Reservation department (Α.Κ.RDep )</v>
      </c>
      <c r="D82" s="79">
        <f>'[1]2025_60-69 ΕΞΟΔΑ+ΟΜ 2'!D38</f>
        <v>1671.24</v>
      </c>
      <c r="E82" s="15">
        <f t="shared" ref="E82:E105" si="23">D82/$D$80</f>
        <v>0.17374778687919556</v>
      </c>
      <c r="F82" s="79">
        <f t="shared" ref="F82:F105" si="24">D82</f>
        <v>1671.24</v>
      </c>
      <c r="G82" s="15">
        <f t="shared" ref="G82:G105" si="25">F82/$F$80</f>
        <v>0.17374778687919556</v>
      </c>
      <c r="H82" s="14"/>
      <c r="I82" s="26" t="e">
        <f t="shared" ref="I82:I105" si="26">H82/$H$80</f>
        <v>#DIV/0!</v>
      </c>
      <c r="J82" s="27"/>
      <c r="K82" s="27" t="e">
        <f t="shared" ref="K82:K105" si="27">J82/$J$80</f>
        <v>#DIV/0!</v>
      </c>
      <c r="L82" s="79">
        <f>'[1]2024_60-69 ΕΞΟΔΑ+ΟΜ 2'!D36</f>
        <v>0</v>
      </c>
      <c r="M82" s="15">
        <f t="shared" ref="M82:M105" si="28">L82/$L$80</f>
        <v>0</v>
      </c>
      <c r="N82" s="10">
        <f t="shared" ref="N82:N105" si="29">L82</f>
        <v>0</v>
      </c>
      <c r="O82" s="15">
        <f t="shared" ref="O82:O105" si="30">N82/$N$80</f>
        <v>0</v>
      </c>
      <c r="P82" s="27"/>
      <c r="Q82" s="28" t="e">
        <f t="shared" ref="Q82:Q105" si="31">SUM(D82:P82)</f>
        <v>#DIV/0!</v>
      </c>
    </row>
    <row r="83" spans="1:17" ht="24.75" customHeight="1" x14ac:dyDescent="0.25">
      <c r="A83" s="67">
        <v>82</v>
      </c>
      <c r="B83" s="67">
        <v>3</v>
      </c>
      <c r="C83" s="44" t="str">
        <f>[1]ΑΝΤΙΣΤΟΙΧΙΣΗ!L189</f>
        <v>Μικτές Αποδοχές Marketing (Α.Κ.MDep )</v>
      </c>
      <c r="D83" s="79">
        <f>'[1]2025_60-69 ΕΞΟΔΑ+ΟΜ 2'!D39</f>
        <v>1021.94</v>
      </c>
      <c r="E83" s="15">
        <f t="shared" si="23"/>
        <v>0.10624435348802394</v>
      </c>
      <c r="F83" s="79">
        <f t="shared" si="24"/>
        <v>1021.94</v>
      </c>
      <c r="G83" s="15">
        <f t="shared" si="25"/>
        <v>0.10624435348802394</v>
      </c>
      <c r="H83" s="14"/>
      <c r="I83" s="26" t="e">
        <f t="shared" si="26"/>
        <v>#DIV/0!</v>
      </c>
      <c r="J83" s="27"/>
      <c r="K83" s="27" t="e">
        <f t="shared" si="27"/>
        <v>#DIV/0!</v>
      </c>
      <c r="L83" s="79">
        <f>'[1]2024_60-69 ΕΞΟΔΑ+ΟΜ 2'!D37</f>
        <v>930.01</v>
      </c>
      <c r="M83" s="15">
        <f t="shared" si="28"/>
        <v>0.21056289876335246</v>
      </c>
      <c r="N83" s="10">
        <f t="shared" si="29"/>
        <v>930.01</v>
      </c>
      <c r="O83" s="15">
        <f t="shared" si="30"/>
        <v>0.21056289876335246</v>
      </c>
      <c r="P83" s="27"/>
      <c r="Q83" s="28" t="e">
        <f t="shared" si="31"/>
        <v>#DIV/0!</v>
      </c>
    </row>
    <row r="84" spans="1:17" ht="14.25" customHeight="1" x14ac:dyDescent="0.25">
      <c r="A84" s="67">
        <v>83</v>
      </c>
      <c r="B84" s="67">
        <v>4</v>
      </c>
      <c r="C84" s="44" t="str">
        <f>[1]ΑΝΤΙΣΤΟΙΧΙΣΗ!L190</f>
        <v>Μικτές Αποδοχές Sales (Α.Κ.SDep )</v>
      </c>
      <c r="D84" s="79">
        <f>'[1]2025_60-69 ΕΞΟΔΑ+ΟΜ 2'!D40</f>
        <v>1077.96</v>
      </c>
      <c r="E84" s="15">
        <f t="shared" si="23"/>
        <v>0.11206838296372613</v>
      </c>
      <c r="F84" s="79">
        <f t="shared" si="24"/>
        <v>1077.96</v>
      </c>
      <c r="G84" s="15">
        <f t="shared" si="25"/>
        <v>0.11206838296372613</v>
      </c>
      <c r="H84" s="14"/>
      <c r="I84" s="26" t="e">
        <f t="shared" si="26"/>
        <v>#DIV/0!</v>
      </c>
      <c r="J84" s="27"/>
      <c r="K84" s="27" t="e">
        <f t="shared" si="27"/>
        <v>#DIV/0!</v>
      </c>
      <c r="L84" s="79">
        <f>'[1]2024_60-69 ΕΞΟΔΑ+ΟΜ 2'!D38</f>
        <v>0</v>
      </c>
      <c r="M84" s="15">
        <f t="shared" si="28"/>
        <v>0</v>
      </c>
      <c r="N84" s="10">
        <f t="shared" si="29"/>
        <v>0</v>
      </c>
      <c r="O84" s="15">
        <f t="shared" si="30"/>
        <v>0</v>
      </c>
      <c r="P84" s="27"/>
      <c r="Q84" s="28" t="e">
        <f t="shared" si="31"/>
        <v>#DIV/0!</v>
      </c>
    </row>
    <row r="85" spans="1:17" ht="15" customHeight="1" x14ac:dyDescent="0.25">
      <c r="A85" s="67">
        <v>84</v>
      </c>
      <c r="B85" s="67">
        <v>5</v>
      </c>
      <c r="C85" s="44" t="str">
        <f>[1]ΑΝΤΙΣΤΟΙΧΙΣΗ!L191</f>
        <v>Ασφαλιστικές εισφορές (Α.Κ.DDep)</v>
      </c>
      <c r="D85" s="79">
        <f>'[1]2025_60-69 ΕΞΟΔΑ+ΟΜ 2'!D41</f>
        <v>339.13</v>
      </c>
      <c r="E85" s="15">
        <f t="shared" si="23"/>
        <v>3.5257106677880852E-2</v>
      </c>
      <c r="F85" s="79">
        <f t="shared" si="24"/>
        <v>339.13</v>
      </c>
      <c r="G85" s="15">
        <f t="shared" si="25"/>
        <v>3.5257106677880852E-2</v>
      </c>
      <c r="H85" s="14"/>
      <c r="I85" s="26" t="e">
        <f t="shared" si="26"/>
        <v>#DIV/0!</v>
      </c>
      <c r="J85" s="27"/>
      <c r="K85" s="27" t="e">
        <f t="shared" si="27"/>
        <v>#DIV/0!</v>
      </c>
      <c r="L85" s="79">
        <f>'[1]2024_60-69 ΕΞΟΔΑ+ΟΜ 2'!D39</f>
        <v>0</v>
      </c>
      <c r="M85" s="15">
        <f t="shared" si="28"/>
        <v>0</v>
      </c>
      <c r="N85" s="10">
        <f t="shared" si="29"/>
        <v>0</v>
      </c>
      <c r="O85" s="15">
        <f t="shared" si="30"/>
        <v>0</v>
      </c>
      <c r="P85" s="27"/>
      <c r="Q85" s="28" t="e">
        <f t="shared" si="31"/>
        <v>#DIV/0!</v>
      </c>
    </row>
    <row r="86" spans="1:17" ht="15" customHeight="1" x14ac:dyDescent="0.25">
      <c r="A86" s="67">
        <v>85</v>
      </c>
      <c r="B86" s="67">
        <v>6</v>
      </c>
      <c r="C86" s="71" t="str">
        <f>[1]ΑΝΤΙΣΤΟΙΧΙΣΗ!L192</f>
        <v>Ασφαλιστικές εισφορές (Α.Κ.RDep)</v>
      </c>
      <c r="D86" s="79">
        <f>'[1]2025_60-69 ΕΞΟΔΑ+ΟΜ 2'!D42</f>
        <v>342.37</v>
      </c>
      <c r="E86" s="15">
        <f t="shared" si="23"/>
        <v>3.5593948082759022E-2</v>
      </c>
      <c r="F86" s="79">
        <f t="shared" si="24"/>
        <v>342.37</v>
      </c>
      <c r="G86" s="15">
        <f t="shared" si="25"/>
        <v>3.5593948082759022E-2</v>
      </c>
      <c r="H86" s="14"/>
      <c r="I86" s="26" t="e">
        <f t="shared" si="26"/>
        <v>#DIV/0!</v>
      </c>
      <c r="J86" s="27"/>
      <c r="K86" s="27" t="e">
        <f t="shared" si="27"/>
        <v>#DIV/0!</v>
      </c>
      <c r="L86" s="79">
        <f>'[1]2024_60-69 ΕΞΟΔΑ+ΟΜ 2'!D40</f>
        <v>300.82</v>
      </c>
      <c r="M86" s="15">
        <f t="shared" si="28"/>
        <v>6.8108440990948149E-2</v>
      </c>
      <c r="N86" s="10">
        <f t="shared" si="29"/>
        <v>300.82</v>
      </c>
      <c r="O86" s="15">
        <f t="shared" si="30"/>
        <v>6.8108440990948149E-2</v>
      </c>
      <c r="P86" s="27"/>
      <c r="Q86" s="28" t="e">
        <f t="shared" si="31"/>
        <v>#DIV/0!</v>
      </c>
    </row>
    <row r="87" spans="1:17" ht="15" customHeight="1" x14ac:dyDescent="0.25">
      <c r="A87" s="67">
        <v>86</v>
      </c>
      <c r="B87" s="67">
        <v>7</v>
      </c>
      <c r="C87" s="71" t="str">
        <f>[1]ΑΝΤΙΣΤΟΙΧΙΣΗ!L193</f>
        <v>Ασφαλιστικές εισφορές (Α.Κ.MDep)</v>
      </c>
      <c r="D87" s="79">
        <f>'[1]2025_60-69 ΕΞΟΔΑ+ΟΜ 2'!D43</f>
        <v>154.62</v>
      </c>
      <c r="E87" s="15">
        <f t="shared" si="23"/>
        <v>1.6074820377241582E-2</v>
      </c>
      <c r="F87" s="79">
        <f t="shared" si="24"/>
        <v>154.62</v>
      </c>
      <c r="G87" s="15">
        <f t="shared" si="25"/>
        <v>1.6074820377241582E-2</v>
      </c>
      <c r="H87" s="14"/>
      <c r="I87" s="26" t="e">
        <f t="shared" si="26"/>
        <v>#DIV/0!</v>
      </c>
      <c r="J87" s="27"/>
      <c r="K87" s="27" t="e">
        <f t="shared" si="27"/>
        <v>#DIV/0!</v>
      </c>
      <c r="L87" s="79">
        <f>'[1]2024_60-69 ΕΞΟΔΑ+ΟΜ 2'!D41</f>
        <v>176.37</v>
      </c>
      <c r="M87" s="15">
        <f t="shared" si="28"/>
        <v>3.9931805523480905E-2</v>
      </c>
      <c r="N87" s="10">
        <f t="shared" si="29"/>
        <v>176.37</v>
      </c>
      <c r="O87" s="15">
        <f t="shared" si="30"/>
        <v>3.9931805523480905E-2</v>
      </c>
      <c r="P87" s="27"/>
      <c r="Q87" s="28" t="e">
        <f t="shared" si="31"/>
        <v>#DIV/0!</v>
      </c>
    </row>
    <row r="88" spans="1:17" ht="15" customHeight="1" x14ac:dyDescent="0.25">
      <c r="A88" s="67">
        <v>87</v>
      </c>
      <c r="B88" s="67">
        <v>8</v>
      </c>
      <c r="C88" s="71" t="str">
        <f>[1]ΑΝΤΙΣΤΟΙΧΙΣΗ!L194</f>
        <v>Ασφαλιστικές εισφορές (Α.Κ.SDep)</v>
      </c>
      <c r="D88" s="79">
        <f>'[1]2025_60-69 ΕΞΟΔΑ+ΟΜ 2'!D44</f>
        <v>163.1</v>
      </c>
      <c r="E88" s="15">
        <f t="shared" si="23"/>
        <v>1.6956429980132595E-2</v>
      </c>
      <c r="F88" s="79">
        <f t="shared" si="24"/>
        <v>163.1</v>
      </c>
      <c r="G88" s="15">
        <f t="shared" si="25"/>
        <v>1.6956429980132595E-2</v>
      </c>
      <c r="H88" s="14"/>
      <c r="I88" s="26" t="e">
        <f t="shared" si="26"/>
        <v>#DIV/0!</v>
      </c>
      <c r="J88" s="27"/>
      <c r="K88" s="27" t="e">
        <f t="shared" si="27"/>
        <v>#DIV/0!</v>
      </c>
      <c r="L88" s="79">
        <f>'[1]2024_60-69 ΕΞΟΔΑ+ΟΜ 2'!D42</f>
        <v>0</v>
      </c>
      <c r="M88" s="15">
        <f t="shared" si="28"/>
        <v>0</v>
      </c>
      <c r="N88" s="10">
        <f t="shared" si="29"/>
        <v>0</v>
      </c>
      <c r="O88" s="15">
        <f t="shared" si="30"/>
        <v>0</v>
      </c>
      <c r="P88" s="27"/>
      <c r="Q88" s="28" t="e">
        <f t="shared" si="31"/>
        <v>#DIV/0!</v>
      </c>
    </row>
    <row r="89" spans="1:17" ht="28.5" customHeight="1" x14ac:dyDescent="0.25">
      <c r="A89" s="67">
        <v>88</v>
      </c>
      <c r="B89" s="67">
        <v>9</v>
      </c>
      <c r="C89" s="72" t="str">
        <f>[1]ΑΝΤΙΣΤΟΙΧΙΣΗ!L195</f>
        <v>Ενοίκιο</v>
      </c>
      <c r="D89" s="79">
        <f>'[1]2025_60-69 ΕΞΟΔΑ+ΟΜ 2'!D45</f>
        <v>0</v>
      </c>
      <c r="E89" s="15">
        <f t="shared" si="23"/>
        <v>0</v>
      </c>
      <c r="F89" s="79">
        <f t="shared" si="24"/>
        <v>0</v>
      </c>
      <c r="G89" s="15">
        <f t="shared" si="25"/>
        <v>0</v>
      </c>
      <c r="H89" s="80"/>
      <c r="I89" s="26" t="e">
        <f t="shared" si="26"/>
        <v>#DIV/0!</v>
      </c>
      <c r="J89" s="80"/>
      <c r="K89" s="27" t="e">
        <f t="shared" si="27"/>
        <v>#DIV/0!</v>
      </c>
      <c r="L89" s="79">
        <f>'[1]2024_60-69 ΕΞΟΔΑ+ΟΜ 2'!D43</f>
        <v>0</v>
      </c>
      <c r="M89" s="15">
        <f t="shared" si="28"/>
        <v>0</v>
      </c>
      <c r="N89" s="10">
        <f t="shared" si="29"/>
        <v>0</v>
      </c>
      <c r="O89" s="15">
        <f t="shared" si="30"/>
        <v>0</v>
      </c>
      <c r="P89" s="80"/>
      <c r="Q89" s="28" t="e">
        <f t="shared" si="31"/>
        <v>#DIV/0!</v>
      </c>
    </row>
    <row r="90" spans="1:17" ht="42.75" customHeight="1" x14ac:dyDescent="0.25">
      <c r="A90" s="67">
        <v>89</v>
      </c>
      <c r="B90" s="67">
        <v>10</v>
      </c>
      <c r="C90" s="45" t="str">
        <f>[1]ΑΝΤΙΣΤΟΙΧΙΣΗ!L196</f>
        <v xml:space="preserve">Χαρτόσημο ενοικίων </v>
      </c>
      <c r="D90" s="79">
        <f>'[1]2025_60-69 ΕΞΟΔΑ+ΟΜ 2'!D46</f>
        <v>0</v>
      </c>
      <c r="E90" s="15">
        <f t="shared" si="23"/>
        <v>0</v>
      </c>
      <c r="F90" s="79">
        <f t="shared" si="24"/>
        <v>0</v>
      </c>
      <c r="G90" s="15">
        <f t="shared" si="25"/>
        <v>0</v>
      </c>
      <c r="H90" s="80"/>
      <c r="I90" s="26" t="e">
        <f t="shared" si="26"/>
        <v>#DIV/0!</v>
      </c>
      <c r="J90" s="80"/>
      <c r="K90" s="27" t="e">
        <f t="shared" si="27"/>
        <v>#DIV/0!</v>
      </c>
      <c r="L90" s="79">
        <f>'[1]2024_60-69 ΕΞΟΔΑ+ΟΜ 2'!D44</f>
        <v>0</v>
      </c>
      <c r="M90" s="15">
        <f t="shared" si="28"/>
        <v>0</v>
      </c>
      <c r="N90" s="10">
        <f t="shared" si="29"/>
        <v>0</v>
      </c>
      <c r="O90" s="15">
        <f t="shared" si="30"/>
        <v>0</v>
      </c>
      <c r="P90" s="80"/>
      <c r="Q90" s="28" t="e">
        <f t="shared" si="31"/>
        <v>#DIV/0!</v>
      </c>
    </row>
    <row r="91" spans="1:17" ht="15" customHeight="1" x14ac:dyDescent="0.25">
      <c r="A91" s="67">
        <v>90</v>
      </c>
      <c r="B91" s="67">
        <v>11</v>
      </c>
      <c r="C91" s="45" t="str">
        <f>[1]ΑΝΤΙΣΤΟΙΧΙΣΗ!L197</f>
        <v xml:space="preserve">Κοινόχρηστες Δαπάνες </v>
      </c>
      <c r="D91" s="79">
        <f>'[1]2025_60-69 ΕΞΟΔΑ+ΟΜ 2'!D47</f>
        <v>0</v>
      </c>
      <c r="E91" s="15">
        <f t="shared" si="23"/>
        <v>0</v>
      </c>
      <c r="F91" s="79">
        <f t="shared" si="24"/>
        <v>0</v>
      </c>
      <c r="G91" s="15">
        <f t="shared" si="25"/>
        <v>0</v>
      </c>
      <c r="H91" s="80"/>
      <c r="I91" s="26" t="e">
        <f t="shared" si="26"/>
        <v>#DIV/0!</v>
      </c>
      <c r="J91" s="80"/>
      <c r="K91" s="27" t="e">
        <f t="shared" si="27"/>
        <v>#DIV/0!</v>
      </c>
      <c r="L91" s="79">
        <f>'[1]2024_60-69 ΕΞΟΔΑ+ΟΜ 2'!D45</f>
        <v>0</v>
      </c>
      <c r="M91" s="15">
        <f t="shared" si="28"/>
        <v>0</v>
      </c>
      <c r="N91" s="10">
        <f t="shared" si="29"/>
        <v>0</v>
      </c>
      <c r="O91" s="15">
        <f t="shared" si="30"/>
        <v>0</v>
      </c>
      <c r="P91" s="80"/>
      <c r="Q91" s="28" t="e">
        <f t="shared" si="31"/>
        <v>#DIV/0!</v>
      </c>
    </row>
    <row r="92" spans="1:17" ht="15" customHeight="1" x14ac:dyDescent="0.25">
      <c r="A92" s="67">
        <v>91</v>
      </c>
      <c r="B92" s="67">
        <v>12</v>
      </c>
      <c r="C92" s="71" t="str">
        <f>[1]ΑΝΤΙΣΤΟΙΧΙΣΗ!L198</f>
        <v xml:space="preserve">Ενέργεια </v>
      </c>
      <c r="D92" s="79">
        <f>'[1]2025_60-69 ΕΞΟΔΑ+ΟΜ 2'!D48</f>
        <v>0</v>
      </c>
      <c r="E92" s="15">
        <f t="shared" si="23"/>
        <v>0</v>
      </c>
      <c r="F92" s="79">
        <f t="shared" si="24"/>
        <v>0</v>
      </c>
      <c r="G92" s="15">
        <f t="shared" si="25"/>
        <v>0</v>
      </c>
      <c r="H92" s="14"/>
      <c r="I92" s="26" t="e">
        <f t="shared" si="26"/>
        <v>#DIV/0!</v>
      </c>
      <c r="J92" s="27"/>
      <c r="K92" s="27" t="e">
        <f t="shared" si="27"/>
        <v>#DIV/0!</v>
      </c>
      <c r="L92" s="79">
        <f>'[1]2024_60-69 ΕΞΟΔΑ+ΟΜ 2'!D46</f>
        <v>0</v>
      </c>
      <c r="M92" s="15">
        <f t="shared" si="28"/>
        <v>0</v>
      </c>
      <c r="N92" s="10">
        <f t="shared" si="29"/>
        <v>0</v>
      </c>
      <c r="O92" s="15">
        <f t="shared" si="30"/>
        <v>0</v>
      </c>
      <c r="P92" s="27"/>
      <c r="Q92" s="28" t="e">
        <f t="shared" si="31"/>
        <v>#DIV/0!</v>
      </c>
    </row>
    <row r="93" spans="1:17" ht="15" customHeight="1" x14ac:dyDescent="0.25">
      <c r="A93" s="67">
        <v>92</v>
      </c>
      <c r="B93" s="67">
        <v>13</v>
      </c>
      <c r="C93" s="45" t="str">
        <f>[1]ΑΝΤΙΣΤΟΙΧΙΣΗ!L199</f>
        <v xml:space="preserve">Τηλεπικοινωνίες (Τηλεφωνία &amp; Διαδίκτυο) </v>
      </c>
      <c r="D93" s="79">
        <f>'[1]2025_60-69 ΕΞΟΔΑ+ΟΜ 2'!D49</f>
        <v>0</v>
      </c>
      <c r="E93" s="15">
        <f t="shared" si="23"/>
        <v>0</v>
      </c>
      <c r="F93" s="79">
        <f t="shared" si="24"/>
        <v>0</v>
      </c>
      <c r="G93" s="15">
        <f t="shared" si="25"/>
        <v>0</v>
      </c>
      <c r="H93" s="14"/>
      <c r="I93" s="26" t="e">
        <f t="shared" si="26"/>
        <v>#DIV/0!</v>
      </c>
      <c r="J93" s="27"/>
      <c r="K93" s="27" t="e">
        <f t="shared" si="27"/>
        <v>#DIV/0!</v>
      </c>
      <c r="L93" s="79">
        <f>'[1]2024_60-69 ΕΞΟΔΑ+ΟΜ 2'!D47</f>
        <v>0</v>
      </c>
      <c r="M93" s="15">
        <f t="shared" si="28"/>
        <v>0</v>
      </c>
      <c r="N93" s="10">
        <f t="shared" si="29"/>
        <v>0</v>
      </c>
      <c r="O93" s="15">
        <f t="shared" si="30"/>
        <v>0</v>
      </c>
      <c r="P93" s="27"/>
      <c r="Q93" s="28" t="e">
        <f t="shared" si="31"/>
        <v>#DIV/0!</v>
      </c>
    </row>
    <row r="94" spans="1:17" ht="15" customHeight="1" x14ac:dyDescent="0.25">
      <c r="A94" s="67">
        <v>93</v>
      </c>
      <c r="B94" s="67">
        <v>14</v>
      </c>
      <c r="C94" s="45" t="str">
        <f>[1]ΑΝΤΙΣΤΟΙΧΙΣΗ!L200</f>
        <v xml:space="preserve">Ύδρευση </v>
      </c>
      <c r="D94" s="79">
        <f>'[1]2025_60-69 ΕΞΟΔΑ+ΟΜ 2'!D50</f>
        <v>0</v>
      </c>
      <c r="E94" s="15">
        <f t="shared" si="23"/>
        <v>0</v>
      </c>
      <c r="F94" s="79">
        <f t="shared" si="24"/>
        <v>0</v>
      </c>
      <c r="G94" s="15">
        <f t="shared" si="25"/>
        <v>0</v>
      </c>
      <c r="H94" s="81"/>
      <c r="I94" s="26" t="e">
        <f t="shared" si="26"/>
        <v>#DIV/0!</v>
      </c>
      <c r="J94" s="81"/>
      <c r="K94" s="27" t="e">
        <f t="shared" si="27"/>
        <v>#DIV/0!</v>
      </c>
      <c r="L94" s="79">
        <f>'[1]2024_60-69 ΕΞΟΔΑ+ΟΜ 2'!D48</f>
        <v>0</v>
      </c>
      <c r="M94" s="15">
        <f t="shared" si="28"/>
        <v>0</v>
      </c>
      <c r="N94" s="10">
        <f t="shared" si="29"/>
        <v>0</v>
      </c>
      <c r="O94" s="15">
        <f t="shared" si="30"/>
        <v>0</v>
      </c>
      <c r="P94" s="81"/>
      <c r="Q94" s="28" t="e">
        <f t="shared" si="31"/>
        <v>#DIV/0!</v>
      </c>
    </row>
    <row r="95" spans="1:17" ht="28.5" customHeight="1" x14ac:dyDescent="0.25">
      <c r="A95" s="67">
        <v>94</v>
      </c>
      <c r="B95" s="67">
        <v>15</v>
      </c>
      <c r="C95" s="45" t="str">
        <f>[1]ΑΝΤΙΣΤΟΙΧΙΣΗ!L201</f>
        <v xml:space="preserve">Ασφάλιστρα </v>
      </c>
      <c r="D95" s="79">
        <f>'[1]2025_60-69 ΕΞΟΔΑ+ΟΜ 2'!D51</f>
        <v>0</v>
      </c>
      <c r="E95" s="15">
        <f t="shared" si="23"/>
        <v>0</v>
      </c>
      <c r="F95" s="79">
        <f t="shared" si="24"/>
        <v>0</v>
      </c>
      <c r="G95" s="15">
        <f t="shared" si="25"/>
        <v>0</v>
      </c>
      <c r="H95" s="14"/>
      <c r="I95" s="26" t="e">
        <f t="shared" si="26"/>
        <v>#DIV/0!</v>
      </c>
      <c r="J95" s="27"/>
      <c r="K95" s="27" t="e">
        <f t="shared" si="27"/>
        <v>#DIV/0!</v>
      </c>
      <c r="L95" s="79">
        <f>'[1]2024_60-69 ΕΞΟΔΑ+ΟΜ 2'!D49</f>
        <v>0</v>
      </c>
      <c r="M95" s="15">
        <f t="shared" si="28"/>
        <v>0</v>
      </c>
      <c r="N95" s="10">
        <f t="shared" si="29"/>
        <v>0</v>
      </c>
      <c r="O95" s="15">
        <f t="shared" si="30"/>
        <v>0</v>
      </c>
      <c r="P95" s="27"/>
      <c r="Q95" s="28" t="e">
        <f t="shared" si="31"/>
        <v>#DIV/0!</v>
      </c>
    </row>
    <row r="96" spans="1:17" ht="15" customHeight="1" x14ac:dyDescent="0.25">
      <c r="A96" s="67">
        <v>95</v>
      </c>
      <c r="B96" s="67">
        <v>16</v>
      </c>
      <c r="C96" s="45" t="str">
        <f>[1]ΑΝΤΙΣΤΟΙΧΙΣΗ!L202</f>
        <v xml:space="preserve">Έντυπα και γραφική Ύλη </v>
      </c>
      <c r="D96" s="79">
        <f>'[1]2025_60-69 ΕΞΟΔΑ+ΟΜ 2'!D52</f>
        <v>82.13</v>
      </c>
      <c r="E96" s="15">
        <f t="shared" si="23"/>
        <v>8.5385137600753527E-3</v>
      </c>
      <c r="F96" s="79">
        <f t="shared" si="24"/>
        <v>82.13</v>
      </c>
      <c r="G96" s="15">
        <f t="shared" si="25"/>
        <v>8.5385137600753527E-3</v>
      </c>
      <c r="H96" s="14"/>
      <c r="I96" s="26" t="e">
        <f t="shared" si="26"/>
        <v>#DIV/0!</v>
      </c>
      <c r="J96" s="27"/>
      <c r="K96" s="27" t="e">
        <f t="shared" si="27"/>
        <v>#DIV/0!</v>
      </c>
      <c r="L96" s="79">
        <f>'[1]2024_60-69 ΕΞΟΔΑ+ΟΜ 2'!D50</f>
        <v>0</v>
      </c>
      <c r="M96" s="15">
        <f t="shared" si="28"/>
        <v>0</v>
      </c>
      <c r="N96" s="10">
        <f t="shared" si="29"/>
        <v>0</v>
      </c>
      <c r="O96" s="15">
        <f t="shared" si="30"/>
        <v>0</v>
      </c>
      <c r="P96" s="27"/>
      <c r="Q96" s="28" t="e">
        <f t="shared" si="31"/>
        <v>#DIV/0!</v>
      </c>
    </row>
    <row r="97" spans="1:17" ht="15" customHeight="1" x14ac:dyDescent="0.25">
      <c r="A97" s="67">
        <v>96</v>
      </c>
      <c r="B97" s="67">
        <v>17</v>
      </c>
      <c r="C97" s="45" t="str">
        <f>[1]ΑΝΤΙΣΤΟΙΧΙΣΗ!L203</f>
        <v xml:space="preserve">Υλικά Καθαριότητας </v>
      </c>
      <c r="D97" s="79">
        <f>'[1]2025_60-69 ΕΞΟΔΑ+ΟΜ 2'!D53</f>
        <v>0</v>
      </c>
      <c r="E97" s="15">
        <f t="shared" si="23"/>
        <v>0</v>
      </c>
      <c r="F97" s="79">
        <f t="shared" si="24"/>
        <v>0</v>
      </c>
      <c r="G97" s="15">
        <f t="shared" si="25"/>
        <v>0</v>
      </c>
      <c r="H97" s="14"/>
      <c r="I97" s="26" t="e">
        <f t="shared" si="26"/>
        <v>#DIV/0!</v>
      </c>
      <c r="J97" s="27"/>
      <c r="K97" s="27" t="e">
        <f t="shared" si="27"/>
        <v>#DIV/0!</v>
      </c>
      <c r="L97" s="79">
        <f>'[1]2024_60-69 ΕΞΟΔΑ+ΟΜ 2'!D51</f>
        <v>0</v>
      </c>
      <c r="M97" s="15">
        <f t="shared" si="28"/>
        <v>0</v>
      </c>
      <c r="N97" s="10">
        <f t="shared" si="29"/>
        <v>0</v>
      </c>
      <c r="O97" s="15">
        <f t="shared" si="30"/>
        <v>0</v>
      </c>
      <c r="P97" s="27"/>
      <c r="Q97" s="28" t="e">
        <f t="shared" si="31"/>
        <v>#DIV/0!</v>
      </c>
    </row>
    <row r="98" spans="1:17" ht="15" customHeight="1" x14ac:dyDescent="0.25">
      <c r="A98" s="67">
        <v>97</v>
      </c>
      <c r="B98" s="67">
        <v>18</v>
      </c>
      <c r="C98" s="72" t="str">
        <f>[1]ΑΝΤΙΣΤΟΙΧΙΣΗ!L204</f>
        <v>Υλικά Φαρμακείου</v>
      </c>
      <c r="D98" s="79">
        <f>'[1]2025_60-69 ΕΞΟΔΑ+ΟΜ 2'!D54</f>
        <v>0</v>
      </c>
      <c r="E98" s="15">
        <f t="shared" si="23"/>
        <v>0</v>
      </c>
      <c r="F98" s="79">
        <f t="shared" si="24"/>
        <v>0</v>
      </c>
      <c r="G98" s="15">
        <f t="shared" si="25"/>
        <v>0</v>
      </c>
      <c r="H98" s="14"/>
      <c r="I98" s="26" t="e">
        <f t="shared" si="26"/>
        <v>#DIV/0!</v>
      </c>
      <c r="J98" s="27"/>
      <c r="K98" s="27" t="e">
        <f t="shared" si="27"/>
        <v>#DIV/0!</v>
      </c>
      <c r="L98" s="79">
        <f>'[1]2024_60-69 ΕΞΟΔΑ+ΟΜ 2'!D52</f>
        <v>0</v>
      </c>
      <c r="M98" s="15">
        <f t="shared" si="28"/>
        <v>0</v>
      </c>
      <c r="N98" s="10">
        <f t="shared" si="29"/>
        <v>0</v>
      </c>
      <c r="O98" s="15">
        <f t="shared" si="30"/>
        <v>0</v>
      </c>
      <c r="P98" s="27"/>
      <c r="Q98" s="28" t="e">
        <f t="shared" si="31"/>
        <v>#DIV/0!</v>
      </c>
    </row>
    <row r="99" spans="1:17" ht="15" customHeight="1" x14ac:dyDescent="0.25">
      <c r="A99" s="67">
        <v>98</v>
      </c>
      <c r="B99" s="67">
        <v>19</v>
      </c>
      <c r="C99" s="46" t="str">
        <f>[1]ΑΝΤΙΣΤΟΙΧΙΣΗ!L205</f>
        <v xml:space="preserve">Αγορές εφαρμογών για Marketing </v>
      </c>
      <c r="D99" s="79">
        <f>'[1]2025_60-69 ΕΞΟΔΑ+ΟΜ 2'!D55</f>
        <v>1972.45</v>
      </c>
      <c r="E99" s="15">
        <f t="shared" si="23"/>
        <v>0.20506260155924302</v>
      </c>
      <c r="F99" s="79">
        <f t="shared" si="24"/>
        <v>1972.45</v>
      </c>
      <c r="G99" s="15">
        <f t="shared" si="25"/>
        <v>0.20506260155924302</v>
      </c>
      <c r="H99" s="14"/>
      <c r="I99" s="26" t="e">
        <f t="shared" si="26"/>
        <v>#DIV/0!</v>
      </c>
      <c r="J99" s="27"/>
      <c r="K99" s="27" t="e">
        <f t="shared" si="27"/>
        <v>#DIV/0!</v>
      </c>
      <c r="L99" s="79">
        <f>'[1]2024_60-69 ΕΞΟΔΑ+ΟΜ 2'!D53</f>
        <v>0</v>
      </c>
      <c r="M99" s="15">
        <f t="shared" si="28"/>
        <v>0</v>
      </c>
      <c r="N99" s="10">
        <f t="shared" si="29"/>
        <v>0</v>
      </c>
      <c r="O99" s="15">
        <f t="shared" si="30"/>
        <v>0</v>
      </c>
      <c r="P99" s="27"/>
      <c r="Q99" s="28" t="e">
        <f t="shared" si="31"/>
        <v>#DIV/0!</v>
      </c>
    </row>
    <row r="100" spans="1:17" ht="15" customHeight="1" x14ac:dyDescent="0.25">
      <c r="A100" s="67">
        <v>99</v>
      </c>
      <c r="B100" s="67">
        <v>20</v>
      </c>
      <c r="C100" s="46" t="str">
        <f>[1]ΑΝΤΙΣΤΟΙΧΙΣΗ!L206</f>
        <v>Αμοιβές συνεργατών ( Συνδρομές για Marketing - Ιστοσελίδα _ Editing 3D  -)</v>
      </c>
      <c r="D100" s="79">
        <f>'[1]2025_60-69 ΕΞΟΔΑ+ΟΜ 2'!D56</f>
        <v>96.02</v>
      </c>
      <c r="E100" s="15">
        <f t="shared" si="23"/>
        <v>9.9825653383956575E-3</v>
      </c>
      <c r="F100" s="79">
        <f t="shared" si="24"/>
        <v>96.02</v>
      </c>
      <c r="G100" s="15">
        <f t="shared" si="25"/>
        <v>9.9825653383956575E-3</v>
      </c>
      <c r="H100" s="14"/>
      <c r="I100" s="26" t="e">
        <f t="shared" si="26"/>
        <v>#DIV/0!</v>
      </c>
      <c r="J100" s="27"/>
      <c r="K100" s="27" t="e">
        <f t="shared" si="27"/>
        <v>#DIV/0!</v>
      </c>
      <c r="L100" s="79">
        <f>'[1]2024_60-69 ΕΞΟΔΑ+ΟΜ 2'!D54</f>
        <v>660</v>
      </c>
      <c r="M100" s="15">
        <f t="shared" si="28"/>
        <v>0.14943012783068205</v>
      </c>
      <c r="N100" s="10">
        <f t="shared" si="29"/>
        <v>660</v>
      </c>
      <c r="O100" s="15">
        <f t="shared" si="30"/>
        <v>0.14943012783068205</v>
      </c>
      <c r="P100" s="27"/>
      <c r="Q100" s="28" t="e">
        <f t="shared" si="31"/>
        <v>#DIV/0!</v>
      </c>
    </row>
    <row r="101" spans="1:17" ht="25.5" customHeight="1" x14ac:dyDescent="0.25">
      <c r="A101" s="67">
        <v>100</v>
      </c>
      <c r="B101" s="67">
        <v>21</v>
      </c>
      <c r="C101" s="46" t="str">
        <f>[1]ΑΝΤΙΣΤΟΙΧΙΣΗ!L207</f>
        <v xml:space="preserve">Αμοιβές Τρίτων </v>
      </c>
      <c r="D101" s="79">
        <f>'[1]2025_60-69 ΕΞΟΔΑ+ΟΜ 2'!D57</f>
        <v>0</v>
      </c>
      <c r="E101" s="15">
        <f t="shared" si="23"/>
        <v>0</v>
      </c>
      <c r="F101" s="79">
        <f t="shared" si="24"/>
        <v>0</v>
      </c>
      <c r="G101" s="15">
        <f t="shared" si="25"/>
        <v>0</v>
      </c>
      <c r="H101" s="14"/>
      <c r="I101" s="26" t="e">
        <f t="shared" si="26"/>
        <v>#DIV/0!</v>
      </c>
      <c r="J101" s="27"/>
      <c r="K101" s="27" t="e">
        <f t="shared" si="27"/>
        <v>#DIV/0!</v>
      </c>
      <c r="L101" s="79">
        <f>'[1]2024_60-69 ΕΞΟΔΑ+ΟΜ 2'!D55</f>
        <v>0</v>
      </c>
      <c r="M101" s="15">
        <f t="shared" si="28"/>
        <v>0</v>
      </c>
      <c r="N101" s="10">
        <f t="shared" si="29"/>
        <v>0</v>
      </c>
      <c r="O101" s="15">
        <f t="shared" si="30"/>
        <v>0</v>
      </c>
      <c r="P101" s="27"/>
      <c r="Q101" s="28" t="e">
        <f t="shared" si="31"/>
        <v>#DIV/0!</v>
      </c>
    </row>
    <row r="102" spans="1:17" ht="24" customHeight="1" x14ac:dyDescent="0.25">
      <c r="A102" s="67">
        <v>101</v>
      </c>
      <c r="B102" s="67">
        <v>22</v>
      </c>
      <c r="C102" s="82" t="str">
        <f>[1]ΑΝΤΙΣΤΟΙΧΙΣΗ!L208</f>
        <v>Επισκευές - Συντηρήσεις</v>
      </c>
      <c r="D102" s="79">
        <f>'[1]2025_60-69 ΕΞΟΔΑ+ΟΜ 2'!D58</f>
        <v>0</v>
      </c>
      <c r="E102" s="15">
        <f t="shared" si="23"/>
        <v>0</v>
      </c>
      <c r="F102" s="79">
        <f t="shared" si="24"/>
        <v>0</v>
      </c>
      <c r="G102" s="15">
        <f t="shared" si="25"/>
        <v>0</v>
      </c>
      <c r="H102" s="14"/>
      <c r="I102" s="26" t="e">
        <f t="shared" si="26"/>
        <v>#DIV/0!</v>
      </c>
      <c r="J102" s="27"/>
      <c r="K102" s="27" t="e">
        <f t="shared" si="27"/>
        <v>#DIV/0!</v>
      </c>
      <c r="L102" s="79">
        <f>'[1]2024_60-69 ΕΞΟΔΑ+ΟΜ 2'!D56</f>
        <v>0</v>
      </c>
      <c r="M102" s="15">
        <f t="shared" si="28"/>
        <v>0</v>
      </c>
      <c r="N102" s="10">
        <f t="shared" si="29"/>
        <v>0</v>
      </c>
      <c r="O102" s="15">
        <f t="shared" si="30"/>
        <v>0</v>
      </c>
      <c r="P102" s="27"/>
      <c r="Q102" s="28" t="e">
        <f t="shared" si="31"/>
        <v>#DIV/0!</v>
      </c>
    </row>
    <row r="103" spans="1:17" ht="15.75" hidden="1" customHeight="1" x14ac:dyDescent="0.25">
      <c r="A103" s="67">
        <v>102</v>
      </c>
      <c r="B103" s="67">
        <v>23</v>
      </c>
      <c r="C103" s="72" t="str">
        <f>[1]ΑΝΤΙΣΤΟΙΧΙΣΗ!L209</f>
        <v xml:space="preserve">Εξοδα προβολής και διαφήμισης </v>
      </c>
      <c r="D103" s="79">
        <f>'[1]2025_60-69 ΕΞΟΔΑ+ΟΜ 2'!D59</f>
        <v>1041.47</v>
      </c>
      <c r="E103" s="15">
        <f t="shared" si="23"/>
        <v>0.10827475862298402</v>
      </c>
      <c r="F103" s="79">
        <f t="shared" si="24"/>
        <v>1041.47</v>
      </c>
      <c r="G103" s="15">
        <f t="shared" si="25"/>
        <v>0.10827475862298402</v>
      </c>
      <c r="H103" s="14"/>
      <c r="I103" s="26" t="e">
        <f t="shared" si="26"/>
        <v>#DIV/0!</v>
      </c>
      <c r="J103" s="27"/>
      <c r="K103" s="27" t="e">
        <f t="shared" si="27"/>
        <v>#DIV/0!</v>
      </c>
      <c r="L103" s="79">
        <f>'[1]2024_60-69 ΕΞΟΔΑ+ΟΜ 2'!D57</f>
        <v>1000</v>
      </c>
      <c r="M103" s="15">
        <f t="shared" si="28"/>
        <v>0.22640928459194251</v>
      </c>
      <c r="N103" s="10">
        <f t="shared" si="29"/>
        <v>1000</v>
      </c>
      <c r="O103" s="15">
        <f t="shared" si="30"/>
        <v>0.22640928459194251</v>
      </c>
      <c r="P103" s="27"/>
      <c r="Q103" s="28" t="e">
        <f t="shared" si="31"/>
        <v>#DIV/0!</v>
      </c>
    </row>
    <row r="104" spans="1:17" ht="15.75" hidden="1" customHeight="1" x14ac:dyDescent="0.25">
      <c r="A104" s="67">
        <v>103</v>
      </c>
      <c r="B104" s="67">
        <v>24</v>
      </c>
      <c r="C104" s="82" t="str">
        <f>[1]ΑΝΤΙΣΤΟΙΧΙΣΗ!L210</f>
        <v>Εξοδα εκθέσεων και επιδείξεων</v>
      </c>
      <c r="D104" s="79">
        <f>'[1]2025_60-69 ΕΞΟΔΑ+ΟΜ 2'!D60</f>
        <v>0</v>
      </c>
      <c r="E104" s="15">
        <f t="shared" si="23"/>
        <v>0</v>
      </c>
      <c r="F104" s="79">
        <f t="shared" si="24"/>
        <v>0</v>
      </c>
      <c r="G104" s="15">
        <f t="shared" si="25"/>
        <v>0</v>
      </c>
      <c r="H104" s="14"/>
      <c r="I104" s="26" t="e">
        <f t="shared" si="26"/>
        <v>#DIV/0!</v>
      </c>
      <c r="J104" s="27"/>
      <c r="K104" s="27" t="e">
        <f t="shared" si="27"/>
        <v>#DIV/0!</v>
      </c>
      <c r="L104" s="79">
        <f>'[1]2024_60-69 ΕΞΟΔΑ+ΟΜ 2'!D58</f>
        <v>0</v>
      </c>
      <c r="M104" s="15">
        <f t="shared" si="28"/>
        <v>0</v>
      </c>
      <c r="N104" s="10">
        <f t="shared" si="29"/>
        <v>0</v>
      </c>
      <c r="O104" s="15">
        <f t="shared" si="30"/>
        <v>0</v>
      </c>
      <c r="P104" s="27"/>
      <c r="Q104" s="28" t="e">
        <f t="shared" si="31"/>
        <v>#DIV/0!</v>
      </c>
    </row>
    <row r="105" spans="1:17" ht="31.5" customHeight="1" x14ac:dyDescent="0.25">
      <c r="A105" s="67">
        <v>104</v>
      </c>
      <c r="B105" s="67">
        <v>25</v>
      </c>
      <c r="C105" s="82" t="str">
        <f>[1]ΑΝΤΙΣΤΟΙΧΙΣΗ!L211</f>
        <v>Αποσβέσεις ( Εξοπλισμού R.DEP. &amp; M.DEP.)</v>
      </c>
      <c r="D105" s="79">
        <f>'[1]2025_60-69 ΕΞΟΔΑ+ΟΜ 2'!D61</f>
        <v>0</v>
      </c>
      <c r="E105" s="15">
        <f t="shared" si="23"/>
        <v>0</v>
      </c>
      <c r="F105" s="79">
        <f t="shared" si="24"/>
        <v>0</v>
      </c>
      <c r="G105" s="15">
        <f t="shared" si="25"/>
        <v>0</v>
      </c>
      <c r="H105" s="14"/>
      <c r="I105" s="26" t="e">
        <f t="shared" si="26"/>
        <v>#DIV/0!</v>
      </c>
      <c r="J105" s="27"/>
      <c r="K105" s="27" t="e">
        <f t="shared" si="27"/>
        <v>#DIV/0!</v>
      </c>
      <c r="L105" s="79">
        <f>'[1]2024_60-69 ΕΞΟΔΑ+ΟΜ 2'!D59</f>
        <v>0</v>
      </c>
      <c r="M105" s="15">
        <f t="shared" si="28"/>
        <v>0</v>
      </c>
      <c r="N105" s="10">
        <f t="shared" si="29"/>
        <v>0</v>
      </c>
      <c r="O105" s="15">
        <f t="shared" si="30"/>
        <v>0</v>
      </c>
      <c r="P105" s="27"/>
      <c r="Q105" s="28" t="e">
        <f t="shared" si="31"/>
        <v>#DIV/0!</v>
      </c>
    </row>
    <row r="106" spans="1:17" ht="45" customHeight="1" x14ac:dyDescent="0.25">
      <c r="A106" s="67">
        <v>105</v>
      </c>
      <c r="B106" s="67">
        <v>26</v>
      </c>
      <c r="C106" s="82">
        <f>[1]ΑΝΤΙΣΤΟΙΧΙΣΗ!L212</f>
        <v>0</v>
      </c>
      <c r="D106" s="79"/>
      <c r="E106" s="15"/>
      <c r="F106" s="79"/>
      <c r="G106" s="15"/>
      <c r="H106" s="14"/>
      <c r="I106" s="26"/>
      <c r="J106" s="27"/>
      <c r="K106" s="27"/>
      <c r="L106" s="79"/>
      <c r="M106" s="15"/>
      <c r="N106" s="27"/>
      <c r="O106" s="27"/>
      <c r="P106" s="27"/>
      <c r="Q106" s="28"/>
    </row>
    <row r="107" spans="1:17" ht="30" customHeight="1" x14ac:dyDescent="0.25">
      <c r="A107" s="67">
        <v>106</v>
      </c>
      <c r="B107" s="67">
        <v>27</v>
      </c>
      <c r="C107" s="82">
        <f>[1]ΑΝΤΙΣΤΟΙΧΙΣΗ!L213</f>
        <v>0</v>
      </c>
      <c r="D107" s="79"/>
      <c r="E107" s="15"/>
      <c r="F107" s="79"/>
      <c r="G107" s="15"/>
      <c r="H107" s="14"/>
      <c r="I107" s="26"/>
      <c r="J107" s="27"/>
      <c r="K107" s="27"/>
      <c r="L107" s="79"/>
      <c r="M107" s="15"/>
      <c r="N107" s="27"/>
      <c r="O107" s="27"/>
      <c r="P107" s="27"/>
      <c r="Q107" s="28"/>
    </row>
    <row r="108" spans="1:17" ht="15" customHeight="1" x14ac:dyDescent="0.25">
      <c r="A108" s="67">
        <v>107</v>
      </c>
      <c r="B108" s="67">
        <v>28</v>
      </c>
      <c r="C108" s="82">
        <f>[1]ΑΝΤΙΣΤΟΙΧΙΣΗ!L214</f>
        <v>0</v>
      </c>
      <c r="D108" s="79"/>
      <c r="E108" s="15"/>
      <c r="F108" s="79"/>
      <c r="G108" s="15"/>
      <c r="H108" s="14"/>
      <c r="I108" s="26"/>
      <c r="J108" s="27"/>
      <c r="K108" s="27"/>
      <c r="L108" s="79"/>
      <c r="M108" s="15"/>
      <c r="N108" s="27"/>
      <c r="O108" s="27"/>
      <c r="P108" s="27"/>
      <c r="Q108" s="28"/>
    </row>
    <row r="109" spans="1:17" ht="28.5" customHeight="1" x14ac:dyDescent="0.25">
      <c r="A109" s="67">
        <v>108</v>
      </c>
      <c r="B109" s="67">
        <v>29</v>
      </c>
      <c r="C109" s="82">
        <f>[1]ΑΝΤΙΣΤΟΙΧΙΣΗ!L215</f>
        <v>0</v>
      </c>
      <c r="D109" s="79"/>
      <c r="E109" s="15"/>
      <c r="F109" s="79"/>
      <c r="G109" s="15"/>
      <c r="H109" s="14"/>
      <c r="I109" s="12"/>
      <c r="J109" s="83"/>
      <c r="K109" s="11"/>
      <c r="L109" s="79"/>
      <c r="M109" s="15"/>
      <c r="N109" s="83"/>
      <c r="O109" s="83"/>
      <c r="P109" s="83"/>
      <c r="Q109" s="28"/>
    </row>
    <row r="110" spans="1:17" ht="15" customHeight="1" x14ac:dyDescent="0.25">
      <c r="A110" s="67">
        <v>109</v>
      </c>
      <c r="B110" s="67">
        <v>30</v>
      </c>
      <c r="C110" s="84">
        <f>[1]ΑΝΤΙΣΤΟΙΧΙΣΗ!L216</f>
        <v>0</v>
      </c>
      <c r="D110" s="79"/>
      <c r="E110" s="15"/>
      <c r="F110" s="79"/>
      <c r="G110" s="15"/>
      <c r="H110" s="14"/>
      <c r="I110" s="12"/>
      <c r="J110" s="83"/>
      <c r="K110" s="11"/>
      <c r="L110" s="79"/>
      <c r="M110" s="15"/>
      <c r="N110" s="83"/>
      <c r="O110" s="83"/>
      <c r="P110" s="83"/>
      <c r="Q110" s="28"/>
    </row>
    <row r="111" spans="1:17" ht="15" customHeight="1" x14ac:dyDescent="0.25">
      <c r="A111" s="60">
        <v>110</v>
      </c>
      <c r="B111" s="60"/>
      <c r="C111" s="20" t="s">
        <v>41</v>
      </c>
      <c r="D111" s="7">
        <f>'[1]2025_60-69 ΕΞΟΔΑ+ΟΜ 2'!D36</f>
        <v>9618.77</v>
      </c>
      <c r="E111" s="8"/>
      <c r="F111" s="7">
        <f>'[1]2025_60-69 ΕΞΟΔΑ+ΟΜ 2'!Q36</f>
        <v>9618.77</v>
      </c>
      <c r="G111" s="8"/>
      <c r="H111" s="7">
        <f>SUM(H81:H110)</f>
        <v>0</v>
      </c>
      <c r="I111" s="8"/>
      <c r="J111" s="7">
        <f>SUM(J81:J110)</f>
        <v>0</v>
      </c>
      <c r="K111" s="8"/>
      <c r="L111" s="7">
        <f>SUM(L81:L110)</f>
        <v>4416.7800000000007</v>
      </c>
      <c r="M111" s="8"/>
      <c r="N111" s="7">
        <f>SUM(N81:N110)</f>
        <v>4416.7800000000007</v>
      </c>
      <c r="O111" s="8"/>
      <c r="P111" s="7">
        <f>SUM(P81:P110)</f>
        <v>0</v>
      </c>
      <c r="Q111" s="8"/>
    </row>
    <row r="112" spans="1:17" ht="15" customHeight="1" x14ac:dyDescent="0.25">
      <c r="A112" s="60">
        <v>111</v>
      </c>
      <c r="B112" s="60"/>
      <c r="C112" s="22" t="s">
        <v>18</v>
      </c>
      <c r="D112" s="7">
        <f>D80-D111</f>
        <v>0</v>
      </c>
      <c r="E112" s="8"/>
      <c r="F112" s="7">
        <f>F80-F111</f>
        <v>0</v>
      </c>
      <c r="G112" s="8"/>
      <c r="H112" s="7">
        <f>H80-H111</f>
        <v>0</v>
      </c>
      <c r="I112" s="8"/>
      <c r="J112" s="7">
        <f>J80-J111</f>
        <v>0</v>
      </c>
      <c r="K112" s="8"/>
      <c r="L112" s="7">
        <f>L80-L111</f>
        <v>0</v>
      </c>
      <c r="M112" s="8"/>
      <c r="N112" s="7">
        <f>N80-N111</f>
        <v>0</v>
      </c>
      <c r="O112" s="8"/>
      <c r="P112" s="7">
        <f>P80-P111</f>
        <v>0</v>
      </c>
      <c r="Q112" s="8"/>
    </row>
    <row r="113" spans="1:17" ht="15" customHeight="1" x14ac:dyDescent="0.25">
      <c r="A113" s="85">
        <v>112</v>
      </c>
      <c r="B113" s="85"/>
      <c r="C113" s="78" t="s">
        <v>160</v>
      </c>
      <c r="D113" s="181" t="str">
        <f>[1]ΑΝΤΙΣΤΟΙΧΙΣΗ!$F$32</f>
        <v xml:space="preserve">ΠΡΑΓΜΑΤΟΠΟΙΗΘΕΝΤΑ ΜΗΝΟΣ ΤΡΕΧ. ΕΤΟΥΣ </v>
      </c>
      <c r="E113" s="181"/>
      <c r="F113" s="181"/>
      <c r="G113" s="181"/>
      <c r="H113" s="181" t="str">
        <f>[1]ΑΝΤΙΣΤΟΙΧΙΣΗ!$F$35</f>
        <v>ΠΡΟΥΠΟΛΟΓΙΣΜΟΣ ΤΡΕΧΟΝΤΟΣ ΕΤΟΥΣ</v>
      </c>
      <c r="I113" s="181"/>
      <c r="J113" s="181"/>
      <c r="K113" s="181"/>
      <c r="L113" s="181" t="str">
        <f>[1]ΑΝΤΙΣΤΟΙΧΙΣΗ!$F$68</f>
        <v>ΠΡΑΓΜΑΤΟΠΟΙΗΘΕΝΤΑ ΠΡΟΗΓΟΥΜΕΝΟΥ ΕΤΟΥΣ</v>
      </c>
      <c r="M113" s="181"/>
      <c r="N113" s="181"/>
      <c r="O113" s="181">
        <f>[1]ΑΝΤΙΣΤΟΙΧΙΣΗ!$D$33</f>
        <v>2024</v>
      </c>
      <c r="P113" s="182" t="str">
        <f>[1]ΑΝΤΙΣΤΟΙΧΙΣΗ!$F$100</f>
        <v xml:space="preserve">ΣΥΓΚΡΙΣΕΙΣ </v>
      </c>
      <c r="Q113" s="182">
        <f>[1]ΑΝΤΙΣΤΟΙΧΙΣΗ!$H$141</f>
        <v>2024</v>
      </c>
    </row>
    <row r="114" spans="1:17" ht="15" customHeight="1" x14ac:dyDescent="0.25">
      <c r="A114" s="60">
        <v>113</v>
      </c>
      <c r="B114" s="19"/>
      <c r="C114" s="5" t="s">
        <v>161</v>
      </c>
      <c r="D114" s="179" t="str">
        <f>[1]ΑΝΤΙΣΤΟΙΧΙΣΗ!$F$106</f>
        <v xml:space="preserve">ΙΑΝΟΥΑΡΙΟΣ ΤΡΕΧΟΝ ΕΤΟΣ </v>
      </c>
      <c r="E114" s="179"/>
      <c r="F114" s="179"/>
      <c r="G114" s="61">
        <f>[1]ΑΝΤΙΣΤΟΙΧΙΣΗ!$D$34</f>
        <v>2025</v>
      </c>
      <c r="H114" s="179" t="str">
        <f>[1]ΑΝΤΙΣΤΟΙΧΙΣΗ!$F$106</f>
        <v xml:space="preserve">ΙΑΝΟΥΑΡΙΟΣ ΤΡΕΧΟΝ ΕΤΟΣ </v>
      </c>
      <c r="I114" s="179"/>
      <c r="J114" s="179"/>
      <c r="K114" s="61">
        <f>[1]ΑΝΤΙΣΤΟΙΧΙΣΗ!$D$34</f>
        <v>2025</v>
      </c>
      <c r="L114" s="179" t="str">
        <f>[1]ΑΝΤΙΣΤΟΙΧΙΣΗ!$F$120</f>
        <v xml:space="preserve">ΙΑΝΟΥΑΡΙΟΣ ΠΡΟΗΓΟΥΜΕΝΟΥ ΕΤΟΥΣ </v>
      </c>
      <c r="M114" s="179"/>
      <c r="N114" s="179"/>
      <c r="O114" s="61">
        <f>[1]ΑΝΤΙΣΤΟΙΧΙΣΗ!$D$33</f>
        <v>2024</v>
      </c>
      <c r="P114" s="179"/>
      <c r="Q114" s="179"/>
    </row>
    <row r="115" spans="1:17" ht="28.5" customHeight="1" x14ac:dyDescent="0.25">
      <c r="A115" s="69">
        <v>114</v>
      </c>
      <c r="B115" s="69" t="s">
        <v>42</v>
      </c>
      <c r="C115" s="62" t="s">
        <v>20</v>
      </c>
      <c r="D115" s="62" t="s">
        <v>166</v>
      </c>
      <c r="E115" s="63" t="s">
        <v>35</v>
      </c>
      <c r="F115" s="63" t="s">
        <v>36</v>
      </c>
      <c r="G115" s="63" t="s">
        <v>27</v>
      </c>
      <c r="H115" s="63" t="s">
        <v>38</v>
      </c>
      <c r="I115" s="63" t="s">
        <v>39</v>
      </c>
      <c r="J115" s="63" t="s">
        <v>36</v>
      </c>
      <c r="K115" s="63" t="s">
        <v>37</v>
      </c>
      <c r="L115" s="63" t="s">
        <v>38</v>
      </c>
      <c r="M115" s="63" t="s">
        <v>39</v>
      </c>
      <c r="N115" s="63" t="s">
        <v>36</v>
      </c>
      <c r="O115" s="63" t="s">
        <v>27</v>
      </c>
      <c r="P115" s="63" t="s">
        <v>28</v>
      </c>
      <c r="Q115" s="63" t="s">
        <v>40</v>
      </c>
    </row>
    <row r="116" spans="1:17" ht="28.5" customHeight="1" x14ac:dyDescent="0.25">
      <c r="A116" s="60">
        <v>115</v>
      </c>
      <c r="B116" s="19" t="s">
        <v>2</v>
      </c>
      <c r="C116" s="6" t="s">
        <v>167</v>
      </c>
      <c r="D116" s="7">
        <f>SUM(D117:D156)</f>
        <v>9731.61</v>
      </c>
      <c r="E116" s="8"/>
      <c r="F116" s="7">
        <f>SUM(F117:F156)</f>
        <v>9731.61</v>
      </c>
      <c r="G116" s="8"/>
      <c r="H116" s="7">
        <f>SUM(H117:H156)</f>
        <v>0</v>
      </c>
      <c r="I116" s="8"/>
      <c r="J116" s="7">
        <f>SUM(J117:J156)</f>
        <v>0</v>
      </c>
      <c r="K116" s="8"/>
      <c r="L116" s="7">
        <f>SUM(L117:L156)</f>
        <v>12633.890000000001</v>
      </c>
      <c r="M116" s="8"/>
      <c r="N116" s="7">
        <f>SUM(N117:N156)</f>
        <v>12633.890000000001</v>
      </c>
      <c r="O116" s="8"/>
      <c r="P116" s="7">
        <f>SUM(P117:P156)</f>
        <v>0</v>
      </c>
      <c r="Q116" s="8"/>
    </row>
    <row r="117" spans="1:17" ht="28.5" customHeight="1" x14ac:dyDescent="0.25">
      <c r="A117" s="67">
        <v>116</v>
      </c>
      <c r="B117" s="67">
        <v>1</v>
      </c>
      <c r="C117" s="44" t="str">
        <f>[1]ΑΝΤΙΣΤΟΙΧΙΣΗ!O187</f>
        <v>Μικτές Αποδοχές (Α.Κ.Διοικ.)</v>
      </c>
      <c r="D117" s="14">
        <f>'[1]2025_60-69 ΕΞΟΔΑ+ΟΜ 2'!D74</f>
        <v>1057.42</v>
      </c>
      <c r="E117" s="15">
        <f>D117/$D$116</f>
        <v>0.1086582795652518</v>
      </c>
      <c r="F117" s="10">
        <f>D117</f>
        <v>1057.42</v>
      </c>
      <c r="G117" s="15">
        <f>F117/$F$116</f>
        <v>0.1086582795652518</v>
      </c>
      <c r="H117" s="14"/>
      <c r="I117" s="29" t="e">
        <f>H117/$H$116</f>
        <v>#DIV/0!</v>
      </c>
      <c r="J117" s="10"/>
      <c r="K117" s="10" t="e">
        <f>J117/$J$116</f>
        <v>#DIV/0!</v>
      </c>
      <c r="L117" s="14">
        <f>'[1]2024_60-69 ΕΞΟΔΑ+ΟΜ 2'!D66</f>
        <v>1223.8900000000001</v>
      </c>
      <c r="M117" s="15">
        <f>L117/$L$116</f>
        <v>9.6873567840150582E-2</v>
      </c>
      <c r="N117" s="10">
        <f>L117</f>
        <v>1223.8900000000001</v>
      </c>
      <c r="O117" s="15">
        <f>N117/$N$116</f>
        <v>9.6873567840150582E-2</v>
      </c>
      <c r="P117" s="10"/>
      <c r="Q117" s="30" t="e">
        <f>SUM(D117:P117)</f>
        <v>#DIV/0!</v>
      </c>
    </row>
    <row r="118" spans="1:17" ht="15" customHeight="1" x14ac:dyDescent="0.25">
      <c r="A118" s="67">
        <v>117</v>
      </c>
      <c r="B118" s="67">
        <v>2</v>
      </c>
      <c r="C118" s="71" t="str">
        <f>[1]ΑΝΤΙΣΤΟΙΧΙΣΗ!O188</f>
        <v>Ασφαλιστικές εισφορές  (Α.Κ.Διοικ.)</v>
      </c>
      <c r="D118" s="14">
        <f>'[1]2025_60-69 ΕΞΟΔΑ+ΟΜ 2'!D75</f>
        <v>230.41</v>
      </c>
      <c r="E118" s="15">
        <f t="shared" ref="E118:E153" si="32">D118/$D$116</f>
        <v>2.3676452303370149E-2</v>
      </c>
      <c r="F118" s="10">
        <f t="shared" ref="F118:F153" si="33">D118</f>
        <v>230.41</v>
      </c>
      <c r="G118" s="15">
        <f t="shared" ref="G118:G153" si="34">F118/$F$116</f>
        <v>2.3676452303370149E-2</v>
      </c>
      <c r="H118" s="14"/>
      <c r="I118" s="29" t="e">
        <f t="shared" ref="I118:I153" si="35">H118/$H$116</f>
        <v>#DIV/0!</v>
      </c>
      <c r="J118" s="10"/>
      <c r="K118" s="10" t="e">
        <f t="shared" ref="K118:K153" si="36">J118/$J$116</f>
        <v>#DIV/0!</v>
      </c>
      <c r="L118" s="14">
        <f>'[1]2024_60-69 ΕΞΟΔΑ+ΟΜ 2'!D67</f>
        <v>272.81</v>
      </c>
      <c r="M118" s="15">
        <f t="shared" ref="M118:M153" si="37">L118/$L$116</f>
        <v>2.1593507621168143E-2</v>
      </c>
      <c r="N118" s="10">
        <f t="shared" ref="N118:N153" si="38">L118</f>
        <v>272.81</v>
      </c>
      <c r="O118" s="15">
        <f t="shared" ref="O118:O153" si="39">N118/$N$116</f>
        <v>2.1593507621168143E-2</v>
      </c>
      <c r="P118" s="10"/>
      <c r="Q118" s="30" t="e">
        <f t="shared" ref="Q118:Q153" si="40">SUM(D118:P118)</f>
        <v>#DIV/0!</v>
      </c>
    </row>
    <row r="119" spans="1:17" ht="28.5" customHeight="1" x14ac:dyDescent="0.25">
      <c r="A119" s="67">
        <v>118</v>
      </c>
      <c r="B119" s="67">
        <v>3</v>
      </c>
      <c r="C119" s="46" t="str">
        <f>[1]ΑΝΤΙΣΤΟΙΧΙΣΗ!O189</f>
        <v xml:space="preserve">Ενοίκια  Έδρας </v>
      </c>
      <c r="D119" s="14">
        <f>'[1]2025_60-69 ΕΞΟΔΑ+ΟΜ 2'!D76</f>
        <v>875.5</v>
      </c>
      <c r="E119" s="15">
        <f t="shared" si="32"/>
        <v>8.9964558793457605E-2</v>
      </c>
      <c r="F119" s="10">
        <f t="shared" si="33"/>
        <v>875.5</v>
      </c>
      <c r="G119" s="15">
        <f t="shared" si="34"/>
        <v>8.9964558793457605E-2</v>
      </c>
      <c r="H119" s="14"/>
      <c r="I119" s="29" t="e">
        <f t="shared" si="35"/>
        <v>#DIV/0!</v>
      </c>
      <c r="J119" s="10"/>
      <c r="K119" s="10" t="e">
        <f t="shared" si="36"/>
        <v>#DIV/0!</v>
      </c>
      <c r="L119" s="14">
        <f>'[1]2024_60-69 ΕΞΟΔΑ+ΟΜ 2'!D68</f>
        <v>850</v>
      </c>
      <c r="M119" s="15">
        <f t="shared" si="37"/>
        <v>6.7279357347578603E-2</v>
      </c>
      <c r="N119" s="10">
        <f t="shared" si="38"/>
        <v>850</v>
      </c>
      <c r="O119" s="15">
        <f t="shared" si="39"/>
        <v>6.7279357347578603E-2</v>
      </c>
      <c r="P119" s="10"/>
      <c r="Q119" s="30" t="e">
        <f t="shared" si="40"/>
        <v>#DIV/0!</v>
      </c>
    </row>
    <row r="120" spans="1:17" ht="28.5" customHeight="1" x14ac:dyDescent="0.25">
      <c r="A120" s="67">
        <v>119</v>
      </c>
      <c r="B120" s="67">
        <v>4</v>
      </c>
      <c r="C120" s="46" t="str">
        <f>[1]ΑΝΤΙΣΤΟΙΧΙΣΗ!O190</f>
        <v>Ενοίκιο Αποθήκης Β</v>
      </c>
      <c r="D120" s="14">
        <f>'[1]2025_60-69 ΕΞΟΔΑ+ΟΜ 2'!D77</f>
        <v>0</v>
      </c>
      <c r="E120" s="15">
        <f t="shared" si="32"/>
        <v>0</v>
      </c>
      <c r="F120" s="10">
        <f t="shared" si="33"/>
        <v>0</v>
      </c>
      <c r="G120" s="15">
        <f t="shared" si="34"/>
        <v>0</v>
      </c>
      <c r="H120" s="14"/>
      <c r="I120" s="29" t="e">
        <f t="shared" si="35"/>
        <v>#DIV/0!</v>
      </c>
      <c r="J120" s="10"/>
      <c r="K120" s="10" t="e">
        <f t="shared" si="36"/>
        <v>#DIV/0!</v>
      </c>
      <c r="L120" s="14">
        <f>'[1]2024_60-69 ΕΞΟΔΑ+ΟΜ 2'!D69</f>
        <v>0</v>
      </c>
      <c r="M120" s="15">
        <f t="shared" si="37"/>
        <v>0</v>
      </c>
      <c r="N120" s="10">
        <f t="shared" si="38"/>
        <v>0</v>
      </c>
      <c r="O120" s="15">
        <f t="shared" si="39"/>
        <v>0</v>
      </c>
      <c r="P120" s="10"/>
      <c r="Q120" s="30" t="e">
        <f t="shared" si="40"/>
        <v>#DIV/0!</v>
      </c>
    </row>
    <row r="121" spans="1:17" ht="28.5" customHeight="1" x14ac:dyDescent="0.25">
      <c r="A121" s="67">
        <v>120</v>
      </c>
      <c r="B121" s="67">
        <v>5</v>
      </c>
      <c r="C121" s="46" t="str">
        <f>[1]ΑΝΤΙΣΤΟΙΧΙΣΗ!O191</f>
        <v>Ενοίκιο Αποθήκης Α</v>
      </c>
      <c r="D121" s="14">
        <f>'[1]2025_60-69 ΕΞΟΔΑ+ΟΜ 2'!D78</f>
        <v>248.55</v>
      </c>
      <c r="E121" s="15">
        <f t="shared" si="32"/>
        <v>2.554048096871946E-2</v>
      </c>
      <c r="F121" s="10">
        <f t="shared" si="33"/>
        <v>248.55</v>
      </c>
      <c r="G121" s="15">
        <f t="shared" si="34"/>
        <v>2.554048096871946E-2</v>
      </c>
      <c r="H121" s="14"/>
      <c r="I121" s="29" t="e">
        <f t="shared" si="35"/>
        <v>#DIV/0!</v>
      </c>
      <c r="J121" s="10"/>
      <c r="K121" s="10" t="e">
        <f t="shared" si="36"/>
        <v>#DIV/0!</v>
      </c>
      <c r="L121" s="14">
        <f>'[1]2024_60-69 ΕΞΟΔΑ+ΟΜ 2'!D70</f>
        <v>241.31</v>
      </c>
      <c r="M121" s="15">
        <f t="shared" si="37"/>
        <v>1.9100213790051994E-2</v>
      </c>
      <c r="N121" s="10">
        <f t="shared" si="38"/>
        <v>241.31</v>
      </c>
      <c r="O121" s="15">
        <f t="shared" si="39"/>
        <v>1.9100213790051994E-2</v>
      </c>
      <c r="P121" s="10"/>
      <c r="Q121" s="30" t="e">
        <f t="shared" si="40"/>
        <v>#DIV/0!</v>
      </c>
    </row>
    <row r="122" spans="1:17" ht="15" customHeight="1" x14ac:dyDescent="0.25">
      <c r="A122" s="67">
        <v>121</v>
      </c>
      <c r="B122" s="67">
        <v>6</v>
      </c>
      <c r="C122" s="46" t="str">
        <f>[1]ΑΝΤΙΣΤΟΙΧΙΣΗ!O192</f>
        <v>Ενοίκιο Αριστοφάνους 1</v>
      </c>
      <c r="D122" s="14">
        <f>'[1]2025_60-69 ΕΞΟΔΑ+ΟΜ 2'!D79</f>
        <v>965.25</v>
      </c>
      <c r="E122" s="15">
        <f t="shared" si="32"/>
        <v>9.9187082096384868E-2</v>
      </c>
      <c r="F122" s="10">
        <f t="shared" si="33"/>
        <v>965.25</v>
      </c>
      <c r="G122" s="15">
        <f t="shared" si="34"/>
        <v>9.9187082096384868E-2</v>
      </c>
      <c r="H122" s="14"/>
      <c r="I122" s="29" t="e">
        <f t="shared" si="35"/>
        <v>#DIV/0!</v>
      </c>
      <c r="J122" s="10"/>
      <c r="K122" s="10" t="e">
        <f t="shared" si="36"/>
        <v>#DIV/0!</v>
      </c>
      <c r="L122" s="14">
        <f>'[1]2024_60-69 ΕΞΟΔΑ+ΟΜ 2'!D71</f>
        <v>965.25</v>
      </c>
      <c r="M122" s="15">
        <f t="shared" si="37"/>
        <v>7.6401646682059121E-2</v>
      </c>
      <c r="N122" s="10">
        <f t="shared" si="38"/>
        <v>965.25</v>
      </c>
      <c r="O122" s="15">
        <f t="shared" si="39"/>
        <v>7.6401646682059121E-2</v>
      </c>
      <c r="P122" s="10"/>
      <c r="Q122" s="30" t="e">
        <f t="shared" si="40"/>
        <v>#DIV/0!</v>
      </c>
    </row>
    <row r="123" spans="1:17" ht="15" customHeight="1" x14ac:dyDescent="0.25">
      <c r="A123" s="67">
        <v>122</v>
      </c>
      <c r="B123" s="67">
        <v>7</v>
      </c>
      <c r="C123" s="46" t="str">
        <f>[1]ΑΝΤΙΣΤΟΙΧΙΣΗ!O193</f>
        <v xml:space="preserve">Χαρτόσημο ενοικίου Έδρας </v>
      </c>
      <c r="D123" s="14">
        <f>'[1]2025_60-69 ΕΞΟΔΑ+ΟΜ 2'!D80</f>
        <v>31.52</v>
      </c>
      <c r="E123" s="15">
        <f t="shared" si="32"/>
        <v>3.2389296324040933E-3</v>
      </c>
      <c r="F123" s="10">
        <f t="shared" si="33"/>
        <v>31.52</v>
      </c>
      <c r="G123" s="15">
        <f t="shared" si="34"/>
        <v>3.2389296324040933E-3</v>
      </c>
      <c r="H123" s="14"/>
      <c r="I123" s="29" t="e">
        <f t="shared" si="35"/>
        <v>#DIV/0!</v>
      </c>
      <c r="J123" s="10"/>
      <c r="K123" s="10" t="e">
        <f t="shared" si="36"/>
        <v>#DIV/0!</v>
      </c>
      <c r="L123" s="14">
        <f>'[1]2024_60-69 ΕΞΟΔΑ+ΟΜ 2'!D72</f>
        <v>30.6</v>
      </c>
      <c r="M123" s="15">
        <f t="shared" si="37"/>
        <v>2.4220568645128299E-3</v>
      </c>
      <c r="N123" s="10">
        <f t="shared" si="38"/>
        <v>30.6</v>
      </c>
      <c r="O123" s="15">
        <f t="shared" si="39"/>
        <v>2.4220568645128299E-3</v>
      </c>
      <c r="P123" s="10"/>
      <c r="Q123" s="30" t="e">
        <f t="shared" si="40"/>
        <v>#DIV/0!</v>
      </c>
    </row>
    <row r="124" spans="1:17" ht="28.5" customHeight="1" x14ac:dyDescent="0.25">
      <c r="A124" s="67">
        <v>123</v>
      </c>
      <c r="B124" s="67">
        <v>8</v>
      </c>
      <c r="C124" s="46" t="str">
        <f>[1]ΑΝΤΙΣΤΟΙΧΙΣΗ!O194</f>
        <v xml:space="preserve">Χαρτόσημο Ενοικίου Αποθήκης Α </v>
      </c>
      <c r="D124" s="14">
        <f>'[1]2025_60-69 ΕΞΟΔΑ+ΟΜ 2'!D81</f>
        <v>8.9499999999999993</v>
      </c>
      <c r="E124" s="15">
        <f t="shared" si="32"/>
        <v>9.19683382297482E-4</v>
      </c>
      <c r="F124" s="10">
        <f t="shared" si="33"/>
        <v>8.9499999999999993</v>
      </c>
      <c r="G124" s="15">
        <f t="shared" si="34"/>
        <v>9.19683382297482E-4</v>
      </c>
      <c r="H124" s="14"/>
      <c r="I124" s="29" t="e">
        <f t="shared" si="35"/>
        <v>#DIV/0!</v>
      </c>
      <c r="J124" s="10"/>
      <c r="K124" s="10" t="e">
        <f t="shared" si="36"/>
        <v>#DIV/0!</v>
      </c>
      <c r="L124" s="14">
        <f>'[1]2024_60-69 ΕΞΟΔΑ+ΟΜ 2'!D73</f>
        <v>8.69</v>
      </c>
      <c r="M124" s="15">
        <f t="shared" si="37"/>
        <v>6.8783248864759774E-4</v>
      </c>
      <c r="N124" s="10">
        <f t="shared" si="38"/>
        <v>8.69</v>
      </c>
      <c r="O124" s="15">
        <f t="shared" si="39"/>
        <v>6.8783248864759774E-4</v>
      </c>
      <c r="P124" s="10"/>
      <c r="Q124" s="30" t="e">
        <f t="shared" si="40"/>
        <v>#DIV/0!</v>
      </c>
    </row>
    <row r="125" spans="1:17" ht="15" customHeight="1" x14ac:dyDescent="0.25">
      <c r="A125" s="67">
        <v>124</v>
      </c>
      <c r="B125" s="67">
        <v>9</v>
      </c>
      <c r="C125" s="46" t="str">
        <f>[1]ΑΝΤΙΣΤΟΙΧΙΣΗ!O195</f>
        <v xml:space="preserve">Χαρτόσημο Ενοικίου Αποθήκης Β </v>
      </c>
      <c r="D125" s="14">
        <f>'[1]2025_60-69 ΕΞΟΔΑ+ΟΜ 2'!D82</f>
        <v>0</v>
      </c>
      <c r="E125" s="15">
        <f t="shared" si="32"/>
        <v>0</v>
      </c>
      <c r="F125" s="10">
        <f t="shared" si="33"/>
        <v>0</v>
      </c>
      <c r="G125" s="15">
        <f t="shared" si="34"/>
        <v>0</v>
      </c>
      <c r="H125" s="14"/>
      <c r="I125" s="29" t="e">
        <f t="shared" si="35"/>
        <v>#DIV/0!</v>
      </c>
      <c r="J125" s="10"/>
      <c r="K125" s="10" t="e">
        <f t="shared" si="36"/>
        <v>#DIV/0!</v>
      </c>
      <c r="L125" s="14">
        <f>'[1]2024_60-69 ΕΞΟΔΑ+ΟΜ 2'!D74</f>
        <v>0</v>
      </c>
      <c r="M125" s="15">
        <f t="shared" si="37"/>
        <v>0</v>
      </c>
      <c r="N125" s="10">
        <f t="shared" si="38"/>
        <v>0</v>
      </c>
      <c r="O125" s="15">
        <f t="shared" si="39"/>
        <v>0</v>
      </c>
      <c r="P125" s="10"/>
      <c r="Q125" s="30" t="e">
        <f t="shared" si="40"/>
        <v>#DIV/0!</v>
      </c>
    </row>
    <row r="126" spans="1:17" ht="28.5" customHeight="1" x14ac:dyDescent="0.25">
      <c r="A126" s="67">
        <v>125</v>
      </c>
      <c r="B126" s="67">
        <v>10</v>
      </c>
      <c r="C126" s="46" t="str">
        <f>[1]ΑΝΤΙΣΤΟΙΧΙΣΗ!O196</f>
        <v>Χαρτόσημο Ενοικίου Αριστοφάνους 1</v>
      </c>
      <c r="D126" s="14">
        <f>'[1]2025_60-69 ΕΞΟΔΑ+ΟΜ 2'!D83</f>
        <v>34.75</v>
      </c>
      <c r="E126" s="15">
        <f t="shared" si="32"/>
        <v>3.5708377133896649E-3</v>
      </c>
      <c r="F126" s="10">
        <f t="shared" si="33"/>
        <v>34.75</v>
      </c>
      <c r="G126" s="15">
        <f t="shared" si="34"/>
        <v>3.5708377133896649E-3</v>
      </c>
      <c r="H126" s="14"/>
      <c r="I126" s="29" t="e">
        <f t="shared" si="35"/>
        <v>#DIV/0!</v>
      </c>
      <c r="J126" s="10"/>
      <c r="K126" s="10" t="e">
        <f t="shared" si="36"/>
        <v>#DIV/0!</v>
      </c>
      <c r="L126" s="14">
        <f>'[1]2024_60-69 ΕΞΟΔΑ+ΟΜ 2'!D75</f>
        <v>34.75</v>
      </c>
      <c r="M126" s="15">
        <f t="shared" si="37"/>
        <v>2.7505384327392432E-3</v>
      </c>
      <c r="N126" s="10">
        <f t="shared" si="38"/>
        <v>34.75</v>
      </c>
      <c r="O126" s="15">
        <f t="shared" si="39"/>
        <v>2.7505384327392432E-3</v>
      </c>
      <c r="P126" s="10"/>
      <c r="Q126" s="30" t="e">
        <f t="shared" si="40"/>
        <v>#DIV/0!</v>
      </c>
    </row>
    <row r="127" spans="1:17" ht="15" customHeight="1" x14ac:dyDescent="0.25">
      <c r="A127" s="67">
        <v>126</v>
      </c>
      <c r="B127" s="67">
        <v>11</v>
      </c>
      <c r="C127" s="46" t="str">
        <f>[1]ΑΝΤΙΣΤΟΙΧΙΣΗ!O197</f>
        <v xml:space="preserve">Κοινόχρηστες Δαπάνες Έδρας </v>
      </c>
      <c r="D127" s="14">
        <f>'[1]2025_60-69 ΕΞΟΔΑ+ΟΜ 2'!D84</f>
        <v>0</v>
      </c>
      <c r="E127" s="15">
        <f t="shared" si="32"/>
        <v>0</v>
      </c>
      <c r="F127" s="10">
        <f t="shared" si="33"/>
        <v>0</v>
      </c>
      <c r="G127" s="15">
        <f t="shared" si="34"/>
        <v>0</v>
      </c>
      <c r="H127" s="14"/>
      <c r="I127" s="29" t="e">
        <f t="shared" si="35"/>
        <v>#DIV/0!</v>
      </c>
      <c r="J127" s="10"/>
      <c r="K127" s="10" t="e">
        <f t="shared" si="36"/>
        <v>#DIV/0!</v>
      </c>
      <c r="L127" s="14">
        <f>'[1]2024_60-69 ΕΞΟΔΑ+ΟΜ 2'!D76</f>
        <v>0</v>
      </c>
      <c r="M127" s="15">
        <f t="shared" si="37"/>
        <v>0</v>
      </c>
      <c r="N127" s="10">
        <f t="shared" si="38"/>
        <v>0</v>
      </c>
      <c r="O127" s="15">
        <f t="shared" si="39"/>
        <v>0</v>
      </c>
      <c r="P127" s="10"/>
      <c r="Q127" s="30" t="e">
        <f t="shared" si="40"/>
        <v>#DIV/0!</v>
      </c>
    </row>
    <row r="128" spans="1:17" ht="15" customHeight="1" x14ac:dyDescent="0.25">
      <c r="A128" s="67">
        <v>127</v>
      </c>
      <c r="B128" s="67">
        <v>12</v>
      </c>
      <c r="C128" s="46" t="str">
        <f>[1]ΑΝΤΙΣΤΟΙΧΙΣΗ!O198</f>
        <v xml:space="preserve">Κοινόχρηστες Δαπάνες Αποθήκης Α </v>
      </c>
      <c r="D128" s="14">
        <f>'[1]2025_60-69 ΕΞΟΔΑ+ΟΜ 2'!D85</f>
        <v>0</v>
      </c>
      <c r="E128" s="15">
        <f t="shared" si="32"/>
        <v>0</v>
      </c>
      <c r="F128" s="10">
        <f t="shared" si="33"/>
        <v>0</v>
      </c>
      <c r="G128" s="15">
        <f t="shared" si="34"/>
        <v>0</v>
      </c>
      <c r="H128" s="14"/>
      <c r="I128" s="29" t="e">
        <f t="shared" si="35"/>
        <v>#DIV/0!</v>
      </c>
      <c r="J128" s="10"/>
      <c r="K128" s="10" t="e">
        <f t="shared" si="36"/>
        <v>#DIV/0!</v>
      </c>
      <c r="L128" s="14">
        <f>'[1]2024_60-69 ΕΞΟΔΑ+ΟΜ 2'!D77</f>
        <v>0</v>
      </c>
      <c r="M128" s="15">
        <f t="shared" si="37"/>
        <v>0</v>
      </c>
      <c r="N128" s="10">
        <f t="shared" si="38"/>
        <v>0</v>
      </c>
      <c r="O128" s="15">
        <f t="shared" si="39"/>
        <v>0</v>
      </c>
      <c r="P128" s="10"/>
      <c r="Q128" s="30" t="e">
        <f t="shared" si="40"/>
        <v>#DIV/0!</v>
      </c>
    </row>
    <row r="129" spans="1:17" ht="15" customHeight="1" x14ac:dyDescent="0.25">
      <c r="A129" s="67">
        <v>128</v>
      </c>
      <c r="B129" s="67">
        <v>13</v>
      </c>
      <c r="C129" s="46" t="str">
        <f>[1]ΑΝΤΙΣΤΟΙΧΙΣΗ!O199</f>
        <v xml:space="preserve">Κοινόχρηστες Δαπάνες Αποθήκης Β </v>
      </c>
      <c r="D129" s="14">
        <f>'[1]2025_60-69 ΕΞΟΔΑ+ΟΜ 2'!D86</f>
        <v>0</v>
      </c>
      <c r="E129" s="15">
        <f t="shared" si="32"/>
        <v>0</v>
      </c>
      <c r="F129" s="10">
        <f t="shared" si="33"/>
        <v>0</v>
      </c>
      <c r="G129" s="15">
        <f t="shared" si="34"/>
        <v>0</v>
      </c>
      <c r="H129" s="14"/>
      <c r="I129" s="29" t="e">
        <f t="shared" si="35"/>
        <v>#DIV/0!</v>
      </c>
      <c r="J129" s="10"/>
      <c r="K129" s="10" t="e">
        <f t="shared" si="36"/>
        <v>#DIV/0!</v>
      </c>
      <c r="L129" s="14">
        <f>'[1]2024_60-69 ΕΞΟΔΑ+ΟΜ 2'!D78</f>
        <v>0</v>
      </c>
      <c r="M129" s="15">
        <f t="shared" si="37"/>
        <v>0</v>
      </c>
      <c r="N129" s="10">
        <f t="shared" si="38"/>
        <v>0</v>
      </c>
      <c r="O129" s="15">
        <f t="shared" si="39"/>
        <v>0</v>
      </c>
      <c r="P129" s="10"/>
      <c r="Q129" s="30" t="e">
        <f t="shared" si="40"/>
        <v>#DIV/0!</v>
      </c>
    </row>
    <row r="130" spans="1:17" ht="15" customHeight="1" x14ac:dyDescent="0.25">
      <c r="A130" s="67">
        <v>129</v>
      </c>
      <c r="B130" s="67">
        <v>14</v>
      </c>
      <c r="C130" s="46" t="str">
        <f>[1]ΑΝΤΙΣΤΟΙΧΙΣΗ!O200</f>
        <v>Κοινόχρηστες Δαπάνες Αριστοφάνους 1</v>
      </c>
      <c r="D130" s="14">
        <f>'[1]2025_60-69 ΕΞΟΔΑ+ΟΜ 2'!D87</f>
        <v>38</v>
      </c>
      <c r="E130" s="15">
        <f t="shared" si="32"/>
        <v>3.9048009527714324E-3</v>
      </c>
      <c r="F130" s="10">
        <f t="shared" si="33"/>
        <v>38</v>
      </c>
      <c r="G130" s="15">
        <f t="shared" si="34"/>
        <v>3.9048009527714324E-3</v>
      </c>
      <c r="H130" s="14"/>
      <c r="I130" s="29" t="e">
        <f t="shared" si="35"/>
        <v>#DIV/0!</v>
      </c>
      <c r="J130" s="10"/>
      <c r="K130" s="10" t="e">
        <f t="shared" si="36"/>
        <v>#DIV/0!</v>
      </c>
      <c r="L130" s="14">
        <f>'[1]2024_60-69 ΕΞΟΔΑ+ΟΜ 2'!D79</f>
        <v>21</v>
      </c>
      <c r="M130" s="15">
        <f t="shared" si="37"/>
        <v>1.6621958874107657E-3</v>
      </c>
      <c r="N130" s="10">
        <f t="shared" si="38"/>
        <v>21</v>
      </c>
      <c r="O130" s="15">
        <f t="shared" si="39"/>
        <v>1.6621958874107657E-3</v>
      </c>
      <c r="P130" s="10"/>
      <c r="Q130" s="30" t="e">
        <f t="shared" si="40"/>
        <v>#DIV/0!</v>
      </c>
    </row>
    <row r="131" spans="1:17" ht="15" customHeight="1" x14ac:dyDescent="0.25">
      <c r="A131" s="67">
        <v>130</v>
      </c>
      <c r="B131" s="67">
        <v>15</v>
      </c>
      <c r="C131" s="71" t="str">
        <f>[1]ΑΝΤΙΣΤΟΙΧΙΣΗ!O201</f>
        <v xml:space="preserve">Ενέργεια  Έδρας </v>
      </c>
      <c r="D131" s="14">
        <f>'[1]2025_60-69 ΕΞΟΔΑ+ΟΜ 2'!D88</f>
        <v>70.83</v>
      </c>
      <c r="E131" s="15">
        <f t="shared" si="32"/>
        <v>7.2783434601263299E-3</v>
      </c>
      <c r="F131" s="10">
        <f t="shared" si="33"/>
        <v>70.83</v>
      </c>
      <c r="G131" s="15">
        <f t="shared" si="34"/>
        <v>7.2783434601263299E-3</v>
      </c>
      <c r="H131" s="14"/>
      <c r="I131" s="29" t="e">
        <f t="shared" si="35"/>
        <v>#DIV/0!</v>
      </c>
      <c r="J131" s="10"/>
      <c r="K131" s="10" t="e">
        <f t="shared" si="36"/>
        <v>#DIV/0!</v>
      </c>
      <c r="L131" s="14">
        <f>'[1]2024_60-69 ΕΞΟΔΑ+ΟΜ 2'!D80</f>
        <v>64.239999999999995</v>
      </c>
      <c r="M131" s="15">
        <f t="shared" si="37"/>
        <v>5.0847363717746461E-3</v>
      </c>
      <c r="N131" s="10">
        <f t="shared" si="38"/>
        <v>64.239999999999995</v>
      </c>
      <c r="O131" s="15">
        <f t="shared" si="39"/>
        <v>5.0847363717746461E-3</v>
      </c>
      <c r="P131" s="10"/>
      <c r="Q131" s="30" t="e">
        <f t="shared" si="40"/>
        <v>#DIV/0!</v>
      </c>
    </row>
    <row r="132" spans="1:17" ht="15" customHeight="1" x14ac:dyDescent="0.25">
      <c r="A132" s="67">
        <v>131</v>
      </c>
      <c r="B132" s="67">
        <v>16</v>
      </c>
      <c r="C132" s="71" t="str">
        <f>[1]ΑΝΤΙΣΤΟΙΧΙΣΗ!O202</f>
        <v xml:space="preserve">Ενέργεια Αποθήκης Α </v>
      </c>
      <c r="D132" s="14">
        <f>'[1]2025_60-69 ΕΞΟΔΑ+ΟΜ 2'!D89</f>
        <v>6.55</v>
      </c>
      <c r="E132" s="15">
        <f t="shared" si="32"/>
        <v>6.7306437475402319E-4</v>
      </c>
      <c r="F132" s="10">
        <f t="shared" si="33"/>
        <v>6.55</v>
      </c>
      <c r="G132" s="15">
        <f t="shared" si="34"/>
        <v>6.7306437475402319E-4</v>
      </c>
      <c r="H132" s="14"/>
      <c r="I132" s="29" t="e">
        <f t="shared" si="35"/>
        <v>#DIV/0!</v>
      </c>
      <c r="J132" s="10"/>
      <c r="K132" s="10" t="e">
        <f t="shared" si="36"/>
        <v>#DIV/0!</v>
      </c>
      <c r="L132" s="14">
        <f>'[1]2024_60-69 ΕΞΟΔΑ+ΟΜ 2'!D81</f>
        <v>5.14</v>
      </c>
      <c r="M132" s="15">
        <f t="shared" si="37"/>
        <v>4.0684223149006359E-4</v>
      </c>
      <c r="N132" s="10">
        <f t="shared" si="38"/>
        <v>5.14</v>
      </c>
      <c r="O132" s="15">
        <f t="shared" si="39"/>
        <v>4.0684223149006359E-4</v>
      </c>
      <c r="P132" s="10"/>
      <c r="Q132" s="30" t="e">
        <f t="shared" si="40"/>
        <v>#DIV/0!</v>
      </c>
    </row>
    <row r="133" spans="1:17" ht="57" customHeight="1" x14ac:dyDescent="0.25">
      <c r="A133" s="67">
        <v>132</v>
      </c>
      <c r="B133" s="67">
        <v>17</v>
      </c>
      <c r="C133" s="71" t="str">
        <f>[1]ΑΝΤΙΣΤΟΙΧΙΣΗ!O203</f>
        <v>Ενέργεια Αποθήκης Β (OPERATION)</v>
      </c>
      <c r="D133" s="14">
        <f>'[1]2025_60-69 ΕΞΟΔΑ+ΟΜ 2'!D90</f>
        <v>3.86</v>
      </c>
      <c r="E133" s="15">
        <f t="shared" si="32"/>
        <v>3.9664557046572966E-4</v>
      </c>
      <c r="F133" s="10">
        <f t="shared" si="33"/>
        <v>3.86</v>
      </c>
      <c r="G133" s="15">
        <f t="shared" si="34"/>
        <v>3.9664557046572966E-4</v>
      </c>
      <c r="H133" s="14"/>
      <c r="I133" s="29" t="e">
        <f t="shared" si="35"/>
        <v>#DIV/0!</v>
      </c>
      <c r="J133" s="10"/>
      <c r="K133" s="10" t="e">
        <f t="shared" si="36"/>
        <v>#DIV/0!</v>
      </c>
      <c r="L133" s="14">
        <f>'[1]2024_60-69 ΕΞΟΔΑ+ΟΜ 2'!D82</f>
        <v>3.77</v>
      </c>
      <c r="M133" s="15">
        <f t="shared" si="37"/>
        <v>2.9840373788278985E-4</v>
      </c>
      <c r="N133" s="10">
        <f t="shared" si="38"/>
        <v>3.77</v>
      </c>
      <c r="O133" s="15">
        <f t="shared" si="39"/>
        <v>2.9840373788278985E-4</v>
      </c>
      <c r="P133" s="10"/>
      <c r="Q133" s="30" t="e">
        <f t="shared" si="40"/>
        <v>#DIV/0!</v>
      </c>
    </row>
    <row r="134" spans="1:17" ht="57" customHeight="1" x14ac:dyDescent="0.25">
      <c r="A134" s="67">
        <v>133</v>
      </c>
      <c r="B134" s="67">
        <v>18</v>
      </c>
      <c r="C134" s="71" t="str">
        <f>[1]ΑΝΤΙΣΤΟΙΧΙΣΗ!O204</f>
        <v>Ενέργεια Αριστοφάνους 1</v>
      </c>
      <c r="D134" s="14">
        <f>'[1]2025_60-69 ΕΞΟΔΑ+ΟΜ 2'!D91</f>
        <v>0</v>
      </c>
      <c r="E134" s="15">
        <f t="shared" si="32"/>
        <v>0</v>
      </c>
      <c r="F134" s="10">
        <f t="shared" si="33"/>
        <v>0</v>
      </c>
      <c r="G134" s="15">
        <f t="shared" si="34"/>
        <v>0</v>
      </c>
      <c r="H134" s="14"/>
      <c r="I134" s="29" t="e">
        <f t="shared" si="35"/>
        <v>#DIV/0!</v>
      </c>
      <c r="J134" s="10"/>
      <c r="K134" s="10" t="e">
        <f t="shared" si="36"/>
        <v>#DIV/0!</v>
      </c>
      <c r="L134" s="14">
        <f>'[1]2024_60-69 ΕΞΟΔΑ+ΟΜ 2'!D83</f>
        <v>0</v>
      </c>
      <c r="M134" s="15">
        <f t="shared" si="37"/>
        <v>0</v>
      </c>
      <c r="N134" s="10">
        <f t="shared" si="38"/>
        <v>0</v>
      </c>
      <c r="O134" s="15">
        <f t="shared" si="39"/>
        <v>0</v>
      </c>
      <c r="P134" s="10"/>
      <c r="Q134" s="30" t="e">
        <f t="shared" si="40"/>
        <v>#DIV/0!</v>
      </c>
    </row>
    <row r="135" spans="1:17" ht="15" customHeight="1" x14ac:dyDescent="0.25">
      <c r="A135" s="67">
        <v>134</v>
      </c>
      <c r="B135" s="67">
        <v>19</v>
      </c>
      <c r="C135" s="73" t="str">
        <f>[1]ΑΝΤΙΣΤΟΙΧΙΣΗ!O205</f>
        <v xml:space="preserve">Τηλεπικοινωνίες (Τηλεφωνία &amp; Διαδίκτυο) </v>
      </c>
      <c r="D135" s="14">
        <f>'[1]2025_60-69 ΕΞΟΔΑ+ΟΜ 2'!D92</f>
        <v>232.19000000000003</v>
      </c>
      <c r="E135" s="15">
        <f t="shared" si="32"/>
        <v>2.3859361400631551E-2</v>
      </c>
      <c r="F135" s="10">
        <f t="shared" si="33"/>
        <v>232.19000000000003</v>
      </c>
      <c r="G135" s="15">
        <f t="shared" si="34"/>
        <v>2.3859361400631551E-2</v>
      </c>
      <c r="H135" s="14"/>
      <c r="I135" s="29" t="e">
        <f t="shared" si="35"/>
        <v>#DIV/0!</v>
      </c>
      <c r="J135" s="10"/>
      <c r="K135" s="10" t="e">
        <f t="shared" si="36"/>
        <v>#DIV/0!</v>
      </c>
      <c r="L135" s="14">
        <f>'[1]2024_60-69 ΕΞΟΔΑ+ΟΜ 2'!D84</f>
        <v>167.16000000000003</v>
      </c>
      <c r="M135" s="15">
        <f t="shared" si="37"/>
        <v>1.3231079263789696E-2</v>
      </c>
      <c r="N135" s="10">
        <f t="shared" si="38"/>
        <v>167.16000000000003</v>
      </c>
      <c r="O135" s="15">
        <f t="shared" si="39"/>
        <v>1.3231079263789696E-2</v>
      </c>
      <c r="P135" s="10"/>
      <c r="Q135" s="30" t="e">
        <f t="shared" si="40"/>
        <v>#DIV/0!</v>
      </c>
    </row>
    <row r="136" spans="1:17" ht="15" customHeight="1" x14ac:dyDescent="0.25">
      <c r="A136" s="67">
        <v>135</v>
      </c>
      <c r="B136" s="67">
        <v>20</v>
      </c>
      <c r="C136" s="46" t="str">
        <f>[1]ΑΝΤΙΣΤΟΙΧΙΣΗ!O206</f>
        <v xml:space="preserve">Υδρευση </v>
      </c>
      <c r="D136" s="14">
        <f>'[1]2025_60-69 ΕΞΟΔΑ+ΟΜ 2'!D93</f>
        <v>0</v>
      </c>
      <c r="E136" s="15">
        <f t="shared" si="32"/>
        <v>0</v>
      </c>
      <c r="F136" s="10">
        <f t="shared" si="33"/>
        <v>0</v>
      </c>
      <c r="G136" s="15">
        <f t="shared" si="34"/>
        <v>0</v>
      </c>
      <c r="H136" s="14"/>
      <c r="I136" s="29" t="e">
        <f t="shared" si="35"/>
        <v>#DIV/0!</v>
      </c>
      <c r="J136" s="10"/>
      <c r="K136" s="10" t="e">
        <f t="shared" si="36"/>
        <v>#DIV/0!</v>
      </c>
      <c r="L136" s="14">
        <f>'[1]2024_60-69 ΕΞΟΔΑ+ΟΜ 2'!D85</f>
        <v>0</v>
      </c>
      <c r="M136" s="15">
        <f t="shared" si="37"/>
        <v>0</v>
      </c>
      <c r="N136" s="10">
        <f t="shared" si="38"/>
        <v>0</v>
      </c>
      <c r="O136" s="15">
        <f t="shared" si="39"/>
        <v>0</v>
      </c>
      <c r="P136" s="10"/>
      <c r="Q136" s="30" t="e">
        <f t="shared" si="40"/>
        <v>#DIV/0!</v>
      </c>
    </row>
    <row r="137" spans="1:17" ht="15" customHeight="1" x14ac:dyDescent="0.25">
      <c r="A137" s="67">
        <v>136</v>
      </c>
      <c r="B137" s="67">
        <v>21</v>
      </c>
      <c r="C137" s="46" t="str">
        <f>[1]ΑΝΤΙΣΤΟΙΧΙΣΗ!O207</f>
        <v xml:space="preserve">Ασφάλιστρα </v>
      </c>
      <c r="D137" s="14">
        <f>'[1]2025_60-69 ΕΞΟΔΑ+ΟΜ 2'!D94</f>
        <v>224.75</v>
      </c>
      <c r="E137" s="15">
        <f t="shared" si="32"/>
        <v>2.3094842477246826E-2</v>
      </c>
      <c r="F137" s="10">
        <f t="shared" si="33"/>
        <v>224.75</v>
      </c>
      <c r="G137" s="15">
        <f t="shared" si="34"/>
        <v>2.3094842477246826E-2</v>
      </c>
      <c r="H137" s="14"/>
      <c r="I137" s="29" t="e">
        <f t="shared" si="35"/>
        <v>#DIV/0!</v>
      </c>
      <c r="J137" s="10"/>
      <c r="K137" s="10" t="e">
        <f t="shared" si="36"/>
        <v>#DIV/0!</v>
      </c>
      <c r="L137" s="14">
        <f>'[1]2024_60-69 ΕΞΟΔΑ+ΟΜ 2'!D86</f>
        <v>316.24</v>
      </c>
      <c r="M137" s="15">
        <f t="shared" si="37"/>
        <v>2.5031087020703835E-2</v>
      </c>
      <c r="N137" s="10">
        <f t="shared" si="38"/>
        <v>316.24</v>
      </c>
      <c r="O137" s="15">
        <f t="shared" si="39"/>
        <v>2.5031087020703835E-2</v>
      </c>
      <c r="P137" s="10"/>
      <c r="Q137" s="30" t="e">
        <f t="shared" si="40"/>
        <v>#DIV/0!</v>
      </c>
    </row>
    <row r="138" spans="1:17" ht="15" customHeight="1" x14ac:dyDescent="0.25">
      <c r="A138" s="67">
        <v>137</v>
      </c>
      <c r="B138" s="67">
        <v>22</v>
      </c>
      <c r="C138" s="46" t="str">
        <f>[1]ΑΝΤΙΣΤΟΙΧΙΣΗ!O208</f>
        <v xml:space="preserve">Έντυπα και γραφική Ύλη </v>
      </c>
      <c r="D138" s="14">
        <f>'[1]2025_60-69 ΕΞΟΔΑ+ΟΜ 2'!D95</f>
        <v>0</v>
      </c>
      <c r="E138" s="15">
        <f t="shared" si="32"/>
        <v>0</v>
      </c>
      <c r="F138" s="10">
        <f t="shared" si="33"/>
        <v>0</v>
      </c>
      <c r="G138" s="15">
        <f t="shared" si="34"/>
        <v>0</v>
      </c>
      <c r="H138" s="14"/>
      <c r="I138" s="29" t="e">
        <f t="shared" si="35"/>
        <v>#DIV/0!</v>
      </c>
      <c r="J138" s="10"/>
      <c r="K138" s="10" t="e">
        <f t="shared" si="36"/>
        <v>#DIV/0!</v>
      </c>
      <c r="L138" s="14">
        <f>'[1]2024_60-69 ΕΞΟΔΑ+ΟΜ 2'!D87</f>
        <v>0</v>
      </c>
      <c r="M138" s="15">
        <f t="shared" si="37"/>
        <v>0</v>
      </c>
      <c r="N138" s="10">
        <f t="shared" si="38"/>
        <v>0</v>
      </c>
      <c r="O138" s="15">
        <f t="shared" si="39"/>
        <v>0</v>
      </c>
      <c r="P138" s="10"/>
      <c r="Q138" s="30" t="e">
        <f t="shared" si="40"/>
        <v>#DIV/0!</v>
      </c>
    </row>
    <row r="139" spans="1:17" ht="15" customHeight="1" x14ac:dyDescent="0.25">
      <c r="A139" s="67">
        <v>138</v>
      </c>
      <c r="B139" s="67">
        <v>23</v>
      </c>
      <c r="C139" s="46" t="str">
        <f>[1]ΑΝΤΙΣΤΟΙΧΙΣΗ!O209</f>
        <v xml:space="preserve">Υλικά Καθαριότητας </v>
      </c>
      <c r="D139" s="14">
        <f>'[1]2025_60-69 ΕΞΟΔΑ+ΟΜ 2'!D96</f>
        <v>0</v>
      </c>
      <c r="E139" s="15">
        <f t="shared" si="32"/>
        <v>0</v>
      </c>
      <c r="F139" s="10">
        <f t="shared" si="33"/>
        <v>0</v>
      </c>
      <c r="G139" s="15">
        <f t="shared" si="34"/>
        <v>0</v>
      </c>
      <c r="H139" s="14"/>
      <c r="I139" s="29" t="e">
        <f t="shared" si="35"/>
        <v>#DIV/0!</v>
      </c>
      <c r="J139" s="10"/>
      <c r="K139" s="10" t="e">
        <f t="shared" si="36"/>
        <v>#DIV/0!</v>
      </c>
      <c r="L139" s="14">
        <f>'[1]2024_60-69 ΕΞΟΔΑ+ΟΜ 2'!D88</f>
        <v>0</v>
      </c>
      <c r="M139" s="15">
        <f t="shared" si="37"/>
        <v>0</v>
      </c>
      <c r="N139" s="10">
        <f t="shared" si="38"/>
        <v>0</v>
      </c>
      <c r="O139" s="15">
        <f t="shared" si="39"/>
        <v>0</v>
      </c>
      <c r="P139" s="10"/>
      <c r="Q139" s="30" t="e">
        <f t="shared" si="40"/>
        <v>#DIV/0!</v>
      </c>
    </row>
    <row r="140" spans="1:17" ht="15" customHeight="1" x14ac:dyDescent="0.25">
      <c r="A140" s="67">
        <v>139</v>
      </c>
      <c r="B140" s="67">
        <v>24</v>
      </c>
      <c r="C140" s="72" t="str">
        <f>[1]ΑΝΤΙΣΤΟΙΧΙΣΗ!O210</f>
        <v>Υλικά Φαρμακείου</v>
      </c>
      <c r="D140" s="14">
        <f>'[1]2025_60-69 ΕΞΟΔΑ+ΟΜ 2'!D97</f>
        <v>0</v>
      </c>
      <c r="E140" s="15">
        <f t="shared" si="32"/>
        <v>0</v>
      </c>
      <c r="F140" s="10">
        <f t="shared" si="33"/>
        <v>0</v>
      </c>
      <c r="G140" s="15">
        <f t="shared" si="34"/>
        <v>0</v>
      </c>
      <c r="H140" s="14"/>
      <c r="I140" s="29" t="e">
        <f t="shared" si="35"/>
        <v>#DIV/0!</v>
      </c>
      <c r="J140" s="10"/>
      <c r="K140" s="10" t="e">
        <f t="shared" si="36"/>
        <v>#DIV/0!</v>
      </c>
      <c r="L140" s="14">
        <f>'[1]2024_60-69 ΕΞΟΔΑ+ΟΜ 2'!D89</f>
        <v>0</v>
      </c>
      <c r="M140" s="15">
        <f t="shared" si="37"/>
        <v>0</v>
      </c>
      <c r="N140" s="10">
        <f t="shared" si="38"/>
        <v>0</v>
      </c>
      <c r="O140" s="15">
        <f t="shared" si="39"/>
        <v>0</v>
      </c>
      <c r="P140" s="10"/>
      <c r="Q140" s="30" t="e">
        <f t="shared" si="40"/>
        <v>#DIV/0!</v>
      </c>
    </row>
    <row r="141" spans="1:17" ht="15" customHeight="1" x14ac:dyDescent="0.25">
      <c r="A141" s="67">
        <v>140</v>
      </c>
      <c r="B141" s="67">
        <v>25</v>
      </c>
      <c r="C141" s="72" t="str">
        <f>[1]ΑΝΤΙΣΤΟΙΧΙΣΗ!O211</f>
        <v>Διάφορα αναλώσιμα</v>
      </c>
      <c r="D141" s="14">
        <f>'[1]2025_60-69 ΕΞΟΔΑ+ΟΜ 2'!D98</f>
        <v>120.01</v>
      </c>
      <c r="E141" s="15">
        <f t="shared" si="32"/>
        <v>1.2331977956371042E-2</v>
      </c>
      <c r="F141" s="10">
        <f t="shared" si="33"/>
        <v>120.01</v>
      </c>
      <c r="G141" s="15">
        <f t="shared" si="34"/>
        <v>1.2331977956371042E-2</v>
      </c>
      <c r="H141" s="14"/>
      <c r="I141" s="29" t="e">
        <f t="shared" si="35"/>
        <v>#DIV/0!</v>
      </c>
      <c r="J141" s="10"/>
      <c r="K141" s="10" t="e">
        <f t="shared" si="36"/>
        <v>#DIV/0!</v>
      </c>
      <c r="L141" s="14">
        <f>'[1]2024_60-69 ΕΞΟΔΑ+ΟΜ 2'!D90</f>
        <v>0</v>
      </c>
      <c r="M141" s="15">
        <f t="shared" si="37"/>
        <v>0</v>
      </c>
      <c r="N141" s="10">
        <f t="shared" si="38"/>
        <v>0</v>
      </c>
      <c r="O141" s="15">
        <f t="shared" si="39"/>
        <v>0</v>
      </c>
      <c r="P141" s="10"/>
      <c r="Q141" s="30" t="e">
        <f t="shared" si="40"/>
        <v>#DIV/0!</v>
      </c>
    </row>
    <row r="142" spans="1:17" ht="15" customHeight="1" x14ac:dyDescent="0.25">
      <c r="A142" s="67">
        <v>141</v>
      </c>
      <c r="B142" s="67">
        <v>26</v>
      </c>
      <c r="C142" s="46" t="str">
        <f>[1]ΑΝΤΙΣΤΟΙΧΙΣΗ!O212</f>
        <v>Αμοιβές συνεργατών ( Εξωτερικοί Συνεργάτες Λογιστής - Μισθοδοσία Δικηγόρος )</v>
      </c>
      <c r="D142" s="14">
        <f>'[1]2025_60-69 ΕΞΟΔΑ+ΟΜ 2'!D99</f>
        <v>950</v>
      </c>
      <c r="E142" s="15">
        <f t="shared" si="32"/>
        <v>9.7620023819285806E-2</v>
      </c>
      <c r="F142" s="10">
        <f t="shared" si="33"/>
        <v>950</v>
      </c>
      <c r="G142" s="15">
        <f t="shared" si="34"/>
        <v>9.7620023819285806E-2</v>
      </c>
      <c r="H142" s="14"/>
      <c r="I142" s="29" t="e">
        <f t="shared" si="35"/>
        <v>#DIV/0!</v>
      </c>
      <c r="J142" s="10"/>
      <c r="K142" s="10" t="e">
        <f t="shared" si="36"/>
        <v>#DIV/0!</v>
      </c>
      <c r="L142" s="14">
        <f>'[1]2024_60-69 ΕΞΟΔΑ+ΟΜ 2'!D91</f>
        <v>700</v>
      </c>
      <c r="M142" s="15">
        <f t="shared" si="37"/>
        <v>5.5406529580358854E-2</v>
      </c>
      <c r="N142" s="10">
        <f t="shared" si="38"/>
        <v>700</v>
      </c>
      <c r="O142" s="15">
        <f t="shared" si="39"/>
        <v>5.5406529580358854E-2</v>
      </c>
      <c r="P142" s="10"/>
      <c r="Q142" s="30" t="e">
        <f t="shared" si="40"/>
        <v>#DIV/0!</v>
      </c>
    </row>
    <row r="143" spans="1:17" ht="42.75" customHeight="1" x14ac:dyDescent="0.25">
      <c r="A143" s="67">
        <v>142</v>
      </c>
      <c r="B143" s="67">
        <v>27</v>
      </c>
      <c r="C143" s="46" t="str">
        <f>[1]ΑΝΤΙΣΤΟΙΧΙΣΗ!O213</f>
        <v>Αμοιβές Τρίτων (Αμοιβές - Συνδρομές για υποστήριξη Pylon Συναγερμός - Διατακτικές)</v>
      </c>
      <c r="D143" s="14">
        <f>'[1]2025_60-69 ΕΞΟΔΑ+ΟΜ 2'!D100</f>
        <v>957.54000000000008</v>
      </c>
      <c r="E143" s="15">
        <f t="shared" si="32"/>
        <v>9.8394818534651513E-2</v>
      </c>
      <c r="F143" s="10">
        <f t="shared" si="33"/>
        <v>957.54000000000008</v>
      </c>
      <c r="G143" s="15">
        <f t="shared" si="34"/>
        <v>9.8394818534651513E-2</v>
      </c>
      <c r="H143" s="14"/>
      <c r="I143" s="29" t="e">
        <f t="shared" si="35"/>
        <v>#DIV/0!</v>
      </c>
      <c r="J143" s="10"/>
      <c r="K143" s="10" t="e">
        <f t="shared" si="36"/>
        <v>#DIV/0!</v>
      </c>
      <c r="L143" s="14">
        <f>'[1]2024_60-69 ΕΞΟΔΑ+ΟΜ 2'!D92</f>
        <v>1639.47</v>
      </c>
      <c r="M143" s="15">
        <f t="shared" si="37"/>
        <v>0.12976763293015847</v>
      </c>
      <c r="N143" s="10">
        <f t="shared" si="38"/>
        <v>1639.47</v>
      </c>
      <c r="O143" s="15">
        <f t="shared" si="39"/>
        <v>0.12976763293015847</v>
      </c>
      <c r="P143" s="10"/>
      <c r="Q143" s="30" t="e">
        <f t="shared" si="40"/>
        <v>#DIV/0!</v>
      </c>
    </row>
    <row r="144" spans="1:17" ht="15" customHeight="1" x14ac:dyDescent="0.25">
      <c r="A144" s="67">
        <v>143</v>
      </c>
      <c r="B144" s="67">
        <v>28</v>
      </c>
      <c r="C144" s="46" t="str">
        <f>[1]ΑΝΤΙΣΤΟΙΧΙΣΗ!O214</f>
        <v>Επισκευές - Συντηρήσεις</v>
      </c>
      <c r="D144" s="14">
        <f>'[1]2025_60-69 ΕΞΟΔΑ+ΟΜ 2'!D101</f>
        <v>234.05</v>
      </c>
      <c r="E144" s="15">
        <f t="shared" si="32"/>
        <v>2.4050491131477732E-2</v>
      </c>
      <c r="F144" s="10">
        <f t="shared" si="33"/>
        <v>234.05</v>
      </c>
      <c r="G144" s="15">
        <f t="shared" si="34"/>
        <v>2.4050491131477732E-2</v>
      </c>
      <c r="H144" s="14"/>
      <c r="I144" s="29" t="e">
        <f t="shared" si="35"/>
        <v>#DIV/0!</v>
      </c>
      <c r="J144" s="10"/>
      <c r="K144" s="10" t="e">
        <f t="shared" si="36"/>
        <v>#DIV/0!</v>
      </c>
      <c r="L144" s="14">
        <f>'[1]2024_60-69 ΕΞΟΔΑ+ΟΜ 2'!D93</f>
        <v>0</v>
      </c>
      <c r="M144" s="15">
        <f t="shared" si="37"/>
        <v>0</v>
      </c>
      <c r="N144" s="10">
        <f t="shared" si="38"/>
        <v>0</v>
      </c>
      <c r="O144" s="15">
        <f t="shared" si="39"/>
        <v>0</v>
      </c>
      <c r="P144" s="10"/>
      <c r="Q144" s="30" t="e">
        <f t="shared" si="40"/>
        <v>#DIV/0!</v>
      </c>
    </row>
    <row r="145" spans="1:17" ht="15" customHeight="1" x14ac:dyDescent="0.25">
      <c r="A145" s="67">
        <v>144</v>
      </c>
      <c r="B145" s="67">
        <v>29</v>
      </c>
      <c r="C145" s="46" t="str">
        <f>[1]ΑΝΤΙΣΤΟΙΧΙΣΗ!O215</f>
        <v xml:space="preserve">Εξοδα μεταφορών </v>
      </c>
      <c r="D145" s="14">
        <f>'[1]2025_60-69 ΕΞΟΔΑ+ΟΜ 2'!D102</f>
        <v>62.44</v>
      </c>
      <c r="E145" s="15">
        <f t="shared" si="32"/>
        <v>6.4162045129223218E-3</v>
      </c>
      <c r="F145" s="10">
        <f t="shared" si="33"/>
        <v>62.44</v>
      </c>
      <c r="G145" s="15">
        <f t="shared" si="34"/>
        <v>6.4162045129223218E-3</v>
      </c>
      <c r="H145" s="14"/>
      <c r="I145" s="29" t="e">
        <f t="shared" si="35"/>
        <v>#DIV/0!</v>
      </c>
      <c r="J145" s="10"/>
      <c r="K145" s="10" t="e">
        <f t="shared" si="36"/>
        <v>#DIV/0!</v>
      </c>
      <c r="L145" s="14">
        <f>'[1]2024_60-69 ΕΞΟΔΑ+ΟΜ 2'!D94</f>
        <v>95.86</v>
      </c>
      <c r="M145" s="15">
        <f t="shared" si="37"/>
        <v>7.5875284651045708E-3</v>
      </c>
      <c r="N145" s="10">
        <f t="shared" si="38"/>
        <v>95.86</v>
      </c>
      <c r="O145" s="15">
        <f t="shared" si="39"/>
        <v>7.5875284651045708E-3</v>
      </c>
      <c r="P145" s="10"/>
      <c r="Q145" s="30" t="e">
        <f t="shared" si="40"/>
        <v>#DIV/0!</v>
      </c>
    </row>
    <row r="146" spans="1:17" ht="15" customHeight="1" x14ac:dyDescent="0.25">
      <c r="A146" s="67">
        <v>145</v>
      </c>
      <c r="B146" s="67">
        <v>30</v>
      </c>
      <c r="C146" s="46" t="str">
        <f>[1]ΑΝΤΙΣΤΟΙΧΙΣΗ!O216</f>
        <v xml:space="preserve">Εξοδα ταξιδίων </v>
      </c>
      <c r="D146" s="14">
        <f>'[1]2025_60-69 ΕΞΟΔΑ+ΟΜ 2'!D103</f>
        <v>0</v>
      </c>
      <c r="E146" s="15">
        <f t="shared" si="32"/>
        <v>0</v>
      </c>
      <c r="F146" s="10">
        <f t="shared" si="33"/>
        <v>0</v>
      </c>
      <c r="G146" s="15">
        <f t="shared" si="34"/>
        <v>0</v>
      </c>
      <c r="H146" s="14"/>
      <c r="I146" s="29" t="e">
        <f t="shared" si="35"/>
        <v>#DIV/0!</v>
      </c>
      <c r="J146" s="10"/>
      <c r="K146" s="10" t="e">
        <f t="shared" si="36"/>
        <v>#DIV/0!</v>
      </c>
      <c r="L146" s="14">
        <f>'[1]2024_60-69 ΕΞΟΔΑ+ΟΜ 2'!D95</f>
        <v>0</v>
      </c>
      <c r="M146" s="15">
        <f t="shared" si="37"/>
        <v>0</v>
      </c>
      <c r="N146" s="10">
        <f t="shared" si="38"/>
        <v>0</v>
      </c>
      <c r="O146" s="15">
        <f t="shared" si="39"/>
        <v>0</v>
      </c>
      <c r="P146" s="10"/>
      <c r="Q146" s="30" t="e">
        <f t="shared" si="40"/>
        <v>#DIV/0!</v>
      </c>
    </row>
    <row r="147" spans="1:17" ht="15" customHeight="1" x14ac:dyDescent="0.25">
      <c r="A147" s="67">
        <v>146</v>
      </c>
      <c r="B147" s="67">
        <v>31</v>
      </c>
      <c r="C147" s="46" t="str">
        <f>[1]ΑΝΤΙΣΤΟΙΧΙΣΗ!O217</f>
        <v xml:space="preserve">Υλικά άμεσης ανάλωσης </v>
      </c>
      <c r="D147" s="14">
        <f>'[1]2025_60-69 ΕΞΟΔΑ+ΟΜ 2'!D104</f>
        <v>0</v>
      </c>
      <c r="E147" s="15">
        <f t="shared" si="32"/>
        <v>0</v>
      </c>
      <c r="F147" s="10">
        <f t="shared" si="33"/>
        <v>0</v>
      </c>
      <c r="G147" s="15">
        <f t="shared" si="34"/>
        <v>0</v>
      </c>
      <c r="H147" s="14"/>
      <c r="I147" s="29" t="e">
        <f t="shared" si="35"/>
        <v>#DIV/0!</v>
      </c>
      <c r="J147" s="10"/>
      <c r="K147" s="10" t="e">
        <f t="shared" si="36"/>
        <v>#DIV/0!</v>
      </c>
      <c r="L147" s="14">
        <f>'[1]2024_60-69 ΕΞΟΔΑ+ΟΜ 2'!D96</f>
        <v>0</v>
      </c>
      <c r="M147" s="15">
        <f t="shared" si="37"/>
        <v>0</v>
      </c>
      <c r="N147" s="10">
        <f t="shared" si="38"/>
        <v>0</v>
      </c>
      <c r="O147" s="15">
        <f t="shared" si="39"/>
        <v>0</v>
      </c>
      <c r="P147" s="10"/>
      <c r="Q147" s="30" t="e">
        <f t="shared" si="40"/>
        <v>#DIV/0!</v>
      </c>
    </row>
    <row r="148" spans="1:17" ht="30" customHeight="1" x14ac:dyDescent="0.25">
      <c r="A148" s="67">
        <v>147</v>
      </c>
      <c r="B148" s="67">
        <v>32</v>
      </c>
      <c r="C148" s="46" t="str">
        <f>[1]ΑΝΤΙΣΤΟΙΧΙΣΗ!O218</f>
        <v xml:space="preserve">Φόροι και τέλη </v>
      </c>
      <c r="D148" s="14">
        <f>'[1]2025_60-69 ΕΞΟΔΑ+ΟΜ 2'!D105</f>
        <v>499.48</v>
      </c>
      <c r="E148" s="15">
        <f t="shared" si="32"/>
        <v>5.1325525786586189E-2</v>
      </c>
      <c r="F148" s="10">
        <f t="shared" si="33"/>
        <v>499.48</v>
      </c>
      <c r="G148" s="15">
        <f t="shared" si="34"/>
        <v>5.1325525786586189E-2</v>
      </c>
      <c r="H148" s="14"/>
      <c r="I148" s="29" t="e">
        <f t="shared" si="35"/>
        <v>#DIV/0!</v>
      </c>
      <c r="J148" s="10"/>
      <c r="K148" s="10" t="e">
        <f t="shared" si="36"/>
        <v>#DIV/0!</v>
      </c>
      <c r="L148" s="14">
        <f>'[1]2024_60-69 ΕΞΟΔΑ+ΟΜ 2'!D97</f>
        <v>601.70999999999992</v>
      </c>
      <c r="M148" s="15">
        <f t="shared" si="37"/>
        <v>4.7626661305425318E-2</v>
      </c>
      <c r="N148" s="10">
        <f t="shared" si="38"/>
        <v>601.70999999999992</v>
      </c>
      <c r="O148" s="15">
        <f t="shared" si="39"/>
        <v>4.7626661305425318E-2</v>
      </c>
      <c r="P148" s="10"/>
      <c r="Q148" s="30" t="e">
        <f t="shared" si="40"/>
        <v>#DIV/0!</v>
      </c>
    </row>
    <row r="149" spans="1:17" ht="30" customHeight="1" x14ac:dyDescent="0.25">
      <c r="A149" s="67">
        <v>148</v>
      </c>
      <c r="B149" s="67">
        <v>33</v>
      </c>
      <c r="C149" s="46" t="str">
        <f>[1]ΑΝΤΙΣΤΟΙΧΙΣΗ!O219</f>
        <v>Εξοδα δημοσιεύσεων</v>
      </c>
      <c r="D149" s="14">
        <f>'[1]2025_60-69 ΕΞΟΔΑ+ΟΜ 2'!D106</f>
        <v>0</v>
      </c>
      <c r="E149" s="15">
        <f t="shared" si="32"/>
        <v>0</v>
      </c>
      <c r="F149" s="10">
        <f t="shared" si="33"/>
        <v>0</v>
      </c>
      <c r="G149" s="15">
        <f t="shared" si="34"/>
        <v>0</v>
      </c>
      <c r="H149" s="14"/>
      <c r="I149" s="29" t="e">
        <f t="shared" si="35"/>
        <v>#DIV/0!</v>
      </c>
      <c r="J149" s="10"/>
      <c r="K149" s="10" t="e">
        <f t="shared" si="36"/>
        <v>#DIV/0!</v>
      </c>
      <c r="L149" s="14">
        <f>'[1]2024_60-69 ΕΞΟΔΑ+ΟΜ 2'!D98</f>
        <v>0</v>
      </c>
      <c r="M149" s="15">
        <f t="shared" si="37"/>
        <v>0</v>
      </c>
      <c r="N149" s="10">
        <f t="shared" si="38"/>
        <v>0</v>
      </c>
      <c r="O149" s="15">
        <f t="shared" si="39"/>
        <v>0</v>
      </c>
      <c r="P149" s="10"/>
      <c r="Q149" s="30" t="e">
        <f t="shared" si="40"/>
        <v>#DIV/0!</v>
      </c>
    </row>
    <row r="150" spans="1:17" ht="30" customHeight="1" x14ac:dyDescent="0.25">
      <c r="A150" s="67">
        <v>149</v>
      </c>
      <c r="B150" s="67">
        <v>34</v>
      </c>
      <c r="C150" s="46" t="str">
        <f>[1]ΑΝΤΙΣΤΟΙΧΙΣΗ!O220</f>
        <v xml:space="preserve">Λοιπά Διάφορα έξοδα </v>
      </c>
      <c r="D150" s="14">
        <f>'[1]2025_60-69 ΕΞΟΔΑ+ΟΜ 2'!D107</f>
        <v>613.27</v>
      </c>
      <c r="E150" s="15">
        <f t="shared" si="32"/>
        <v>6.3018349481740427E-2</v>
      </c>
      <c r="F150" s="10">
        <f t="shared" si="33"/>
        <v>613.27</v>
      </c>
      <c r="G150" s="15">
        <f t="shared" si="34"/>
        <v>6.3018349481740427E-2</v>
      </c>
      <c r="H150" s="14"/>
      <c r="I150" s="29" t="e">
        <f t="shared" si="35"/>
        <v>#DIV/0!</v>
      </c>
      <c r="J150" s="10"/>
      <c r="K150" s="10" t="e">
        <f t="shared" si="36"/>
        <v>#DIV/0!</v>
      </c>
      <c r="L150" s="14">
        <f>'[1]2024_60-69 ΕΞΟΔΑ+ΟΜ 2'!D99</f>
        <v>556.22</v>
      </c>
      <c r="M150" s="15">
        <f t="shared" si="37"/>
        <v>4.402602840455315E-2</v>
      </c>
      <c r="N150" s="10">
        <f t="shared" si="38"/>
        <v>556.22</v>
      </c>
      <c r="O150" s="15">
        <f t="shared" si="39"/>
        <v>4.402602840455315E-2</v>
      </c>
      <c r="P150" s="10"/>
      <c r="Q150" s="30" t="e">
        <f t="shared" si="40"/>
        <v>#DIV/0!</v>
      </c>
    </row>
    <row r="151" spans="1:17" ht="15" x14ac:dyDescent="0.25">
      <c r="A151" s="67">
        <v>150</v>
      </c>
      <c r="B151" s="67">
        <v>35</v>
      </c>
      <c r="C151" s="46" t="str">
        <f>[1]ΑΝΤΙΣΤΟΙΧΙΣΗ!O221</f>
        <v xml:space="preserve">Τόκοι και συναφή εξοδα </v>
      </c>
      <c r="D151" s="14">
        <f>'[1]2025_60-69 ΕΞΟΔΑ+ΟΜ 2'!D108</f>
        <v>0</v>
      </c>
      <c r="E151" s="15">
        <f t="shared" si="32"/>
        <v>0</v>
      </c>
      <c r="F151" s="10">
        <f t="shared" si="33"/>
        <v>0</v>
      </c>
      <c r="G151" s="15">
        <f t="shared" si="34"/>
        <v>0</v>
      </c>
      <c r="H151" s="14"/>
      <c r="I151" s="29" t="e">
        <f t="shared" si="35"/>
        <v>#DIV/0!</v>
      </c>
      <c r="J151" s="10"/>
      <c r="K151" s="10" t="e">
        <f t="shared" si="36"/>
        <v>#DIV/0!</v>
      </c>
      <c r="L151" s="14">
        <f>'[1]2024_60-69 ΕΞΟΔΑ+ΟΜ 2'!D100</f>
        <v>429.25</v>
      </c>
      <c r="M151" s="15">
        <f t="shared" si="37"/>
        <v>3.3976075460527201E-2</v>
      </c>
      <c r="N151" s="10">
        <f t="shared" si="38"/>
        <v>429.25</v>
      </c>
      <c r="O151" s="15">
        <f t="shared" si="39"/>
        <v>3.3976075460527201E-2</v>
      </c>
      <c r="P151" s="10"/>
      <c r="Q151" s="30" t="e">
        <f t="shared" si="40"/>
        <v>#DIV/0!</v>
      </c>
    </row>
    <row r="152" spans="1:17" ht="42.75" x14ac:dyDescent="0.25">
      <c r="A152" s="67">
        <v>151</v>
      </c>
      <c r="B152" s="67">
        <v>36</v>
      </c>
      <c r="C152" s="46" t="str">
        <f>[1]ΑΝΤΙΣΤΟΙΧΙΣΗ!O222</f>
        <v xml:space="preserve">Αποσβέσεις ( Εξοπλισμού Διοίκησης και εγκαταστάσεων στην έδρα και αποθήκες ) </v>
      </c>
      <c r="D152" s="14">
        <f>'[1]2025_60-69 ΕΞΟΔΑ+ΟΜ 2'!D109</f>
        <v>777.67000000000007</v>
      </c>
      <c r="E152" s="15">
        <f t="shared" si="32"/>
        <v>7.9911751498467368E-2</v>
      </c>
      <c r="F152" s="10">
        <f t="shared" si="33"/>
        <v>777.67000000000007</v>
      </c>
      <c r="G152" s="15">
        <f t="shared" si="34"/>
        <v>7.9911751498467368E-2</v>
      </c>
      <c r="H152" s="14"/>
      <c r="I152" s="29" t="e">
        <f t="shared" si="35"/>
        <v>#DIV/0!</v>
      </c>
      <c r="J152" s="10"/>
      <c r="K152" s="10" t="e">
        <f t="shared" si="36"/>
        <v>#DIV/0!</v>
      </c>
      <c r="L152" s="14">
        <f>'[1]2024_60-69 ΕΞΟΔΑ+ΟΜ 2'!D101</f>
        <v>0</v>
      </c>
      <c r="M152" s="15">
        <f t="shared" si="37"/>
        <v>0</v>
      </c>
      <c r="N152" s="10">
        <f t="shared" si="38"/>
        <v>0</v>
      </c>
      <c r="O152" s="15">
        <f t="shared" si="39"/>
        <v>0</v>
      </c>
      <c r="P152" s="10"/>
      <c r="Q152" s="30" t="e">
        <f t="shared" si="40"/>
        <v>#DIV/0!</v>
      </c>
    </row>
    <row r="153" spans="1:17" ht="15" x14ac:dyDescent="0.25">
      <c r="A153" s="67">
        <v>152</v>
      </c>
      <c r="B153" s="67">
        <v>37</v>
      </c>
      <c r="C153" s="46" t="str">
        <f>[1]ΑΝΤΙΣΤΟΙΧΙΣΗ!O223</f>
        <v xml:space="preserve">Ασυνήθη έξοδα </v>
      </c>
      <c r="D153" s="14">
        <f>'[1]2025_60-69 ΕΞΟΔΑ+ΟΜ 2'!D110</f>
        <v>1488.62</v>
      </c>
      <c r="E153" s="15">
        <f t="shared" si="32"/>
        <v>0.15296749458722655</v>
      </c>
      <c r="F153" s="10">
        <f t="shared" si="33"/>
        <v>1488.62</v>
      </c>
      <c r="G153" s="15">
        <f t="shared" si="34"/>
        <v>0.15296749458722655</v>
      </c>
      <c r="H153" s="14"/>
      <c r="I153" s="29" t="e">
        <f t="shared" si="35"/>
        <v>#DIV/0!</v>
      </c>
      <c r="J153" s="10"/>
      <c r="K153" s="10" t="e">
        <f t="shared" si="36"/>
        <v>#DIV/0!</v>
      </c>
      <c r="L153" s="14">
        <f>'[1]2024_60-69 ΕΞΟΔΑ+ΟΜ 2'!D102</f>
        <v>4406.5300000000007</v>
      </c>
      <c r="M153" s="15">
        <f t="shared" si="37"/>
        <v>0.34878647827391246</v>
      </c>
      <c r="N153" s="10">
        <f t="shared" si="38"/>
        <v>4406.5300000000007</v>
      </c>
      <c r="O153" s="15">
        <f t="shared" si="39"/>
        <v>0.34878647827391246</v>
      </c>
      <c r="P153" s="10"/>
      <c r="Q153" s="30" t="e">
        <f t="shared" si="40"/>
        <v>#DIV/0!</v>
      </c>
    </row>
    <row r="154" spans="1:17" ht="15" x14ac:dyDescent="0.25">
      <c r="A154" s="67">
        <v>153</v>
      </c>
      <c r="B154" s="67">
        <v>38</v>
      </c>
      <c r="C154" s="46">
        <f>[1]ΑΝΤΙΣΤΟΙΧΙΣΗ!O224</f>
        <v>0</v>
      </c>
      <c r="D154" s="14"/>
      <c r="E154" s="15"/>
      <c r="F154" s="10"/>
      <c r="G154" s="15"/>
      <c r="H154" s="14"/>
      <c r="I154" s="29"/>
      <c r="J154" s="10"/>
      <c r="K154" s="10"/>
      <c r="L154" s="14"/>
      <c r="M154" s="15"/>
      <c r="N154" s="10"/>
      <c r="O154" s="15"/>
      <c r="P154" s="10"/>
      <c r="Q154" s="30"/>
    </row>
    <row r="155" spans="1:17" ht="15" x14ac:dyDescent="0.25">
      <c r="A155" s="67">
        <v>154</v>
      </c>
      <c r="B155" s="67">
        <v>39</v>
      </c>
      <c r="C155" s="46">
        <f>[1]ΑΝΤΙΣΤΟΙΧΙΣΗ!O225</f>
        <v>0</v>
      </c>
      <c r="D155" s="14"/>
      <c r="E155" s="15"/>
      <c r="F155" s="10"/>
      <c r="G155" s="15"/>
      <c r="H155" s="14"/>
      <c r="I155" s="29"/>
      <c r="J155" s="10"/>
      <c r="K155" s="10"/>
      <c r="L155" s="14"/>
      <c r="M155" s="15"/>
      <c r="N155" s="10"/>
      <c r="O155" s="15"/>
      <c r="P155" s="10"/>
      <c r="Q155" s="30"/>
    </row>
    <row r="156" spans="1:17" ht="15" x14ac:dyDescent="0.25">
      <c r="A156" s="67">
        <v>155</v>
      </c>
      <c r="B156" s="67">
        <v>40</v>
      </c>
      <c r="C156" s="46">
        <f>[1]ΑΝΤΙΣΤΟΙΧΙΣΗ!O226</f>
        <v>0</v>
      </c>
      <c r="D156" s="14"/>
      <c r="E156" s="15"/>
      <c r="F156" s="10"/>
      <c r="G156" s="15"/>
      <c r="H156" s="14"/>
      <c r="I156" s="29"/>
      <c r="J156" s="10"/>
      <c r="K156" s="10"/>
      <c r="L156" s="14"/>
      <c r="M156" s="15"/>
      <c r="N156" s="10"/>
      <c r="O156" s="15"/>
      <c r="P156" s="10"/>
      <c r="Q156" s="30"/>
    </row>
    <row r="157" spans="1:17" ht="30" x14ac:dyDescent="0.25">
      <c r="A157" s="86"/>
      <c r="B157" s="86"/>
      <c r="C157" s="6" t="s">
        <v>43</v>
      </c>
      <c r="D157" s="7">
        <f>'[1]2025_60-69 ΕΞΟΔΑ+ΟΜ 2'!D73</f>
        <v>9731.61</v>
      </c>
      <c r="E157" s="8"/>
      <c r="F157" s="7">
        <f>'[1]2025_60-69 ΕΞΟΔΑ+ΟΜ 2'!Q73</f>
        <v>9731.61</v>
      </c>
      <c r="G157" s="8"/>
      <c r="H157" s="7">
        <f>SUM(H117:H156)</f>
        <v>0</v>
      </c>
      <c r="I157" s="8"/>
      <c r="J157" s="7">
        <f>SUM(J117:J156)</f>
        <v>0</v>
      </c>
      <c r="K157" s="8"/>
      <c r="L157" s="7">
        <f>SUM(L117:L156)</f>
        <v>12633.890000000001</v>
      </c>
      <c r="M157" s="8"/>
      <c r="N157" s="7">
        <f>SUM(N117:N156)</f>
        <v>12633.890000000001</v>
      </c>
      <c r="O157" s="8"/>
      <c r="P157" s="7">
        <f>SUM(P117:P156)</f>
        <v>0</v>
      </c>
      <c r="Q157" s="8"/>
    </row>
    <row r="158" spans="1:17" ht="30" x14ac:dyDescent="0.25">
      <c r="A158" s="86"/>
      <c r="B158" s="86"/>
      <c r="C158" s="6" t="s">
        <v>18</v>
      </c>
      <c r="D158" s="7">
        <f>D116-D157</f>
        <v>0</v>
      </c>
      <c r="E158" s="8"/>
      <c r="F158" s="7">
        <f>F116-F157</f>
        <v>0</v>
      </c>
      <c r="G158" s="8"/>
      <c r="H158" s="7">
        <f>H116-H157</f>
        <v>0</v>
      </c>
      <c r="I158" s="8"/>
      <c r="J158" s="7">
        <f>J116-J157</f>
        <v>0</v>
      </c>
      <c r="K158" s="8"/>
      <c r="L158" s="7">
        <f>L116-L157</f>
        <v>0</v>
      </c>
      <c r="M158" s="8"/>
      <c r="N158" s="7">
        <f>N116-N157</f>
        <v>0</v>
      </c>
      <c r="O158" s="8"/>
      <c r="P158" s="7">
        <f>P116-P157</f>
        <v>0</v>
      </c>
      <c r="Q158" s="8"/>
    </row>
    <row r="159" spans="1:17" ht="30" x14ac:dyDescent="0.25">
      <c r="A159" s="87"/>
      <c r="B159" s="87"/>
      <c r="C159" s="2" t="s">
        <v>14</v>
      </c>
      <c r="D159" s="31">
        <f>D7-D74-D111-D157</f>
        <v>-45286.646666666667</v>
      </c>
      <c r="E159" s="4"/>
      <c r="F159" s="31">
        <f>F7-F74-F111-F157</f>
        <v>-45286.646666666667</v>
      </c>
      <c r="G159" s="4"/>
      <c r="H159" s="31">
        <f>H7-H74-H111-H157</f>
        <v>0</v>
      </c>
      <c r="I159" s="4"/>
      <c r="J159" s="31">
        <f>J7-J74-J111-J157</f>
        <v>0</v>
      </c>
      <c r="K159" s="4"/>
      <c r="L159" s="31">
        <f>L7-L74-L111-L157</f>
        <v>-37643.963716814156</v>
      </c>
      <c r="M159" s="4"/>
      <c r="N159" s="31">
        <f>N7-N74-N111-N157</f>
        <v>-37643.963716814156</v>
      </c>
      <c r="O159" s="4"/>
      <c r="P159" s="31"/>
      <c r="Q159" s="4"/>
    </row>
    <row r="160" spans="1:17" ht="18" x14ac:dyDescent="0.25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</row>
  </sheetData>
  <mergeCells count="34">
    <mergeCell ref="A1:Q1"/>
    <mergeCell ref="D2:G2"/>
    <mergeCell ref="H2:K2"/>
    <mergeCell ref="L2:O2"/>
    <mergeCell ref="P2:Q2"/>
    <mergeCell ref="D3:F3"/>
    <mergeCell ref="H3:J3"/>
    <mergeCell ref="L3:N3"/>
    <mergeCell ref="P3:Q3"/>
    <mergeCell ref="D40:G40"/>
    <mergeCell ref="H40:K40"/>
    <mergeCell ref="L40:O40"/>
    <mergeCell ref="P40:Q40"/>
    <mergeCell ref="D41:F41"/>
    <mergeCell ref="H41:J41"/>
    <mergeCell ref="L41:N41"/>
    <mergeCell ref="P41:Q41"/>
    <mergeCell ref="D77:G77"/>
    <mergeCell ref="H77:K77"/>
    <mergeCell ref="L77:O77"/>
    <mergeCell ref="P77:Q77"/>
    <mergeCell ref="D78:F78"/>
    <mergeCell ref="H78:J78"/>
    <mergeCell ref="L78:N78"/>
    <mergeCell ref="P78:Q78"/>
    <mergeCell ref="A160:Q160"/>
    <mergeCell ref="D113:G113"/>
    <mergeCell ref="H113:K113"/>
    <mergeCell ref="L113:O113"/>
    <mergeCell ref="P113:Q113"/>
    <mergeCell ref="D114:F114"/>
    <mergeCell ref="H114:J114"/>
    <mergeCell ref="L114:N114"/>
    <mergeCell ref="P114:Q1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9"/>
  <sheetViews>
    <sheetView workbookViewId="0">
      <selection activeCell="D8" sqref="D8"/>
    </sheetView>
  </sheetViews>
  <sheetFormatPr defaultColWidth="9.140625" defaultRowHeight="12" x14ac:dyDescent="0.25"/>
  <cols>
    <col min="1" max="1" width="4.7109375" style="1" customWidth="1"/>
    <col min="2" max="2" width="4.7109375" style="32" customWidth="1"/>
    <col min="3" max="3" width="30.7109375" style="33" customWidth="1"/>
    <col min="4" max="4" width="13.85546875" style="33" customWidth="1"/>
    <col min="5" max="5" width="10.85546875" style="33" customWidth="1"/>
    <col min="6" max="6" width="20.140625" style="33" bestFit="1" customWidth="1"/>
    <col min="7" max="7" width="11.7109375" style="33" customWidth="1"/>
    <col min="8" max="9" width="8.85546875" style="33" customWidth="1"/>
    <col min="10" max="10" width="11.42578125" style="33" customWidth="1"/>
    <col min="11" max="11" width="10.7109375" style="33" customWidth="1"/>
    <col min="12" max="12" width="12.7109375" style="33" customWidth="1"/>
    <col min="13" max="13" width="11.7109375" style="33" customWidth="1"/>
    <col min="14" max="14" width="14.5703125" style="33" customWidth="1"/>
    <col min="15" max="16" width="13.28515625" style="3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</row>
    <row r="2" spans="1:17" ht="41.25" customHeight="1" x14ac:dyDescent="0.25">
      <c r="A2" s="57"/>
      <c r="B2" s="58"/>
      <c r="C2" s="58" t="s">
        <v>160</v>
      </c>
      <c r="D2" s="181" t="str">
        <f>[1]ΑΝΤΙΣΤΟΙΧΙΣΗ!$F$32</f>
        <v xml:space="preserve">ΠΡΑΓΜΑΤΟΠΟΙΗΘΕΝΤΑ ΜΗΝΟΣ ΤΡΕΧ. ΕΤΟΥΣ </v>
      </c>
      <c r="E2" s="181"/>
      <c r="F2" s="181"/>
      <c r="G2" s="181">
        <f>[1]ΑΝΤΙΣΤΟΙΧΙΣΗ!$D$34</f>
        <v>2025</v>
      </c>
      <c r="H2" s="181" t="str">
        <f>[1]ΑΝΤΙΣΤΟΙΧΙΣΗ!$F$35</f>
        <v>ΠΡΟΥΠΟΛΟΓΙΣΜΟΣ ΤΡΕΧΟΝΤΟΣ ΕΤΟΥΣ</v>
      </c>
      <c r="I2" s="181"/>
      <c r="J2" s="181"/>
      <c r="K2" s="181">
        <f>[1]ΑΝΤΙΣΤΟΙΧΙΣΗ!$D$34</f>
        <v>2025</v>
      </c>
      <c r="L2" s="181" t="str">
        <f>[1]ΑΝΤΙΣΤΟΙΧΙΣΗ!$F$68</f>
        <v>ΠΡΑΓΜΑΤΟΠΟΙΗΘΕΝΤΑ ΠΡΟΗΓΟΥΜΕΝΟΥ ΕΤΟΥΣ</v>
      </c>
      <c r="M2" s="181"/>
      <c r="N2" s="181"/>
      <c r="O2" s="181">
        <f>[1]ΑΝΤΙΣΤΟΙΧΙΣΗ!$D$33</f>
        <v>2024</v>
      </c>
      <c r="P2" s="182" t="str">
        <f>[1]ΑΝΤΙΣΤΟΙΧΙΣΗ!$F$100</f>
        <v xml:space="preserve">ΣΥΓΚΡΙΣΕΙΣ </v>
      </c>
      <c r="Q2" s="182">
        <f>[1]ΑΝΤΙΣΤΟΙΧΙΣΗ!$H$141</f>
        <v>2024</v>
      </c>
    </row>
    <row r="3" spans="1:17" ht="16.5" customHeight="1" x14ac:dyDescent="0.25">
      <c r="A3" s="59" t="s">
        <v>1</v>
      </c>
      <c r="B3" s="60"/>
      <c r="C3" s="5" t="s">
        <v>161</v>
      </c>
      <c r="D3" s="179" t="str">
        <f>[1]ΑΝΤΙΣΤΟΙΧΙΣΗ!$F$115</f>
        <v xml:space="preserve">ΟΚΤΩΒΡΙΟΣ ΤΡΕΧΟΝ ΕΤΟΣ </v>
      </c>
      <c r="E3" s="179"/>
      <c r="F3" s="179"/>
      <c r="G3" s="61">
        <f>[1]ΑΝΤΙΣΤΟΙΧΙΣΗ!$D$34</f>
        <v>2025</v>
      </c>
      <c r="H3" s="179" t="str">
        <f>[1]ΑΝΤΙΣΤΟΙΧΙΣΗ!$F$115</f>
        <v xml:space="preserve">ΟΚΤΩΒΡΙΟΣ ΤΡΕΧΟΝ ΕΤΟΣ </v>
      </c>
      <c r="I3" s="179"/>
      <c r="J3" s="179"/>
      <c r="K3" s="61">
        <f>[1]ΑΝΤΙΣΤΟΙΧΙΣΗ!$D$34</f>
        <v>2025</v>
      </c>
      <c r="L3" s="179" t="str">
        <f>[1]ΑΝΤΙΣΤΟΙΧΙΣΗ!$F$129</f>
        <v>ΟΚΤΩΒΡΙΟΣ ΠΡΟΗΓΟΥΜΕΝΟΥ ΕΤΟΥΣ</v>
      </c>
      <c r="M3" s="179"/>
      <c r="N3" s="179"/>
      <c r="O3" s="61">
        <f>[1]ΑΝΤΙΣΤΟΙΧΙΣΗ!$D$33</f>
        <v>2024</v>
      </c>
      <c r="P3" s="179"/>
      <c r="Q3" s="179"/>
    </row>
    <row r="4" spans="1:17" ht="78.75" customHeight="1" x14ac:dyDescent="0.25">
      <c r="A4" s="62"/>
      <c r="B4" s="62"/>
      <c r="C4" s="62"/>
      <c r="D4" s="62" t="s">
        <v>4</v>
      </c>
      <c r="E4" s="63" t="s">
        <v>5</v>
      </c>
      <c r="F4" s="63" t="s">
        <v>6</v>
      </c>
      <c r="G4" s="63" t="s">
        <v>7</v>
      </c>
      <c r="H4" s="63" t="s">
        <v>4</v>
      </c>
      <c r="I4" s="63" t="s">
        <v>8</v>
      </c>
      <c r="J4" s="63" t="s">
        <v>9</v>
      </c>
      <c r="K4" s="63" t="s">
        <v>7</v>
      </c>
      <c r="L4" s="63" t="s">
        <v>10</v>
      </c>
      <c r="M4" s="63" t="s">
        <v>5</v>
      </c>
      <c r="N4" s="63" t="s">
        <v>11</v>
      </c>
      <c r="O4" s="63" t="s">
        <v>7</v>
      </c>
      <c r="P4" s="63" t="s">
        <v>12</v>
      </c>
      <c r="Q4" s="63" t="s">
        <v>13</v>
      </c>
    </row>
    <row r="5" spans="1:17" ht="30" customHeight="1" x14ac:dyDescent="0.25">
      <c r="A5" s="64"/>
      <c r="B5" s="65"/>
      <c r="C5" s="2" t="s">
        <v>14</v>
      </c>
      <c r="D5" s="3">
        <f>D7-D6</f>
        <v>-8617.6466666666674</v>
      </c>
      <c r="E5" s="4"/>
      <c r="F5" s="3">
        <f>F7-F6</f>
        <v>-145315.74082595867</v>
      </c>
      <c r="G5" s="4"/>
      <c r="H5" s="3">
        <f>H159-H6</f>
        <v>0</v>
      </c>
      <c r="I5" s="4"/>
      <c r="J5" s="3">
        <f>J159-J6</f>
        <v>0</v>
      </c>
      <c r="K5" s="4"/>
      <c r="L5" s="3">
        <f>L7-L6</f>
        <v>10329.989999999991</v>
      </c>
      <c r="M5" s="4"/>
      <c r="N5" s="3">
        <f>N7-N6</f>
        <v>-23626.974044247181</v>
      </c>
      <c r="O5" s="4"/>
      <c r="P5" s="3">
        <f>P159-P6</f>
        <v>0</v>
      </c>
      <c r="Q5" s="4"/>
    </row>
    <row r="6" spans="1:17" ht="25.5" customHeight="1" x14ac:dyDescent="0.25">
      <c r="A6" s="64"/>
      <c r="B6" s="65"/>
      <c r="C6" s="2" t="s">
        <v>15</v>
      </c>
      <c r="D6" s="3">
        <f>D43+D80+D116</f>
        <v>8617.6466666666674</v>
      </c>
      <c r="E6" s="4"/>
      <c r="F6" s="3">
        <f>F74+F111+F157</f>
        <v>361155.30666666664</v>
      </c>
      <c r="G6" s="4"/>
      <c r="H6" s="3">
        <f>H38-H43-H80</f>
        <v>0</v>
      </c>
      <c r="I6" s="4"/>
      <c r="J6" s="66">
        <f>J38-J43-J80</f>
        <v>0</v>
      </c>
      <c r="K6" s="4"/>
      <c r="L6" s="3">
        <f>L43+L80+L116</f>
        <v>66765.61</v>
      </c>
      <c r="M6" s="4"/>
      <c r="N6" s="66">
        <f>N74+N111+N157</f>
        <v>619468.55899999978</v>
      </c>
      <c r="O6" s="4"/>
      <c r="P6" s="3">
        <f>P38-P43-P80</f>
        <v>0</v>
      </c>
      <c r="Q6" s="4"/>
    </row>
    <row r="7" spans="1:17" ht="15.75" customHeight="1" x14ac:dyDescent="0.25">
      <c r="A7" s="19"/>
      <c r="B7" s="19"/>
      <c r="C7" s="6" t="s">
        <v>16</v>
      </c>
      <c r="D7" s="7">
        <f>SUM(D8:D37)</f>
        <v>0</v>
      </c>
      <c r="E7" s="8"/>
      <c r="F7" s="7">
        <f>SUM(F8:F37)</f>
        <v>215839.56584070798</v>
      </c>
      <c r="G7" s="8"/>
      <c r="H7" s="7">
        <f>SUM(H8:H37)</f>
        <v>0</v>
      </c>
      <c r="I7" s="8"/>
      <c r="J7" s="7">
        <f>SUM(J8:J37)</f>
        <v>0</v>
      </c>
      <c r="K7" s="8"/>
      <c r="L7" s="7">
        <f>SUM(L8:L37)</f>
        <v>77095.599999999991</v>
      </c>
      <c r="M7" s="8"/>
      <c r="N7" s="7">
        <f>SUM(N8:N37)</f>
        <v>595841.58495575259</v>
      </c>
      <c r="O7" s="8"/>
      <c r="P7" s="7">
        <f>SUM(P8:P37)</f>
        <v>-380002.01911504433</v>
      </c>
      <c r="Q7" s="8"/>
    </row>
    <row r="8" spans="1:17" ht="18.75" customHeight="1" x14ac:dyDescent="0.25">
      <c r="A8" s="67">
        <v>7</v>
      </c>
      <c r="B8" s="67">
        <v>1</v>
      </c>
      <c r="C8" s="44" t="str">
        <f>[1]ΑΝΤΙΣΤΟΙΧΙΣΗ!F187</f>
        <v>Εσοδα Φιλοξενείας-Διαμονής</v>
      </c>
      <c r="D8" s="10">
        <f>'[1]2025_ΕΣΟΔΑ'!L2</f>
        <v>0</v>
      </c>
      <c r="E8" s="11" t="e">
        <f>D8/$D$7</f>
        <v>#DIV/0!</v>
      </c>
      <c r="F8" s="12">
        <f>D8+'[1]2025 Σεπτέμβριος '!F8</f>
        <v>191311.33176991151</v>
      </c>
      <c r="G8" s="11">
        <f>F8/$F$7</f>
        <v>0.88635895381248786</v>
      </c>
      <c r="H8" s="12"/>
      <c r="I8" s="11" t="e">
        <f>H8/$H$7</f>
        <v>#DIV/0!</v>
      </c>
      <c r="J8" s="12">
        <f>H8+'[1]2025 Σεπτέμβριος '!J8</f>
        <v>0</v>
      </c>
      <c r="K8" s="11" t="e">
        <f>J8/$J$7</f>
        <v>#DIV/0!</v>
      </c>
      <c r="L8" s="68">
        <f>'[1]2024_60-69 ΕΞΟΔΑ+ΟΜ 2'!L114</f>
        <v>69039.8</v>
      </c>
      <c r="M8" s="11">
        <f>L8/$L$7</f>
        <v>0.89550895252128537</v>
      </c>
      <c r="N8" s="12">
        <f>L8+'[1]2025 Σεπτέμβριος '!N8</f>
        <v>524320.91150442488</v>
      </c>
      <c r="O8" s="11">
        <f>N8/$N$7</f>
        <v>0.87996696562117449</v>
      </c>
      <c r="P8" s="12">
        <f t="shared" ref="P8:P37" si="0">F8-N8</f>
        <v>-333009.57973451336</v>
      </c>
      <c r="Q8" s="11">
        <f t="shared" ref="Q8:Q37" si="1">N8/F8</f>
        <v>2.7406683475238212</v>
      </c>
    </row>
    <row r="9" spans="1:17" ht="16.5" customHeight="1" x14ac:dyDescent="0.25">
      <c r="A9" s="67">
        <v>8</v>
      </c>
      <c r="B9" s="67">
        <v>2</v>
      </c>
      <c r="C9" s="44" t="str">
        <f>[1]ΑΝΤΙΣΤΟΙΧΙΣΗ!F188</f>
        <v>Early Check in/Check Out</v>
      </c>
      <c r="D9" s="10">
        <f>'[1]2025_ΕΣΟΔΑ'!L3</f>
        <v>0</v>
      </c>
      <c r="E9" s="11" t="e">
        <f t="shared" ref="E9:E37" si="2">D9/$D$7</f>
        <v>#DIV/0!</v>
      </c>
      <c r="F9" s="12">
        <f>D9+'[1]2025 Σεπτέμβριος '!F9</f>
        <v>44.25</v>
      </c>
      <c r="G9" s="11">
        <f t="shared" ref="G9:G37" si="3">F9/$F$7</f>
        <v>2.0501338495397547E-4</v>
      </c>
      <c r="H9" s="12"/>
      <c r="I9" s="11" t="e">
        <f t="shared" ref="I9:I37" si="4">H9/$H$7</f>
        <v>#DIV/0!</v>
      </c>
      <c r="J9" s="12">
        <f>H9+'[1]2025 Σεπτέμβριος '!J9</f>
        <v>0</v>
      </c>
      <c r="K9" s="11" t="e">
        <f t="shared" ref="K9:K37" si="5">J9/$J$7</f>
        <v>#DIV/0!</v>
      </c>
      <c r="L9" s="68">
        <f>'[1]2024_60-69 ΕΞΟΔΑ+ΟΜ 2'!L115</f>
        <v>0</v>
      </c>
      <c r="M9" s="11">
        <f t="shared" ref="M9:M28" si="6">L9/$L$7</f>
        <v>0</v>
      </c>
      <c r="N9" s="12">
        <f>L9+'[1]2025 Σεπτέμβριος '!N9</f>
        <v>0</v>
      </c>
      <c r="O9" s="11">
        <f t="shared" ref="O9:O37" si="7">N9/$N$7</f>
        <v>0</v>
      </c>
      <c r="P9" s="12">
        <f t="shared" si="0"/>
        <v>44.25</v>
      </c>
      <c r="Q9" s="11">
        <f t="shared" si="1"/>
        <v>0</v>
      </c>
    </row>
    <row r="10" spans="1:17" ht="16.5" customHeight="1" x14ac:dyDescent="0.25">
      <c r="A10" s="67">
        <v>9</v>
      </c>
      <c r="B10" s="67">
        <v>3</v>
      </c>
      <c r="C10" s="44" t="str">
        <f>[1]ΑΝΤΙΣΤΟΙΧΙΣΗ!F189</f>
        <v xml:space="preserve">Πρωινό ( Εξτρα ) </v>
      </c>
      <c r="D10" s="10">
        <f>'[1]2025_ΕΣΟΔΑ'!L4</f>
        <v>0</v>
      </c>
      <c r="E10" s="11" t="e">
        <f t="shared" si="2"/>
        <v>#DIV/0!</v>
      </c>
      <c r="F10" s="12">
        <f>D10+'[1]2025 Σεπτέμβριος '!F10</f>
        <v>0</v>
      </c>
      <c r="G10" s="11">
        <f t="shared" si="3"/>
        <v>0</v>
      </c>
      <c r="H10" s="12"/>
      <c r="I10" s="11" t="e">
        <f t="shared" si="4"/>
        <v>#DIV/0!</v>
      </c>
      <c r="J10" s="12">
        <f>H10+'[1]2025 Σεπτέμβριος '!J10</f>
        <v>0</v>
      </c>
      <c r="K10" s="11" t="e">
        <f t="shared" si="5"/>
        <v>#DIV/0!</v>
      </c>
      <c r="L10" s="68">
        <f>'[1]2024_60-69 ΕΞΟΔΑ+ΟΜ 2'!L116</f>
        <v>0</v>
      </c>
      <c r="M10" s="11">
        <f t="shared" si="6"/>
        <v>0</v>
      </c>
      <c r="N10" s="12">
        <f>L10+'[1]2025 Σεπτέμβριος '!N10</f>
        <v>0</v>
      </c>
      <c r="O10" s="11">
        <f t="shared" si="7"/>
        <v>0</v>
      </c>
      <c r="P10" s="12">
        <f t="shared" si="0"/>
        <v>0</v>
      </c>
      <c r="Q10" s="11" t="e">
        <f t="shared" si="1"/>
        <v>#DIV/0!</v>
      </c>
    </row>
    <row r="11" spans="1:17" ht="14.25" customHeight="1" x14ac:dyDescent="0.25">
      <c r="A11" s="67">
        <v>10</v>
      </c>
      <c r="B11" s="67">
        <v>4</v>
      </c>
      <c r="C11" s="44" t="str">
        <f>[1]ΑΝΤΙΣΤΟΙΧΙΣΗ!F190</f>
        <v xml:space="preserve">Έσοδα Καθαριότητας </v>
      </c>
      <c r="D11" s="10">
        <f>'[1]2025_ΕΣΟΔΑ'!L5</f>
        <v>0</v>
      </c>
      <c r="E11" s="11" t="e">
        <f t="shared" si="2"/>
        <v>#DIV/0!</v>
      </c>
      <c r="F11" s="12">
        <f>D11+'[1]2025 Σεπτέμβριος '!F11</f>
        <v>13159.754070796458</v>
      </c>
      <c r="G11" s="11">
        <f t="shared" si="3"/>
        <v>6.0970072931431418E-2</v>
      </c>
      <c r="H11" s="12"/>
      <c r="I11" s="11" t="e">
        <f t="shared" si="4"/>
        <v>#DIV/0!</v>
      </c>
      <c r="J11" s="12">
        <f>H11+'[1]2025 Σεπτέμβριος '!J11</f>
        <v>0</v>
      </c>
      <c r="K11" s="11" t="e">
        <f t="shared" si="5"/>
        <v>#DIV/0!</v>
      </c>
      <c r="L11" s="68">
        <f>'[1]2024_60-69 ΕΞΟΔΑ+ΟΜ 2'!L117</f>
        <v>4419.47</v>
      </c>
      <c r="M11" s="11">
        <f t="shared" si="6"/>
        <v>5.7324542516045025E-2</v>
      </c>
      <c r="N11" s="12">
        <f>L11+'[1]2025 Σεπτέμβριος '!N11</f>
        <v>38503.953451327441</v>
      </c>
      <c r="O11" s="11">
        <f t="shared" si="7"/>
        <v>6.4621124848455752E-2</v>
      </c>
      <c r="P11" s="12">
        <f t="shared" si="0"/>
        <v>-25344.199380530983</v>
      </c>
      <c r="Q11" s="11">
        <f t="shared" si="1"/>
        <v>2.9258870070204201</v>
      </c>
    </row>
    <row r="12" spans="1:17" ht="17.25" customHeight="1" x14ac:dyDescent="0.25">
      <c r="A12" s="67">
        <v>11</v>
      </c>
      <c r="B12" s="67">
        <v>5</v>
      </c>
      <c r="C12" s="44" t="str">
        <f>[1]ΑΝΤΙΣΤΟΙΧΙΣΗ!F191</f>
        <v>Cancellation Fees</v>
      </c>
      <c r="D12" s="10">
        <f>'[1]2025_ΕΣΟΔΑ'!L6</f>
        <v>0</v>
      </c>
      <c r="E12" s="11" t="e">
        <f t="shared" si="2"/>
        <v>#DIV/0!</v>
      </c>
      <c r="F12" s="12">
        <f>D12+'[1]2025 Σεπτέμβριος '!F12</f>
        <v>2225.63</v>
      </c>
      <c r="G12" s="11">
        <f t="shared" si="3"/>
        <v>1.0311501467912236E-2</v>
      </c>
      <c r="H12" s="12"/>
      <c r="I12" s="11" t="e">
        <f t="shared" si="4"/>
        <v>#DIV/0!</v>
      </c>
      <c r="J12" s="12">
        <f>H12+'[1]2025 Σεπτέμβριος '!J12</f>
        <v>0</v>
      </c>
      <c r="K12" s="11" t="e">
        <f t="shared" si="5"/>
        <v>#DIV/0!</v>
      </c>
      <c r="L12" s="68">
        <f>'[1]2024_60-69 ΕΞΟΔΑ+ΟΜ 2'!L118</f>
        <v>0</v>
      </c>
      <c r="M12" s="11">
        <f t="shared" si="6"/>
        <v>0</v>
      </c>
      <c r="N12" s="12">
        <f>L12+'[1]2025 Σεπτέμβριος '!N12</f>
        <v>2684.7299999999996</v>
      </c>
      <c r="O12" s="11">
        <f t="shared" si="7"/>
        <v>4.5057781594739959E-3</v>
      </c>
      <c r="P12" s="12">
        <f t="shared" si="0"/>
        <v>-459.09999999999945</v>
      </c>
      <c r="Q12" s="11">
        <f t="shared" si="1"/>
        <v>1.2062786716570137</v>
      </c>
    </row>
    <row r="13" spans="1:17" ht="31.5" customHeight="1" x14ac:dyDescent="0.25">
      <c r="A13" s="67">
        <v>12</v>
      </c>
      <c r="B13" s="67">
        <v>6</v>
      </c>
      <c r="C13" s="44" t="str">
        <f>[1]ΑΝΤΙΣΤΟΙΧΙΣΗ!F192</f>
        <v>Έσοδα Διαχείρισης καταλυμάτων 24%</v>
      </c>
      <c r="D13" s="10">
        <f>'[1]2025_ΕΣΟΔΑ'!L7</f>
        <v>0</v>
      </c>
      <c r="E13" s="11" t="e">
        <f t="shared" si="2"/>
        <v>#DIV/0!</v>
      </c>
      <c r="F13" s="12">
        <f>D13+'[1]2025 Σεπτέμβριος '!F13</f>
        <v>3326.71</v>
      </c>
      <c r="G13" s="11">
        <f t="shared" si="3"/>
        <v>1.5412883115485644E-2</v>
      </c>
      <c r="H13" s="12"/>
      <c r="I13" s="11" t="e">
        <f t="shared" si="4"/>
        <v>#DIV/0!</v>
      </c>
      <c r="J13" s="12">
        <f>H13+'[1]2025 Σεπτέμβριος '!J13</f>
        <v>0</v>
      </c>
      <c r="K13" s="11" t="e">
        <f t="shared" si="5"/>
        <v>#DIV/0!</v>
      </c>
      <c r="L13" s="68">
        <f>'[1]2024_60-69 ΕΞΟΔΑ+ΟΜ 2'!L119</f>
        <v>2140.0100000000002</v>
      </c>
      <c r="M13" s="11">
        <f t="shared" si="6"/>
        <v>2.7757874638760196E-2</v>
      </c>
      <c r="N13" s="12">
        <f>L13+'[1]2025 Σεπτέμβριος '!N13</f>
        <v>16252.17</v>
      </c>
      <c r="O13" s="11">
        <f t="shared" si="7"/>
        <v>2.7275991488923842E-2</v>
      </c>
      <c r="P13" s="12">
        <f t="shared" si="0"/>
        <v>-12925.46</v>
      </c>
      <c r="Q13" s="11">
        <f t="shared" si="1"/>
        <v>4.885358206756826</v>
      </c>
    </row>
    <row r="14" spans="1:17" ht="32.25" customHeight="1" x14ac:dyDescent="0.25">
      <c r="A14" s="67">
        <v>13</v>
      </c>
      <c r="B14" s="67">
        <v>7</v>
      </c>
      <c r="C14" s="44" t="str">
        <f>[1]ΑΝΤΙΣΤΟΙΧΙΣΗ!F193</f>
        <v>Έσοδα από Ενοίκια Ιππάρχου 24%</v>
      </c>
      <c r="D14" s="10">
        <f>'[1]2025_ΕΣΟΔΑ'!L8</f>
        <v>0</v>
      </c>
      <c r="E14" s="11" t="e">
        <f t="shared" si="2"/>
        <v>#DIV/0!</v>
      </c>
      <c r="F14" s="12">
        <f>D14+'[1]2025 Σεπτέμβριος '!F14</f>
        <v>500</v>
      </c>
      <c r="G14" s="11">
        <f t="shared" si="3"/>
        <v>2.3165354232087625E-3</v>
      </c>
      <c r="H14" s="12"/>
      <c r="I14" s="11" t="e">
        <f t="shared" si="4"/>
        <v>#DIV/0!</v>
      </c>
      <c r="J14" s="12">
        <f>H14+'[1]2025 Σεπτέμβριος '!J14</f>
        <v>0</v>
      </c>
      <c r="K14" s="11" t="e">
        <f t="shared" si="5"/>
        <v>#DIV/0!</v>
      </c>
      <c r="L14" s="68">
        <f>'[1]2024_60-69 ΕΞΟΔΑ+ΟΜ 2'!L120</f>
        <v>100</v>
      </c>
      <c r="M14" s="11">
        <f t="shared" si="6"/>
        <v>1.2970908845640998E-3</v>
      </c>
      <c r="N14" s="12">
        <f>L14+'[1]2025 Σεπτέμβριος '!N14</f>
        <v>1000</v>
      </c>
      <c r="O14" s="11">
        <f t="shared" si="7"/>
        <v>1.6782984357734286E-3</v>
      </c>
      <c r="P14" s="12">
        <f t="shared" si="0"/>
        <v>-500</v>
      </c>
      <c r="Q14" s="11">
        <f t="shared" si="1"/>
        <v>2</v>
      </c>
    </row>
    <row r="15" spans="1:17" ht="30.75" customHeight="1" x14ac:dyDescent="0.25">
      <c r="A15" s="67">
        <v>14</v>
      </c>
      <c r="B15" s="67">
        <v>8</v>
      </c>
      <c r="C15" s="44" t="str">
        <f>[1]ΑΝΤΙΣΤΟΙΧΙΣΗ!F194</f>
        <v>Πωλ.Φύλαξη Αποσκευών (DIRECT)</v>
      </c>
      <c r="D15" s="10">
        <f>'[1]2025_ΕΣΟΔΑ'!L9</f>
        <v>0</v>
      </c>
      <c r="E15" s="11" t="e">
        <f t="shared" si="2"/>
        <v>#DIV/0!</v>
      </c>
      <c r="F15" s="12">
        <f>D15+'[1]2025 Σεπτέμβριος '!F15</f>
        <v>1175.0900000000001</v>
      </c>
      <c r="G15" s="11">
        <f t="shared" si="3"/>
        <v>5.4442752209167703E-3</v>
      </c>
      <c r="H15" s="12"/>
      <c r="I15" s="11" t="e">
        <f t="shared" si="4"/>
        <v>#DIV/0!</v>
      </c>
      <c r="J15" s="12">
        <f>H15+'[1]2025 Σεπτέμβριος '!J15</f>
        <v>0</v>
      </c>
      <c r="K15" s="11" t="e">
        <f t="shared" si="5"/>
        <v>#DIV/0!</v>
      </c>
      <c r="L15" s="68">
        <f>'[1]2024_60-69 ΕΞΟΔΑ+ΟΜ 2'!L121</f>
        <v>912.88</v>
      </c>
      <c r="M15" s="11">
        <f t="shared" si="6"/>
        <v>1.1840883267008754E-2</v>
      </c>
      <c r="N15" s="12">
        <f>L15+'[1]2025 Σεπτέμβριος '!N15</f>
        <v>2639.13</v>
      </c>
      <c r="O15" s="11">
        <f t="shared" si="7"/>
        <v>4.4292477508027289E-3</v>
      </c>
      <c r="P15" s="12">
        <f t="shared" si="0"/>
        <v>-1464.04</v>
      </c>
      <c r="Q15" s="11">
        <f t="shared" si="1"/>
        <v>2.2458960590252661</v>
      </c>
    </row>
    <row r="16" spans="1:17" ht="29.25" customHeight="1" x14ac:dyDescent="0.25">
      <c r="A16" s="67">
        <v>15</v>
      </c>
      <c r="B16" s="67">
        <v>9</v>
      </c>
      <c r="C16" s="44" t="str">
        <f>[1]ΑΝΤΙΣΤΟΙΧΙΣΗ!F195</f>
        <v>Πωλ.Φύλαξη Αποσκευών  (ΤΡΙΤΩΝ) (RADICAL)</v>
      </c>
      <c r="D16" s="10">
        <f>'[1]2025_ΕΣΟΔΑ'!L10</f>
        <v>0</v>
      </c>
      <c r="E16" s="11" t="e">
        <f t="shared" si="2"/>
        <v>#DIV/0!</v>
      </c>
      <c r="F16" s="12">
        <f>D16+'[1]2025 Σεπτέμβριος '!F16</f>
        <v>673.29</v>
      </c>
      <c r="G16" s="11">
        <f t="shared" si="3"/>
        <v>3.1194002701844551E-3</v>
      </c>
      <c r="H16" s="12"/>
      <c r="I16" s="11" t="e">
        <f t="shared" si="4"/>
        <v>#DIV/0!</v>
      </c>
      <c r="J16" s="12">
        <f>H16+'[1]2025 Σεπτέμβριος '!J16</f>
        <v>0</v>
      </c>
      <c r="K16" s="11" t="e">
        <f t="shared" si="5"/>
        <v>#DIV/0!</v>
      </c>
      <c r="L16" s="68">
        <f>'[1]2024_60-69 ΕΞΟΔΑ+ΟΜ 2'!L122</f>
        <v>0</v>
      </c>
      <c r="M16" s="11">
        <f t="shared" si="6"/>
        <v>0</v>
      </c>
      <c r="N16" s="12">
        <f>L16+'[1]2025 Σεπτέμβριος '!N16</f>
        <v>0</v>
      </c>
      <c r="O16" s="11">
        <f t="shared" si="7"/>
        <v>0</v>
      </c>
      <c r="P16" s="12">
        <f t="shared" si="0"/>
        <v>673.29</v>
      </c>
      <c r="Q16" s="11">
        <f t="shared" si="1"/>
        <v>0</v>
      </c>
    </row>
    <row r="17" spans="1:17" ht="34.5" customHeight="1" x14ac:dyDescent="0.25">
      <c r="A17" s="67">
        <v>16</v>
      </c>
      <c r="B17" s="67">
        <v>10</v>
      </c>
      <c r="C17" s="44" t="str">
        <f>[1]ΑΝΤΙΣΤΟΙΧΙΣΗ!F196</f>
        <v>Πωλ. TRANSFER (Περιορισμένη Μίσθωση)</v>
      </c>
      <c r="D17" s="10">
        <f>'[1]2025_ΕΣΟΔΑ'!L11</f>
        <v>0</v>
      </c>
      <c r="E17" s="11" t="e">
        <f t="shared" si="2"/>
        <v>#DIV/0!</v>
      </c>
      <c r="F17" s="12">
        <f>D17+'[1]2025 Σεπτέμβριος '!F17</f>
        <v>464.6</v>
      </c>
      <c r="G17" s="11">
        <f t="shared" si="3"/>
        <v>2.1525247152455822E-3</v>
      </c>
      <c r="H17" s="12"/>
      <c r="I17" s="11" t="e">
        <f t="shared" si="4"/>
        <v>#DIV/0!</v>
      </c>
      <c r="J17" s="12">
        <f>H17+'[1]2025 Σεπτέμβριος '!J17</f>
        <v>0</v>
      </c>
      <c r="K17" s="11" t="e">
        <f t="shared" si="5"/>
        <v>#DIV/0!</v>
      </c>
      <c r="L17" s="68">
        <f>'[1]2024_60-69 ΕΞΟΔΑ+ΟΜ 2'!L123</f>
        <v>0</v>
      </c>
      <c r="M17" s="11">
        <f t="shared" si="6"/>
        <v>0</v>
      </c>
      <c r="N17" s="12">
        <f>L17+'[1]2025 Σεπτέμβριος '!N17</f>
        <v>538.27</v>
      </c>
      <c r="O17" s="11">
        <f t="shared" si="7"/>
        <v>9.0337769902376337E-4</v>
      </c>
      <c r="P17" s="12">
        <f t="shared" si="0"/>
        <v>-73.669999999999959</v>
      </c>
      <c r="Q17" s="11">
        <f t="shared" si="1"/>
        <v>1.1585665088247954</v>
      </c>
    </row>
    <row r="18" spans="1:17" ht="27" customHeight="1" x14ac:dyDescent="0.25">
      <c r="A18" s="67">
        <v>17</v>
      </c>
      <c r="B18" s="67">
        <v>11</v>
      </c>
      <c r="C18" s="44" t="str">
        <f>[1]ΑΝΤΙΣΤΟΙΧΙΣΗ!F197</f>
        <v>Πωλ.Ενοικ.Μεταφ.Μέσων Αναψυχής (ποδήλατα)</v>
      </c>
      <c r="D18" s="10">
        <f>'[1]2025_ΕΣΟΔΑ'!L12</f>
        <v>0</v>
      </c>
      <c r="E18" s="11" t="e">
        <f t="shared" si="2"/>
        <v>#DIV/0!</v>
      </c>
      <c r="F18" s="12">
        <f>D18+'[1]2025 Σεπτέμβριος '!F18</f>
        <v>0</v>
      </c>
      <c r="G18" s="11">
        <f t="shared" si="3"/>
        <v>0</v>
      </c>
      <c r="H18" s="12"/>
      <c r="I18" s="11" t="e">
        <f t="shared" si="4"/>
        <v>#DIV/0!</v>
      </c>
      <c r="J18" s="12">
        <f>H18+'[1]2025 Σεπτέμβριος '!J18</f>
        <v>0</v>
      </c>
      <c r="K18" s="11" t="e">
        <f t="shared" si="5"/>
        <v>#DIV/0!</v>
      </c>
      <c r="L18" s="68">
        <f>'[1]2024_60-69 ΕΞΟΔΑ+ΟΜ 2'!L124</f>
        <v>112.9</v>
      </c>
      <c r="M18" s="11">
        <f t="shared" si="6"/>
        <v>1.4644156086728688E-3</v>
      </c>
      <c r="N18" s="12">
        <f>L18+'[1]2025 Σεπτέμβριος '!N18</f>
        <v>112.9</v>
      </c>
      <c r="O18" s="11">
        <f t="shared" si="7"/>
        <v>1.8947989339882009E-4</v>
      </c>
      <c r="P18" s="12">
        <f t="shared" si="0"/>
        <v>-112.9</v>
      </c>
      <c r="Q18" s="11" t="e">
        <f t="shared" si="1"/>
        <v>#DIV/0!</v>
      </c>
    </row>
    <row r="19" spans="1:17" ht="33" customHeight="1" x14ac:dyDescent="0.25">
      <c r="A19" s="67">
        <v>18</v>
      </c>
      <c r="B19" s="67">
        <v>12</v>
      </c>
      <c r="C19" s="44" t="str">
        <f>[1]ΑΝΤΙΣΤΟΙΧΙΣΗ!F198</f>
        <v>Πωλ.Ενοικ.Μεταφ.Μέσων(αυτοκινητα)</v>
      </c>
      <c r="D19" s="10">
        <f>'[1]2025_ΕΣΟΔΑ'!L13</f>
        <v>0</v>
      </c>
      <c r="E19" s="11" t="e">
        <f t="shared" si="2"/>
        <v>#DIV/0!</v>
      </c>
      <c r="F19" s="12">
        <f>D19+'[1]2025 Σεπτέμβριος '!F19</f>
        <v>0</v>
      </c>
      <c r="G19" s="11">
        <f t="shared" si="3"/>
        <v>0</v>
      </c>
      <c r="H19" s="12"/>
      <c r="I19" s="11" t="e">
        <f t="shared" si="4"/>
        <v>#DIV/0!</v>
      </c>
      <c r="J19" s="12">
        <f>H19+'[1]2025 Σεπτέμβριος '!J19</f>
        <v>0</v>
      </c>
      <c r="K19" s="11" t="e">
        <f t="shared" si="5"/>
        <v>#DIV/0!</v>
      </c>
      <c r="L19" s="68">
        <f>'[1]2024_60-69 ΕΞΟΔΑ+ΟΜ 2'!L125</f>
        <v>0</v>
      </c>
      <c r="M19" s="11">
        <f t="shared" si="6"/>
        <v>0</v>
      </c>
      <c r="N19" s="12">
        <f>L19+'[1]2025 Σεπτέμβριος '!N19</f>
        <v>0</v>
      </c>
      <c r="O19" s="11">
        <f t="shared" si="7"/>
        <v>0</v>
      </c>
      <c r="P19" s="12">
        <f t="shared" si="0"/>
        <v>0</v>
      </c>
      <c r="Q19" s="11" t="e">
        <f t="shared" si="1"/>
        <v>#DIV/0!</v>
      </c>
    </row>
    <row r="20" spans="1:17" ht="31.5" customHeight="1" x14ac:dyDescent="0.25">
      <c r="A20" s="67">
        <v>19</v>
      </c>
      <c r="B20" s="67">
        <v>13</v>
      </c>
      <c r="C20" s="44" t="str">
        <f>[1]ΑΝΤΙΣΤΟΙΧΙΣΗ!F199</f>
        <v>Πωλήσεις Καθαριότητας (ΤΡΙΤΩΝ)</v>
      </c>
      <c r="D20" s="10">
        <f>'[1]2025_ΕΣΟΔΑ'!L14</f>
        <v>0</v>
      </c>
      <c r="E20" s="11" t="e">
        <f t="shared" si="2"/>
        <v>#DIV/0!</v>
      </c>
      <c r="F20" s="12">
        <f>D20+'[1]2025 Σεπτέμβριος '!F20</f>
        <v>0</v>
      </c>
      <c r="G20" s="11">
        <f t="shared" si="3"/>
        <v>0</v>
      </c>
      <c r="H20" s="12"/>
      <c r="I20" s="11" t="e">
        <f t="shared" si="4"/>
        <v>#DIV/0!</v>
      </c>
      <c r="J20" s="12">
        <f>H20+'[1]2025 Σεπτέμβριος '!J20</f>
        <v>0</v>
      </c>
      <c r="K20" s="11" t="e">
        <f t="shared" si="5"/>
        <v>#DIV/0!</v>
      </c>
      <c r="L20" s="68">
        <f>'[1]2024_60-69 ΕΞΟΔΑ+ΟΜ 2'!L126</f>
        <v>0</v>
      </c>
      <c r="M20" s="11">
        <f t="shared" si="6"/>
        <v>0</v>
      </c>
      <c r="N20" s="12">
        <f>L20+'[1]2025 Σεπτέμβριος '!N20</f>
        <v>0</v>
      </c>
      <c r="O20" s="11">
        <f t="shared" si="7"/>
        <v>0</v>
      </c>
      <c r="P20" s="12">
        <f t="shared" si="0"/>
        <v>0</v>
      </c>
      <c r="Q20" s="11" t="e">
        <f t="shared" si="1"/>
        <v>#DIV/0!</v>
      </c>
    </row>
    <row r="21" spans="1:17" ht="21" customHeight="1" x14ac:dyDescent="0.25">
      <c r="A21" s="67">
        <v>20</v>
      </c>
      <c r="B21" s="67">
        <v>14</v>
      </c>
      <c r="C21" s="44" t="str">
        <f>[1]ΑΝΤΙΣΤΟΙΧΙΣΗ!F200</f>
        <v>Πωλ.Κρουαζιέρας</v>
      </c>
      <c r="D21" s="10">
        <f>'[1]2025_ΕΣΟΔΑ'!L15</f>
        <v>0</v>
      </c>
      <c r="E21" s="11" t="e">
        <f t="shared" si="2"/>
        <v>#DIV/0!</v>
      </c>
      <c r="F21" s="12">
        <f>D21+'[1]2025 Σεπτέμβριος '!F21</f>
        <v>3230.0599999999995</v>
      </c>
      <c r="G21" s="11">
        <f t="shared" si="3"/>
        <v>1.4965096818179388E-2</v>
      </c>
      <c r="H21" s="12"/>
      <c r="I21" s="11" t="e">
        <f t="shared" si="4"/>
        <v>#DIV/0!</v>
      </c>
      <c r="J21" s="12">
        <f>H21+'[1]2025 Σεπτέμβριος '!J21</f>
        <v>0</v>
      </c>
      <c r="K21" s="11" t="e">
        <f t="shared" si="5"/>
        <v>#DIV/0!</v>
      </c>
      <c r="L21" s="68">
        <f>'[1]2024_60-69 ΕΞΟΔΑ+ΟΜ 2'!L127</f>
        <v>345.13</v>
      </c>
      <c r="M21" s="11">
        <f t="shared" si="6"/>
        <v>4.4766497698960775E-3</v>
      </c>
      <c r="N21" s="12">
        <f>L21+'[1]2025 Σεπτέμβριος '!N21</f>
        <v>2727.43</v>
      </c>
      <c r="O21" s="11">
        <f t="shared" si="7"/>
        <v>4.5774415026815221E-3</v>
      </c>
      <c r="P21" s="12">
        <f t="shared" si="0"/>
        <v>502.62999999999965</v>
      </c>
      <c r="Q21" s="11">
        <f t="shared" si="1"/>
        <v>0.84438988749435007</v>
      </c>
    </row>
    <row r="22" spans="1:17" ht="18.75" customHeight="1" x14ac:dyDescent="0.25">
      <c r="A22" s="67">
        <v>21</v>
      </c>
      <c r="B22" s="67">
        <v>15</v>
      </c>
      <c r="C22" s="44" t="str">
        <f>[1]ΑΝΤΙΣΤΟΙΧΙΣΗ!F201</f>
        <v>Πωλ. Μαθημάτων</v>
      </c>
      <c r="D22" s="10">
        <f>'[1]2025_ΕΣΟΔΑ'!L16</f>
        <v>0</v>
      </c>
      <c r="E22" s="11" t="e">
        <f t="shared" si="2"/>
        <v>#DIV/0!</v>
      </c>
      <c r="F22" s="12">
        <f>D22+'[1]2025 Σεπτέμβριος '!F22</f>
        <v>0</v>
      </c>
      <c r="G22" s="11">
        <f t="shared" si="3"/>
        <v>0</v>
      </c>
      <c r="H22" s="12"/>
      <c r="I22" s="11" t="e">
        <f t="shared" si="4"/>
        <v>#DIV/0!</v>
      </c>
      <c r="J22" s="12">
        <f>H22+'[1]2025 Σεπτέμβριος '!J22</f>
        <v>0</v>
      </c>
      <c r="K22" s="11" t="e">
        <f t="shared" si="5"/>
        <v>#DIV/0!</v>
      </c>
      <c r="L22" s="68">
        <f>'[1]2024_60-69 ΕΞΟΔΑ+ΟΜ 2'!L128</f>
        <v>0</v>
      </c>
      <c r="M22" s="11">
        <f t="shared" si="6"/>
        <v>0</v>
      </c>
      <c r="N22" s="12">
        <f>L22+'[1]2025 Σεπτέμβριος '!N22</f>
        <v>0</v>
      </c>
      <c r="O22" s="11">
        <f t="shared" si="7"/>
        <v>0</v>
      </c>
      <c r="P22" s="12">
        <f t="shared" si="0"/>
        <v>0</v>
      </c>
      <c r="Q22" s="11" t="e">
        <f t="shared" si="1"/>
        <v>#DIV/0!</v>
      </c>
    </row>
    <row r="23" spans="1:17" ht="31.5" customHeight="1" x14ac:dyDescent="0.25">
      <c r="A23" s="67">
        <v>22</v>
      </c>
      <c r="B23" s="67">
        <v>16</v>
      </c>
      <c r="C23" s="44" t="str">
        <f>[1]ΑΝΤΙΣΤΟΙΧΙΣΗ!F202</f>
        <v>Πωλ.Κρουαζ.Transfer.MM. (ΠΑΚΕΤΟ)</v>
      </c>
      <c r="D23" s="10">
        <f>'[1]2025_ΕΣΟΔΑ'!L17</f>
        <v>0</v>
      </c>
      <c r="E23" s="11" t="e">
        <f t="shared" si="2"/>
        <v>#DIV/0!</v>
      </c>
      <c r="F23" s="12">
        <f>D23+'[1]2025 Σεπτέμβριος '!F23</f>
        <v>495.58</v>
      </c>
      <c r="G23" s="11">
        <f t="shared" si="3"/>
        <v>2.2960572500675971E-3</v>
      </c>
      <c r="H23" s="12"/>
      <c r="I23" s="11" t="e">
        <f t="shared" si="4"/>
        <v>#DIV/0!</v>
      </c>
      <c r="J23" s="12">
        <f>H23+'[1]2025 Σεπτέμβριος '!J23</f>
        <v>0</v>
      </c>
      <c r="K23" s="11" t="e">
        <f t="shared" si="5"/>
        <v>#DIV/0!</v>
      </c>
      <c r="L23" s="68">
        <f>'[1]2024_60-69 ΕΞΟΔΑ+ΟΜ 2'!L129</f>
        <v>0</v>
      </c>
      <c r="M23" s="11">
        <f t="shared" si="6"/>
        <v>0</v>
      </c>
      <c r="N23" s="12">
        <f>L23+'[1]2025 Σεπτέμβριος '!N23</f>
        <v>524.05999999999995</v>
      </c>
      <c r="O23" s="11">
        <f t="shared" si="7"/>
        <v>8.7952907825142291E-4</v>
      </c>
      <c r="P23" s="12">
        <f t="shared" si="0"/>
        <v>-28.479999999999961</v>
      </c>
      <c r="Q23" s="11">
        <f t="shared" si="1"/>
        <v>1.0574680172726905</v>
      </c>
    </row>
    <row r="24" spans="1:17" ht="22.5" customHeight="1" x14ac:dyDescent="0.25">
      <c r="A24" s="67">
        <v>23</v>
      </c>
      <c r="B24" s="67">
        <v>17</v>
      </c>
      <c r="C24" s="44" t="str">
        <f>[1]ΑΝΤΙΣΤΟΙΧΙΣΗ!F203</f>
        <v>Προμ. Συστ.Πελ. Αυτοκ.</v>
      </c>
      <c r="D24" s="10">
        <f>'[1]2025_ΕΣΟΔΑ'!L18</f>
        <v>0</v>
      </c>
      <c r="E24" s="11" t="e">
        <f t="shared" si="2"/>
        <v>#DIV/0!</v>
      </c>
      <c r="F24" s="12">
        <f>D24+'[1]2025 Σεπτέμβριος '!F24</f>
        <v>0</v>
      </c>
      <c r="G24" s="11">
        <f t="shared" si="3"/>
        <v>0</v>
      </c>
      <c r="H24" s="12"/>
      <c r="I24" s="11" t="e">
        <f t="shared" si="4"/>
        <v>#DIV/0!</v>
      </c>
      <c r="J24" s="12">
        <f>H24+'[1]2025 Σεπτέμβριος '!J24</f>
        <v>0</v>
      </c>
      <c r="K24" s="11" t="e">
        <f t="shared" si="5"/>
        <v>#DIV/0!</v>
      </c>
      <c r="L24" s="68">
        <f>'[1]2024_60-69 ΕΞΟΔΑ+ΟΜ 2'!L130</f>
        <v>91.95</v>
      </c>
      <c r="M24" s="11">
        <f t="shared" si="6"/>
        <v>1.1926750683566897E-3</v>
      </c>
      <c r="N24" s="12">
        <f>L24+'[1]2025 Σεπτέμβριος '!N24</f>
        <v>2436.8999999999996</v>
      </c>
      <c r="O24" s="11">
        <f t="shared" si="7"/>
        <v>4.0898454581362676E-3</v>
      </c>
      <c r="P24" s="12">
        <f t="shared" si="0"/>
        <v>-2436.8999999999996</v>
      </c>
      <c r="Q24" s="11" t="e">
        <f t="shared" si="1"/>
        <v>#DIV/0!</v>
      </c>
    </row>
    <row r="25" spans="1:17" ht="20.25" customHeight="1" x14ac:dyDescent="0.25">
      <c r="A25" s="67">
        <v>24</v>
      </c>
      <c r="B25" s="67">
        <v>18</v>
      </c>
      <c r="C25" s="44" t="str">
        <f>[1]ΑΝΤΙΣΤΟΙΧΙΣΗ!F204</f>
        <v>Προμ. Συστ.Πελ. Γυμν.</v>
      </c>
      <c r="D25" s="10">
        <f>'[1]2025_ΕΣΟΔΑ'!L19</f>
        <v>0</v>
      </c>
      <c r="E25" s="11" t="e">
        <f t="shared" si="2"/>
        <v>#DIV/0!</v>
      </c>
      <c r="F25" s="12">
        <f>D25+'[1]2025 Σεπτέμβριος '!F25</f>
        <v>0</v>
      </c>
      <c r="G25" s="11">
        <f t="shared" si="3"/>
        <v>0</v>
      </c>
      <c r="H25" s="12"/>
      <c r="I25" s="11" t="e">
        <f t="shared" si="4"/>
        <v>#DIV/0!</v>
      </c>
      <c r="J25" s="12">
        <f>H25+'[1]2025 Σεπτέμβριος '!J25</f>
        <v>0</v>
      </c>
      <c r="K25" s="11" t="e">
        <f t="shared" si="5"/>
        <v>#DIV/0!</v>
      </c>
      <c r="L25" s="68">
        <f>'[1]2024_60-69 ΕΞΟΔΑ+ΟΜ 2'!L131</f>
        <v>0</v>
      </c>
      <c r="M25" s="11">
        <f t="shared" si="6"/>
        <v>0</v>
      </c>
      <c r="N25" s="12">
        <f>L25+'[1]2025 Σεπτέμβριος '!N25</f>
        <v>0</v>
      </c>
      <c r="O25" s="11">
        <f t="shared" si="7"/>
        <v>0</v>
      </c>
      <c r="P25" s="12">
        <f t="shared" si="0"/>
        <v>0</v>
      </c>
      <c r="Q25" s="11" t="e">
        <f t="shared" si="1"/>
        <v>#DIV/0!</v>
      </c>
    </row>
    <row r="26" spans="1:17" ht="18.75" customHeight="1" x14ac:dyDescent="0.25">
      <c r="A26" s="67">
        <v>25</v>
      </c>
      <c r="B26" s="67">
        <v>19</v>
      </c>
      <c r="C26" s="44" t="str">
        <f>[1]ΑΝΤΙΣΤΟΙΧΙΣΗ!F205</f>
        <v>Προμ.Σύστ.Πελ. TRANSFER</v>
      </c>
      <c r="D26" s="10">
        <f>'[1]2025_ΕΣΟΔΑ'!L20</f>
        <v>0</v>
      </c>
      <c r="E26" s="11" t="e">
        <f t="shared" si="2"/>
        <v>#DIV/0!</v>
      </c>
      <c r="F26" s="12">
        <f>D26+'[1]2025 Σεπτέμβριος '!F26</f>
        <v>0</v>
      </c>
      <c r="G26" s="11">
        <f t="shared" si="3"/>
        <v>0</v>
      </c>
      <c r="H26" s="12"/>
      <c r="I26" s="11" t="e">
        <f t="shared" si="4"/>
        <v>#DIV/0!</v>
      </c>
      <c r="J26" s="12">
        <f>H26+'[1]2025 Σεπτέμβριος '!J26</f>
        <v>0</v>
      </c>
      <c r="K26" s="11" t="e">
        <f t="shared" si="5"/>
        <v>#DIV/0!</v>
      </c>
      <c r="L26" s="68">
        <f>'[1]2024_60-69 ΕΞΟΔΑ+ΟΜ 2'!L132</f>
        <v>112.9</v>
      </c>
      <c r="M26" s="11">
        <f t="shared" si="6"/>
        <v>1.4644156086728688E-3</v>
      </c>
      <c r="N26" s="12">
        <f>L26+'[1]2025 Σεπτέμβριος '!N26</f>
        <v>112.9</v>
      </c>
      <c r="O26" s="11">
        <f t="shared" si="7"/>
        <v>1.8947989339882009E-4</v>
      </c>
      <c r="P26" s="12">
        <f t="shared" si="0"/>
        <v>-112.9</v>
      </c>
      <c r="Q26" s="11" t="e">
        <f t="shared" si="1"/>
        <v>#DIV/0!</v>
      </c>
    </row>
    <row r="27" spans="1:17" ht="23.25" customHeight="1" x14ac:dyDescent="0.25">
      <c r="A27" s="67">
        <v>26</v>
      </c>
      <c r="B27" s="67">
        <v>20</v>
      </c>
      <c r="C27" s="44" t="str">
        <f>[1]ΑΝΤΙΣΤΟΙΧΙΣΗ!F206</f>
        <v>Προμ.Σύστ.Πελ.Εκδρ.- Ξεναγ.</v>
      </c>
      <c r="D27" s="10">
        <f>'[1]2025_ΕΣΟΔΑ'!L21</f>
        <v>0</v>
      </c>
      <c r="E27" s="11" t="e">
        <f t="shared" si="2"/>
        <v>#DIV/0!</v>
      </c>
      <c r="F27" s="12">
        <f>D27+'[1]2025 Σεπτέμβριος '!F27</f>
        <v>250.7</v>
      </c>
      <c r="G27" s="11">
        <f t="shared" si="3"/>
        <v>1.1615108611968735E-3</v>
      </c>
      <c r="H27" s="12"/>
      <c r="I27" s="11" t="e">
        <f t="shared" si="4"/>
        <v>#DIV/0!</v>
      </c>
      <c r="J27" s="12">
        <f>H27+'[1]2025 Σεπτέμβριος '!J27</f>
        <v>0</v>
      </c>
      <c r="K27" s="11" t="e">
        <f t="shared" si="5"/>
        <v>#DIV/0!</v>
      </c>
      <c r="L27" s="68">
        <f>'[1]2024_60-69 ΕΞΟΔΑ+ΟΜ 2'!L133</f>
        <v>110.88999999999999</v>
      </c>
      <c r="M27" s="11">
        <f t="shared" si="6"/>
        <v>1.4383440818931301E-3</v>
      </c>
      <c r="N27" s="12">
        <f>L27+'[1]2025 Σεπτέμβριος '!N27</f>
        <v>860.64</v>
      </c>
      <c r="O27" s="11">
        <f t="shared" si="7"/>
        <v>1.4444107657640435E-3</v>
      </c>
      <c r="P27" s="12">
        <f t="shared" si="0"/>
        <v>-609.94000000000005</v>
      </c>
      <c r="Q27" s="11">
        <f t="shared" si="1"/>
        <v>3.4329477463103313</v>
      </c>
    </row>
    <row r="28" spans="1:17" ht="23.25" customHeight="1" x14ac:dyDescent="0.25">
      <c r="A28" s="67">
        <v>27</v>
      </c>
      <c r="B28" s="67">
        <v>21</v>
      </c>
      <c r="C28" s="44" t="str">
        <f>[1]ΑΝΤΙΣΤΟΙΧΙΣΗ!F207</f>
        <v>Προμ.Συστ.Πελ.Κρουαζιέρας</v>
      </c>
      <c r="D28" s="10">
        <f>'[1]2025_ΕΣΟΔΑ'!L22</f>
        <v>0</v>
      </c>
      <c r="E28" s="11" t="e">
        <f t="shared" si="2"/>
        <v>#DIV/0!</v>
      </c>
      <c r="F28" s="12">
        <f>D28+'[1]2025 Σεπτέμβριος '!F28</f>
        <v>0</v>
      </c>
      <c r="G28" s="11">
        <f t="shared" si="3"/>
        <v>0</v>
      </c>
      <c r="H28" s="12"/>
      <c r="I28" s="11" t="e">
        <f t="shared" si="4"/>
        <v>#DIV/0!</v>
      </c>
      <c r="J28" s="12">
        <f>H28+'[1]2025 Σεπτέμβριος '!J28</f>
        <v>0</v>
      </c>
      <c r="K28" s="11" t="e">
        <f t="shared" si="5"/>
        <v>#DIV/0!</v>
      </c>
      <c r="L28" s="68">
        <f>'[1]2024_60-69 ΕΞΟΔΑ+ΟΜ 2'!L134</f>
        <v>0</v>
      </c>
      <c r="M28" s="11">
        <f t="shared" si="6"/>
        <v>0</v>
      </c>
      <c r="N28" s="12">
        <f>L28+'[1]2025 Σεπτέμβριος '!N28</f>
        <v>120.16</v>
      </c>
      <c r="O28" s="11">
        <f t="shared" si="7"/>
        <v>2.0166434004253517E-4</v>
      </c>
      <c r="P28" s="12">
        <f t="shared" si="0"/>
        <v>-120.16</v>
      </c>
      <c r="Q28" s="11" t="e">
        <f t="shared" si="1"/>
        <v>#DIV/0!</v>
      </c>
    </row>
    <row r="29" spans="1:17" ht="23.25" customHeight="1" x14ac:dyDescent="0.25">
      <c r="A29" s="67">
        <v>28</v>
      </c>
      <c r="B29" s="67">
        <v>22</v>
      </c>
      <c r="C29" s="44" t="str">
        <f>[1]ΑΝΤΙΣΤΟΙΧΙΣΗ!F208</f>
        <v>Ασυνήθη έσοδα και κέρδη</v>
      </c>
      <c r="D29" s="10">
        <f>'[1]2025_ΕΣΟΔΑ'!L23</f>
        <v>0</v>
      </c>
      <c r="E29" s="11" t="e">
        <f t="shared" si="2"/>
        <v>#DIV/0!</v>
      </c>
      <c r="F29" s="12">
        <f>D29+'[1]2025 Σεπτέμβριος '!F29</f>
        <v>264.43</v>
      </c>
      <c r="G29" s="11">
        <f t="shared" si="3"/>
        <v>1.2251229239181862E-3</v>
      </c>
      <c r="H29" s="12"/>
      <c r="I29" s="11" t="e">
        <f t="shared" si="4"/>
        <v>#DIV/0!</v>
      </c>
      <c r="J29" s="12">
        <f>H29+'[1]2025 Σεπτέμβριος '!J29</f>
        <v>0</v>
      </c>
      <c r="K29" s="11" t="e">
        <f t="shared" si="5"/>
        <v>#DIV/0!</v>
      </c>
      <c r="L29" s="68">
        <f>'[1]2024_60-69 ΕΞΟΔΑ+ΟΜ 2'!L135</f>
        <v>76.400000000000006</v>
      </c>
      <c r="M29" s="11">
        <f>L29/$L$7</f>
        <v>9.9097743580697241E-4</v>
      </c>
      <c r="N29" s="12">
        <f>L29+'[1]2025 Σεπτέμβριος '!N29</f>
        <v>5807.17</v>
      </c>
      <c r="O29" s="11">
        <f t="shared" si="7"/>
        <v>9.7461643272703808E-3</v>
      </c>
      <c r="P29" s="12">
        <f t="shared" si="0"/>
        <v>-5542.74</v>
      </c>
      <c r="Q29" s="11">
        <f t="shared" si="1"/>
        <v>21.961086109745491</v>
      </c>
    </row>
    <row r="30" spans="1:17" ht="25.5" customHeight="1" x14ac:dyDescent="0.25">
      <c r="A30" s="67">
        <v>29</v>
      </c>
      <c r="B30" s="67">
        <v>23</v>
      </c>
      <c r="C30" s="44" t="str">
        <f>[1]ΑΝΤΙΣΤΟΙΧΙΣΗ!F209</f>
        <v>Φορος Παρεπιδημούντων</v>
      </c>
      <c r="D30" s="10">
        <f>'[1]2025_ΕΣΟΔΑ'!L24</f>
        <v>0</v>
      </c>
      <c r="E30" s="11" t="e">
        <f t="shared" si="2"/>
        <v>#DIV/0!</v>
      </c>
      <c r="F30" s="12">
        <f>D30+'[1]2025 Σεπτέμβριος '!F30</f>
        <v>-1281.8600000000001</v>
      </c>
      <c r="G30" s="11">
        <f t="shared" si="3"/>
        <v>-5.9389481951887691E-3</v>
      </c>
      <c r="H30" s="12"/>
      <c r="I30" s="11" t="e">
        <f t="shared" si="4"/>
        <v>#DIV/0!</v>
      </c>
      <c r="J30" s="12">
        <f>H30+'[1]2025 Σεπτέμβριος '!J30</f>
        <v>0</v>
      </c>
      <c r="K30" s="11" t="e">
        <f t="shared" si="5"/>
        <v>#DIV/0!</v>
      </c>
      <c r="L30" s="68">
        <f>'[1]2024_60-69 ΕΞΟΔΑ+ΟΜ 2'!L136</f>
        <v>-366.73</v>
      </c>
      <c r="M30" s="11">
        <f>L30/$L$7</f>
        <v>-4.756821400961923E-3</v>
      </c>
      <c r="N30" s="12">
        <f>L30+'[1]2025 Σεπτέμβριος '!N30</f>
        <v>-2799.7400000000002</v>
      </c>
      <c r="O30" s="11">
        <f t="shared" si="7"/>
        <v>-4.698799262572299E-3</v>
      </c>
      <c r="P30" s="12">
        <f t="shared" si="0"/>
        <v>1517.88</v>
      </c>
      <c r="Q30" s="11">
        <f t="shared" si="1"/>
        <v>2.1841230711622175</v>
      </c>
    </row>
    <row r="31" spans="1:17" ht="24" customHeight="1" x14ac:dyDescent="0.25">
      <c r="A31" s="67">
        <v>30</v>
      </c>
      <c r="B31" s="67">
        <v>24</v>
      </c>
      <c r="C31" s="44" t="str">
        <f>[1]ΑΝΤΙΣΤΟΙΧΙΣΗ!F210</f>
        <v xml:space="preserve">Πρόβλεψη </v>
      </c>
      <c r="D31" s="10">
        <f>'[1]2025_ΕΣΟΔΑ'!L25</f>
        <v>0</v>
      </c>
      <c r="E31" s="11" t="e">
        <f t="shared" si="2"/>
        <v>#DIV/0!</v>
      </c>
      <c r="F31" s="12">
        <f>D31+'[1]2025 Σεπτέμβριος '!F31</f>
        <v>0</v>
      </c>
      <c r="G31" s="11">
        <f t="shared" si="3"/>
        <v>0</v>
      </c>
      <c r="H31" s="12"/>
      <c r="I31" s="11" t="e">
        <f t="shared" si="4"/>
        <v>#DIV/0!</v>
      </c>
      <c r="J31" s="12">
        <f>H31+'[1]2025 Σεπτέμβριος '!J31</f>
        <v>0</v>
      </c>
      <c r="K31" s="11" t="e">
        <f t="shared" si="5"/>
        <v>#DIV/0!</v>
      </c>
      <c r="L31" s="68">
        <f>'[1]2024_60-69 ΕΞΟΔΑ+ΟΜ 2'!L137</f>
        <v>0</v>
      </c>
      <c r="M31" s="11">
        <f t="shared" ref="M31:M37" si="8">L31/$L$7</f>
        <v>0</v>
      </c>
      <c r="N31" s="12">
        <f>L31+'[1]2025 Σεπτέμβριος '!N31</f>
        <v>0</v>
      </c>
      <c r="O31" s="11">
        <f t="shared" si="7"/>
        <v>0</v>
      </c>
      <c r="P31" s="12">
        <f t="shared" si="0"/>
        <v>0</v>
      </c>
      <c r="Q31" s="11" t="e">
        <f t="shared" si="1"/>
        <v>#DIV/0!</v>
      </c>
    </row>
    <row r="32" spans="1:17" ht="15" customHeight="1" x14ac:dyDescent="0.25">
      <c r="A32" s="67">
        <v>31</v>
      </c>
      <c r="B32" s="67">
        <v>25</v>
      </c>
      <c r="C32" s="44">
        <f>[1]ΑΝΤΙΣΤΟΙΧΙΣΗ!F211</f>
        <v>0</v>
      </c>
      <c r="D32" s="10">
        <f>'[1]2025_ΕΣΟΔΑ'!L26</f>
        <v>0</v>
      </c>
      <c r="E32" s="11" t="e">
        <f t="shared" si="2"/>
        <v>#DIV/0!</v>
      </c>
      <c r="F32" s="12">
        <f>D32+'[1]2025 Σεπτέμβριος '!F32</f>
        <v>0</v>
      </c>
      <c r="G32" s="11">
        <f t="shared" si="3"/>
        <v>0</v>
      </c>
      <c r="H32" s="12"/>
      <c r="I32" s="11" t="e">
        <f t="shared" si="4"/>
        <v>#DIV/0!</v>
      </c>
      <c r="J32" s="12">
        <f>H32+'[1]2025 Σεπτέμβριος '!J32</f>
        <v>0</v>
      </c>
      <c r="K32" s="11" t="e">
        <f t="shared" si="5"/>
        <v>#DIV/0!</v>
      </c>
      <c r="L32" s="68">
        <f>'[1]2024_60-69 ΕΞΟΔΑ+ΟΜ 2'!L138</f>
        <v>0</v>
      </c>
      <c r="M32" s="11">
        <f t="shared" si="8"/>
        <v>0</v>
      </c>
      <c r="N32" s="12">
        <f>L32+'[1]2025 Σεπτέμβριος '!N32</f>
        <v>0</v>
      </c>
      <c r="O32" s="11">
        <f t="shared" si="7"/>
        <v>0</v>
      </c>
      <c r="P32" s="12">
        <f t="shared" si="0"/>
        <v>0</v>
      </c>
      <c r="Q32" s="11" t="e">
        <f t="shared" si="1"/>
        <v>#DIV/0!</v>
      </c>
    </row>
    <row r="33" spans="1:17" ht="29.25" customHeight="1" x14ac:dyDescent="0.25">
      <c r="A33" s="67">
        <v>32</v>
      </c>
      <c r="B33" s="67">
        <v>26</v>
      </c>
      <c r="C33" s="44">
        <f>[1]ΑΝΤΙΣΤΟΙΧΙΣΗ!F212</f>
        <v>0</v>
      </c>
      <c r="D33" s="10">
        <f>'[1]2025_ΕΣΟΔΑ'!L27</f>
        <v>0</v>
      </c>
      <c r="E33" s="11" t="e">
        <f t="shared" si="2"/>
        <v>#DIV/0!</v>
      </c>
      <c r="F33" s="12">
        <f>D33+'[1]2025 Σεπτέμβριος '!F33</f>
        <v>0</v>
      </c>
      <c r="G33" s="11">
        <f t="shared" si="3"/>
        <v>0</v>
      </c>
      <c r="H33" s="12"/>
      <c r="I33" s="11" t="e">
        <f t="shared" si="4"/>
        <v>#DIV/0!</v>
      </c>
      <c r="J33" s="12">
        <f>H33+'[1]2025 Σεπτέμβριος '!J33</f>
        <v>0</v>
      </c>
      <c r="K33" s="11" t="e">
        <f t="shared" si="5"/>
        <v>#DIV/0!</v>
      </c>
      <c r="L33" s="68">
        <f>'[1]2024_60-69 ΕΞΟΔΑ+ΟΜ 2'!L139</f>
        <v>0</v>
      </c>
      <c r="M33" s="11">
        <f t="shared" si="8"/>
        <v>0</v>
      </c>
      <c r="N33" s="12">
        <f>L33+'[1]2025 Σεπτέμβριος '!N33</f>
        <v>0</v>
      </c>
      <c r="O33" s="11">
        <f t="shared" si="7"/>
        <v>0</v>
      </c>
      <c r="P33" s="12">
        <f t="shared" si="0"/>
        <v>0</v>
      </c>
      <c r="Q33" s="11" t="e">
        <f t="shared" si="1"/>
        <v>#DIV/0!</v>
      </c>
    </row>
    <row r="34" spans="1:17" ht="41.25" customHeight="1" x14ac:dyDescent="0.25">
      <c r="A34" s="67">
        <v>33</v>
      </c>
      <c r="B34" s="67">
        <v>27</v>
      </c>
      <c r="C34" s="44">
        <f>[1]ΑΝΤΙΣΤΟΙΧΙΣΗ!F213</f>
        <v>0</v>
      </c>
      <c r="D34" s="10">
        <f>'[1]2025_ΕΣΟΔΑ'!L28</f>
        <v>0</v>
      </c>
      <c r="E34" s="11" t="e">
        <f t="shared" si="2"/>
        <v>#DIV/0!</v>
      </c>
      <c r="F34" s="12">
        <f>D34+'[1]2025 Σεπτέμβριος '!F34</f>
        <v>0</v>
      </c>
      <c r="G34" s="11">
        <f t="shared" si="3"/>
        <v>0</v>
      </c>
      <c r="H34" s="12"/>
      <c r="I34" s="11" t="e">
        <f t="shared" si="4"/>
        <v>#DIV/0!</v>
      </c>
      <c r="J34" s="12">
        <f>H34+'[1]2025 Σεπτέμβριος '!J34</f>
        <v>0</v>
      </c>
      <c r="K34" s="11" t="e">
        <f t="shared" si="5"/>
        <v>#DIV/0!</v>
      </c>
      <c r="L34" s="68">
        <f>'[1]2024_60-69 ΕΞΟΔΑ+ΟΜ 2'!L140</f>
        <v>0</v>
      </c>
      <c r="M34" s="11">
        <f t="shared" si="8"/>
        <v>0</v>
      </c>
      <c r="N34" s="12">
        <f>L34+'[1]2025 Σεπτέμβριος '!N34</f>
        <v>0</v>
      </c>
      <c r="O34" s="11">
        <f t="shared" si="7"/>
        <v>0</v>
      </c>
      <c r="P34" s="12">
        <f t="shared" si="0"/>
        <v>0</v>
      </c>
      <c r="Q34" s="11" t="e">
        <f t="shared" si="1"/>
        <v>#DIV/0!</v>
      </c>
    </row>
    <row r="35" spans="1:17" ht="80.25" customHeight="1" x14ac:dyDescent="0.25">
      <c r="A35" s="67">
        <v>34</v>
      </c>
      <c r="B35" s="67">
        <v>28</v>
      </c>
      <c r="C35" s="44">
        <f>[1]ΑΝΤΙΣΤΟΙΧΙΣΗ!F214</f>
        <v>0</v>
      </c>
      <c r="D35" s="10">
        <f>'[1]2025_ΕΣΟΔΑ'!L29</f>
        <v>0</v>
      </c>
      <c r="E35" s="11" t="e">
        <f t="shared" si="2"/>
        <v>#DIV/0!</v>
      </c>
      <c r="F35" s="12">
        <f>D35+'[1]2025 Σεπτέμβριος '!F35</f>
        <v>0</v>
      </c>
      <c r="G35" s="11">
        <f t="shared" si="3"/>
        <v>0</v>
      </c>
      <c r="H35" s="12"/>
      <c r="I35" s="11" t="e">
        <f t="shared" si="4"/>
        <v>#DIV/0!</v>
      </c>
      <c r="J35" s="12">
        <f>H35+'[1]2025 Σεπτέμβριος '!J35</f>
        <v>0</v>
      </c>
      <c r="K35" s="11" t="e">
        <f t="shared" si="5"/>
        <v>#DIV/0!</v>
      </c>
      <c r="L35" s="68">
        <f>'[1]2024_60-69 ΕΞΟΔΑ+ΟΜ 2'!L141</f>
        <v>0</v>
      </c>
      <c r="M35" s="11">
        <f t="shared" si="8"/>
        <v>0</v>
      </c>
      <c r="N35" s="12">
        <f>L35+'[1]2025 Σεπτέμβριος '!N35</f>
        <v>0</v>
      </c>
      <c r="O35" s="11">
        <f t="shared" si="7"/>
        <v>0</v>
      </c>
      <c r="P35" s="12">
        <f t="shared" si="0"/>
        <v>0</v>
      </c>
      <c r="Q35" s="11" t="e">
        <f t="shared" si="1"/>
        <v>#DIV/0!</v>
      </c>
    </row>
    <row r="36" spans="1:17" ht="21" customHeight="1" x14ac:dyDescent="0.25">
      <c r="A36" s="67">
        <v>35</v>
      </c>
      <c r="B36" s="67">
        <v>29</v>
      </c>
      <c r="C36" s="44">
        <f>[1]ΑΝΤΙΣΤΟΙΧΙΣΗ!F215</f>
        <v>0</v>
      </c>
      <c r="D36" s="10">
        <f>'[1]2025_ΕΣΟΔΑ'!L30</f>
        <v>0</v>
      </c>
      <c r="E36" s="11" t="e">
        <f t="shared" si="2"/>
        <v>#DIV/0!</v>
      </c>
      <c r="F36" s="12">
        <f>D36+'[1]2025 Σεπτέμβριος '!F36</f>
        <v>0</v>
      </c>
      <c r="G36" s="11">
        <f t="shared" si="3"/>
        <v>0</v>
      </c>
      <c r="H36" s="12"/>
      <c r="I36" s="11" t="e">
        <f t="shared" si="4"/>
        <v>#DIV/0!</v>
      </c>
      <c r="J36" s="12">
        <f>H36+'[1]2025 Σεπτέμβριος '!J36</f>
        <v>0</v>
      </c>
      <c r="K36" s="11" t="e">
        <f t="shared" si="5"/>
        <v>#DIV/0!</v>
      </c>
      <c r="L36" s="68">
        <f>'[1]2024_60-69 ΕΞΟΔΑ+ΟΜ 2'!L142</f>
        <v>0</v>
      </c>
      <c r="M36" s="11">
        <f t="shared" si="8"/>
        <v>0</v>
      </c>
      <c r="N36" s="12">
        <f>L36+'[1]2025 Σεπτέμβριος '!N36</f>
        <v>0</v>
      </c>
      <c r="O36" s="11">
        <f t="shared" si="7"/>
        <v>0</v>
      </c>
      <c r="P36" s="12">
        <f t="shared" si="0"/>
        <v>0</v>
      </c>
      <c r="Q36" s="11" t="e">
        <f t="shared" si="1"/>
        <v>#DIV/0!</v>
      </c>
    </row>
    <row r="37" spans="1:17" ht="28.5" customHeight="1" x14ac:dyDescent="0.25">
      <c r="A37" s="67">
        <v>36</v>
      </c>
      <c r="B37" s="67">
        <v>30</v>
      </c>
      <c r="C37" s="44">
        <f>[1]ΑΝΤΙΣΤΟΙΧΙΣΗ!F216</f>
        <v>0</v>
      </c>
      <c r="D37" s="10">
        <f>'[1]2025_ΕΣΟΔΑ'!L31</f>
        <v>0</v>
      </c>
      <c r="E37" s="11" t="e">
        <f t="shared" si="2"/>
        <v>#DIV/0!</v>
      </c>
      <c r="F37" s="12">
        <f>D37+'[1]2025 Σεπτέμβριος '!F37</f>
        <v>0</v>
      </c>
      <c r="G37" s="11">
        <f t="shared" si="3"/>
        <v>0</v>
      </c>
      <c r="H37" s="12"/>
      <c r="I37" s="11" t="e">
        <f t="shared" si="4"/>
        <v>#DIV/0!</v>
      </c>
      <c r="J37" s="12">
        <f>H37+'[1]2025 Σεπτέμβριος '!J37</f>
        <v>0</v>
      </c>
      <c r="K37" s="11" t="e">
        <f t="shared" si="5"/>
        <v>#DIV/0!</v>
      </c>
      <c r="L37" s="68">
        <f>'[1]2024_60-69 ΕΞΟΔΑ+ΟΜ 2'!L143</f>
        <v>0</v>
      </c>
      <c r="M37" s="11">
        <f t="shared" si="8"/>
        <v>0</v>
      </c>
      <c r="N37" s="12">
        <f>L37+'[1]2025 Σεπτέμβριος '!N37</f>
        <v>0</v>
      </c>
      <c r="O37" s="11">
        <f t="shared" si="7"/>
        <v>0</v>
      </c>
      <c r="P37" s="12">
        <f t="shared" si="0"/>
        <v>0</v>
      </c>
      <c r="Q37" s="11" t="e">
        <f t="shared" si="1"/>
        <v>#DIV/0!</v>
      </c>
    </row>
    <row r="38" spans="1:17" ht="28.5" customHeight="1" x14ac:dyDescent="0.25">
      <c r="A38" s="60"/>
      <c r="B38" s="60"/>
      <c r="C38" s="6" t="s">
        <v>17</v>
      </c>
      <c r="D38" s="7">
        <f>'[1]2025_ΕΣΟΔΑ'!L32</f>
        <v>0</v>
      </c>
      <c r="E38" s="8"/>
      <c r="F38" s="7">
        <f>'[1]2025_ΕΣΟΔΑ'!L34</f>
        <v>215839.56584070798</v>
      </c>
      <c r="G38" s="8"/>
      <c r="H38" s="7">
        <f t="shared" ref="H38:N38" si="9">SUM(H8:H31)</f>
        <v>0</v>
      </c>
      <c r="I38" s="8"/>
      <c r="J38" s="7">
        <f t="shared" si="9"/>
        <v>0</v>
      </c>
      <c r="K38" s="8"/>
      <c r="L38" s="7">
        <f t="shared" si="9"/>
        <v>77095.599999999991</v>
      </c>
      <c r="M38" s="8"/>
      <c r="N38" s="7">
        <f t="shared" si="9"/>
        <v>595841.58495575259</v>
      </c>
      <c r="O38" s="8"/>
      <c r="P38" s="7"/>
      <c r="Q38" s="8"/>
    </row>
    <row r="39" spans="1:17" ht="28.5" customHeight="1" x14ac:dyDescent="0.25">
      <c r="A39" s="60"/>
      <c r="B39" s="60"/>
      <c r="C39" s="6" t="s">
        <v>18</v>
      </c>
      <c r="D39" s="7">
        <f>D7-D38</f>
        <v>0</v>
      </c>
      <c r="E39" s="8"/>
      <c r="F39" s="7">
        <f>F7-F38</f>
        <v>0</v>
      </c>
      <c r="G39" s="8"/>
      <c r="H39" s="7">
        <f>H7-H38</f>
        <v>0</v>
      </c>
      <c r="I39" s="8"/>
      <c r="J39" s="7">
        <f>J7-J38</f>
        <v>0</v>
      </c>
      <c r="K39" s="8"/>
      <c r="L39" s="7">
        <f>L7-L38</f>
        <v>0</v>
      </c>
      <c r="M39" s="8"/>
      <c r="N39" s="7">
        <f>N7-N38</f>
        <v>0</v>
      </c>
      <c r="O39" s="8"/>
      <c r="P39" s="7"/>
      <c r="Q39" s="8"/>
    </row>
    <row r="40" spans="1:17" ht="28.5" customHeight="1" x14ac:dyDescent="0.25">
      <c r="A40" s="58">
        <v>39</v>
      </c>
      <c r="B40" s="58"/>
      <c r="C40" s="58" t="s">
        <v>160</v>
      </c>
      <c r="D40" s="181" t="str">
        <f>[1]ΑΝΤΙΣΤΟΙΧΙΣΗ!$F$32</f>
        <v xml:space="preserve">ΠΡΑΓΜΑΤΟΠΟΙΗΘΕΝΤΑ ΜΗΝΟΣ ΤΡΕΧ. ΕΤΟΥΣ </v>
      </c>
      <c r="E40" s="181"/>
      <c r="F40" s="181"/>
      <c r="G40" s="181"/>
      <c r="H40" s="181" t="str">
        <f>[1]ΑΝΤΙΣΤΟΙΧΙΣΗ!$F$35</f>
        <v>ΠΡΟΥΠΟΛΟΓΙΣΜΟΣ ΤΡΕΧΟΝΤΟΣ ΕΤΟΥΣ</v>
      </c>
      <c r="I40" s="181"/>
      <c r="J40" s="181"/>
      <c r="K40" s="181"/>
      <c r="L40" s="181" t="str">
        <f>[1]ΑΝΤΙΣΤΟΙΧΙΣΗ!$F$68</f>
        <v>ΠΡΑΓΜΑΤΟΠΟΙΗΘΕΝΤΑ ΠΡΟΗΓΟΥΜΕΝΟΥ ΕΤΟΥΣ</v>
      </c>
      <c r="M40" s="181"/>
      <c r="N40" s="181"/>
      <c r="O40" s="181">
        <f>[1]ΑΝΤΙΣΤΟΙΧΙΣΗ!$D$33</f>
        <v>2024</v>
      </c>
      <c r="P40" s="182" t="str">
        <f>[1]ΑΝΤΙΣΤΟΙΧΙΣΗ!$F$100</f>
        <v xml:space="preserve">ΣΥΓΚΡΙΣΕΙΣ </v>
      </c>
      <c r="Q40" s="182">
        <f>[1]ΑΝΤΙΣΤΟΙΧΙΣΗ!$H$141</f>
        <v>2024</v>
      </c>
    </row>
    <row r="41" spans="1:17" ht="28.5" customHeight="1" x14ac:dyDescent="0.25">
      <c r="A41" s="60">
        <v>39</v>
      </c>
      <c r="B41" s="60"/>
      <c r="C41" s="5" t="s">
        <v>161</v>
      </c>
      <c r="D41" s="179" t="str">
        <f>[1]ΑΝΤΙΣΤΟΙΧΙΣΗ!$F$115</f>
        <v xml:space="preserve">ΟΚΤΩΒΡΙΟΣ ΤΡΕΧΟΝ ΕΤΟΣ </v>
      </c>
      <c r="E41" s="179"/>
      <c r="F41" s="179"/>
      <c r="G41" s="61">
        <f>[1]ΑΝΤΙΣΤΟΙΧΙΣΗ!$D$34</f>
        <v>2025</v>
      </c>
      <c r="H41" s="179" t="str">
        <f>[1]ΑΝΤΙΣΤΟΙΧΙΣΗ!$F$115</f>
        <v xml:space="preserve">ΟΚΤΩΒΡΙΟΣ ΤΡΕΧΟΝ ΕΤΟΣ </v>
      </c>
      <c r="I41" s="179"/>
      <c r="J41" s="179"/>
      <c r="K41" s="61">
        <f>[1]ΑΝΤΙΣΤΟΙΧΙΣΗ!$D$34</f>
        <v>2025</v>
      </c>
      <c r="L41" s="179" t="str">
        <f>[1]ΑΝΤΙΣΤΟΙΧΙΣΗ!$F$129</f>
        <v>ΟΚΤΩΒΡΙΟΣ ΠΡΟΗΓΟΥΜΕΝΟΥ ΕΤΟΥΣ</v>
      </c>
      <c r="M41" s="179"/>
      <c r="N41" s="179"/>
      <c r="O41" s="61">
        <f>[1]ΑΝΤΙΣΤΟΙΧΙΣΗ!$D$33</f>
        <v>2024</v>
      </c>
      <c r="P41" s="179"/>
      <c r="Q41" s="179"/>
    </row>
    <row r="42" spans="1:17" ht="28.5" customHeight="1" x14ac:dyDescent="0.25">
      <c r="A42" s="69">
        <v>41</v>
      </c>
      <c r="B42" s="69" t="s">
        <v>19</v>
      </c>
      <c r="C42" s="62" t="s">
        <v>20</v>
      </c>
      <c r="D42" s="62"/>
      <c r="E42" s="63" t="s">
        <v>22</v>
      </c>
      <c r="F42" s="63" t="s">
        <v>23</v>
      </c>
      <c r="G42" s="63" t="s">
        <v>24</v>
      </c>
      <c r="H42" s="63" t="s">
        <v>21</v>
      </c>
      <c r="I42" s="63" t="s">
        <v>22</v>
      </c>
      <c r="J42" s="63" t="s">
        <v>23</v>
      </c>
      <c r="K42" s="63" t="s">
        <v>24</v>
      </c>
      <c r="L42" s="63" t="s">
        <v>21</v>
      </c>
      <c r="M42" s="63" t="s">
        <v>25</v>
      </c>
      <c r="N42" s="63" t="s">
        <v>26</v>
      </c>
      <c r="O42" s="63" t="s">
        <v>169</v>
      </c>
      <c r="P42" s="63" t="s">
        <v>28</v>
      </c>
      <c r="Q42" s="63" t="s">
        <v>29</v>
      </c>
    </row>
    <row r="43" spans="1:17" ht="15" customHeight="1" x14ac:dyDescent="0.25">
      <c r="A43" s="60"/>
      <c r="B43" s="70" t="s">
        <v>30</v>
      </c>
      <c r="C43" s="6" t="s">
        <v>31</v>
      </c>
      <c r="D43" s="7">
        <f>SUM(D44:D73)</f>
        <v>7839.9766666666674</v>
      </c>
      <c r="E43" s="8"/>
      <c r="F43" s="7">
        <f>SUM(F44:F73)</f>
        <v>262342.26666666666</v>
      </c>
      <c r="G43" s="8"/>
      <c r="H43" s="7">
        <f>SUM(H44:H73)</f>
        <v>0</v>
      </c>
      <c r="I43" s="8"/>
      <c r="J43" s="7">
        <f>SUM(J44:J73)</f>
        <v>0</v>
      </c>
      <c r="K43" s="8"/>
      <c r="L43" s="7">
        <f>SUM(L44:L73)</f>
        <v>51120.160000000003</v>
      </c>
      <c r="M43" s="8"/>
      <c r="N43" s="7">
        <f>SUM(N44:N73)</f>
        <v>491354.58899999986</v>
      </c>
      <c r="O43" s="8"/>
      <c r="P43" s="7">
        <f>SUM(P44:P73)</f>
        <v>0</v>
      </c>
      <c r="Q43" s="8"/>
    </row>
    <row r="44" spans="1:17" ht="15" customHeight="1" x14ac:dyDescent="0.25">
      <c r="A44" s="67">
        <v>1</v>
      </c>
      <c r="B44" s="67">
        <v>1</v>
      </c>
      <c r="C44" s="44" t="str">
        <f>[1]ΑΝΤΙΣΤΟΙΧΙΣΗ!I187</f>
        <v>Μικτές Αποδοχές H.Keepin (Α.Κ.Υπ.)</v>
      </c>
      <c r="D44" s="14">
        <f>'[1]2025_60-69 ΕΞΟΔΑ+ΟΜ 2'!M4</f>
        <v>0</v>
      </c>
      <c r="E44" s="15">
        <f>D44/$D$43</f>
        <v>0</v>
      </c>
      <c r="F44" s="10">
        <f>D44+'[1]2025 Σεπτέμβριος '!F44</f>
        <v>17090.260000000002</v>
      </c>
      <c r="G44" s="15">
        <f>F44/$F$43</f>
        <v>6.5144897225863224E-2</v>
      </c>
      <c r="H44" s="14"/>
      <c r="I44" s="16" t="e">
        <f>H44/$H$43</f>
        <v>#DIV/0!</v>
      </c>
      <c r="J44" s="10">
        <f>H44</f>
        <v>0</v>
      </c>
      <c r="K44" s="17" t="e">
        <f>J44/$J$43</f>
        <v>#DIV/0!</v>
      </c>
      <c r="L44" s="14">
        <f>'[1]2024_60-69 ΕΞΟΔΑ+ΟΜ 2'!M4</f>
        <v>5747.8799999999992</v>
      </c>
      <c r="M44" s="15">
        <f>L44/$L$43</f>
        <v>0.11243861521560181</v>
      </c>
      <c r="N44" s="10">
        <f>L44+'[1]2025 Σεπτέμβριος '!N44</f>
        <v>45982.61</v>
      </c>
      <c r="O44" s="15">
        <f>N44/$N$43</f>
        <v>9.3583353100626099E-2</v>
      </c>
      <c r="P44" s="10"/>
      <c r="Q44" s="15"/>
    </row>
    <row r="45" spans="1:17" ht="15" customHeight="1" x14ac:dyDescent="0.25">
      <c r="A45" s="67">
        <v>2</v>
      </c>
      <c r="B45" s="67">
        <v>2</v>
      </c>
      <c r="C45" s="44" t="str">
        <f>[1]ΑΝΤΙΣΤΟΙΧΙΣΗ!I188</f>
        <v>Μικτές Αποδοχές Operation (Α.Κ.Operation )</v>
      </c>
      <c r="D45" s="14">
        <f>'[1]2025_60-69 ΕΞΟΔΑ+ΟΜ 2'!M5</f>
        <v>0</v>
      </c>
      <c r="E45" s="15">
        <f t="shared" ref="E45:E73" si="10">D45/$D$43</f>
        <v>0</v>
      </c>
      <c r="F45" s="10">
        <f>D45+'[1]2025 Σεπτέμβριος '!F45</f>
        <v>24880</v>
      </c>
      <c r="G45" s="15">
        <f t="shared" ref="G45:G73" si="11">F45/$F$43</f>
        <v>9.4837939445010011E-2</v>
      </c>
      <c r="H45" s="14"/>
      <c r="I45" s="16" t="e">
        <f t="shared" ref="I45:I73" si="12">H45/$H$43</f>
        <v>#DIV/0!</v>
      </c>
      <c r="J45" s="10">
        <f>H45</f>
        <v>0</v>
      </c>
      <c r="K45" s="17" t="e">
        <f t="shared" ref="K45:K73" si="13">J45/$J$43</f>
        <v>#DIV/0!</v>
      </c>
      <c r="L45" s="14">
        <f>'[1]2024_60-69 ΕΞΟΔΑ+ΟΜ 2'!M5</f>
        <v>4986.0600000000004</v>
      </c>
      <c r="M45" s="15">
        <f t="shared" ref="M45:M73" si="14">L45/$L$43</f>
        <v>9.7536079699281061E-2</v>
      </c>
      <c r="N45" s="10">
        <f>L45+'[1]2025 Σεπτέμβριος '!N45</f>
        <v>52949.680000000008</v>
      </c>
      <c r="O45" s="15">
        <f t="shared" ref="O45:O73" si="15">N45/$N$43</f>
        <v>0.10776266505979457</v>
      </c>
      <c r="P45" s="10"/>
      <c r="Q45" s="15">
        <f>N45/F45</f>
        <v>2.1282025723472673</v>
      </c>
    </row>
    <row r="46" spans="1:17" ht="15" customHeight="1" x14ac:dyDescent="0.25">
      <c r="A46" s="67">
        <v>3</v>
      </c>
      <c r="B46" s="67">
        <v>3</v>
      </c>
      <c r="C46" s="44" t="str">
        <f>[1]ΑΝΤΙΣΤΟΙΧΙΣΗ!I189</f>
        <v>Μικτές Αποδοχές Maintenance (Α.Κ.Υπ.)</v>
      </c>
      <c r="D46" s="14">
        <f>'[1]2025_60-69 ΕΞΟΔΑ+ΟΜ 2'!M6</f>
        <v>0</v>
      </c>
      <c r="E46" s="15">
        <f t="shared" si="10"/>
        <v>0</v>
      </c>
      <c r="F46" s="10">
        <f>D46+'[1]2025 Σεπτέμβριος '!F46</f>
        <v>14200.8</v>
      </c>
      <c r="G46" s="15">
        <f t="shared" si="11"/>
        <v>5.4130812317954101E-2</v>
      </c>
      <c r="H46" s="14"/>
      <c r="I46" s="16" t="e">
        <f t="shared" si="12"/>
        <v>#DIV/0!</v>
      </c>
      <c r="J46" s="10">
        <f t="shared" ref="J46:J73" si="16">H46</f>
        <v>0</v>
      </c>
      <c r="K46" s="17" t="e">
        <f t="shared" si="13"/>
        <v>#DIV/0!</v>
      </c>
      <c r="L46" s="14">
        <f>'[1]2024_60-69 ΕΞΟΔΑ+ΟΜ 2'!M6</f>
        <v>2330.9</v>
      </c>
      <c r="M46" s="15">
        <f t="shared" si="14"/>
        <v>4.5596492655735038E-2</v>
      </c>
      <c r="N46" s="10">
        <f>L46+'[1]2025 Σεπτέμβριος '!N46</f>
        <v>27450.219999999998</v>
      </c>
      <c r="O46" s="15">
        <f t="shared" si="15"/>
        <v>5.5866416259317778E-2</v>
      </c>
      <c r="P46" s="10"/>
      <c r="Q46" s="15">
        <f t="shared" ref="Q46:Q73" si="17">N46/F46</f>
        <v>1.9330051828066024</v>
      </c>
    </row>
    <row r="47" spans="1:17" ht="15" customHeight="1" x14ac:dyDescent="0.25">
      <c r="A47" s="67">
        <v>4</v>
      </c>
      <c r="B47" s="67">
        <v>4</v>
      </c>
      <c r="C47" s="71" t="str">
        <f>[1]ΑΝΤΙΣΤΟΙΧΙΣΗ!I190</f>
        <v>Ασφαλιστικές εισφορές (Α.Κ.HOUSE KEEPING)</v>
      </c>
      <c r="D47" s="14">
        <f>'[1]2025_60-69 ΕΞΟΔΑ+ΟΜ 2'!M7</f>
        <v>0</v>
      </c>
      <c r="E47" s="15">
        <f t="shared" si="10"/>
        <v>0</v>
      </c>
      <c r="F47" s="10">
        <f>D47+'[1]2025 Σεπτέμβριος '!F47</f>
        <v>3672.9500000000003</v>
      </c>
      <c r="G47" s="15">
        <f t="shared" si="11"/>
        <v>1.4000603283141058E-2</v>
      </c>
      <c r="H47" s="14"/>
      <c r="I47" s="16" t="e">
        <f t="shared" si="12"/>
        <v>#DIV/0!</v>
      </c>
      <c r="J47" s="10">
        <f t="shared" si="16"/>
        <v>0</v>
      </c>
      <c r="K47" s="17" t="e">
        <f t="shared" si="13"/>
        <v>#DIV/0!</v>
      </c>
      <c r="L47" s="14">
        <f>'[1]2024_60-69 ΕΞΟΔΑ+ΟΜ 2'!M7</f>
        <v>1326.72</v>
      </c>
      <c r="M47" s="15">
        <f t="shared" si="14"/>
        <v>2.595297041323814E-2</v>
      </c>
      <c r="N47" s="10">
        <f>L47+'[1]2025 Σεπτέμβριος '!N47</f>
        <v>11003.119999999999</v>
      </c>
      <c r="O47" s="15">
        <f t="shared" si="15"/>
        <v>2.2393441002338949E-2</v>
      </c>
      <c r="P47" s="10"/>
      <c r="Q47" s="15">
        <f t="shared" si="17"/>
        <v>2.995717338923753</v>
      </c>
    </row>
    <row r="48" spans="1:17" ht="15" customHeight="1" x14ac:dyDescent="0.25">
      <c r="A48" s="67">
        <v>5</v>
      </c>
      <c r="B48" s="67">
        <v>5</v>
      </c>
      <c r="C48" s="71" t="str">
        <f>[1]ΑΝΤΙΣΤΟΙΧΙΣΗ!I191</f>
        <v>Ασφαλιστικές εισφορές (Α.Κ. OPERATION DEP )</v>
      </c>
      <c r="D48" s="14">
        <f>'[1]2025_60-69 ΕΞΟΔΑ+ΟΜ 2'!M8</f>
        <v>0</v>
      </c>
      <c r="E48" s="15">
        <f t="shared" si="10"/>
        <v>0</v>
      </c>
      <c r="F48" s="10">
        <f>D48+'[1]2025 Σεπτέμβριος '!F48</f>
        <v>4508.5199999999995</v>
      </c>
      <c r="G48" s="15">
        <f t="shared" si="11"/>
        <v>1.7185640946407413E-2</v>
      </c>
      <c r="H48" s="14"/>
      <c r="I48" s="16" t="e">
        <f t="shared" si="12"/>
        <v>#DIV/0!</v>
      </c>
      <c r="J48" s="10">
        <f t="shared" si="16"/>
        <v>0</v>
      </c>
      <c r="K48" s="17" t="e">
        <f t="shared" si="13"/>
        <v>#DIV/0!</v>
      </c>
      <c r="L48" s="14">
        <f>'[1]2024_60-69 ΕΞΟΔΑ+ΟΜ 2'!M8</f>
        <v>1008.1999999999999</v>
      </c>
      <c r="M48" s="15">
        <f t="shared" si="14"/>
        <v>1.9722160494020362E-2</v>
      </c>
      <c r="N48" s="10">
        <f>L48+'[1]2025 Σεπτέμβριος '!N48</f>
        <v>10701.36</v>
      </c>
      <c r="O48" s="15">
        <f t="shared" si="15"/>
        <v>2.1779302034767408E-2</v>
      </c>
      <c r="P48" s="10"/>
      <c r="Q48" s="15">
        <f t="shared" si="17"/>
        <v>2.3735860104868118</v>
      </c>
    </row>
    <row r="49" spans="1:17" ht="28.5" customHeight="1" x14ac:dyDescent="0.25">
      <c r="A49" s="67">
        <v>6</v>
      </c>
      <c r="B49" s="67">
        <v>6</v>
      </c>
      <c r="C49" s="71" t="str">
        <f>[1]ΑΝΤΙΣΤΟΙΧΙΣΗ!I192</f>
        <v>Ασφαλιστικές εισφορές (Α.Κ. MAINTENANCE DEP )</v>
      </c>
      <c r="D49" s="14">
        <f>'[1]2025_60-69 ΕΞΟΔΑ+ΟΜ 2'!M9</f>
        <v>0</v>
      </c>
      <c r="E49" s="15">
        <f t="shared" si="10"/>
        <v>0</v>
      </c>
      <c r="F49" s="10">
        <f>D49+'[1]2025 Σεπτέμβριος '!F49</f>
        <v>3032.88</v>
      </c>
      <c r="G49" s="15">
        <f t="shared" si="11"/>
        <v>1.1560775312861012E-2</v>
      </c>
      <c r="H49" s="14"/>
      <c r="I49" s="16" t="e">
        <f t="shared" si="12"/>
        <v>#DIV/0!</v>
      </c>
      <c r="J49" s="10">
        <f t="shared" si="16"/>
        <v>0</v>
      </c>
      <c r="K49" s="17" t="e">
        <f t="shared" si="13"/>
        <v>#DIV/0!</v>
      </c>
      <c r="L49" s="14">
        <f>'[1]2024_60-69 ΕΞΟΔΑ+ΟΜ 2'!M9</f>
        <v>589.86</v>
      </c>
      <c r="M49" s="15">
        <f t="shared" si="14"/>
        <v>1.1538696279510862E-2</v>
      </c>
      <c r="N49" s="10">
        <f>L49+'[1]2025 Σεπτέμβριος '!N49</f>
        <v>7076.53</v>
      </c>
      <c r="O49" s="15">
        <f t="shared" si="15"/>
        <v>1.4402083868601055E-2</v>
      </c>
      <c r="P49" s="10"/>
      <c r="Q49" s="15">
        <f t="shared" si="17"/>
        <v>2.3332706866081083</v>
      </c>
    </row>
    <row r="50" spans="1:17" ht="15" customHeight="1" x14ac:dyDescent="0.25">
      <c r="A50" s="67">
        <v>7</v>
      </c>
      <c r="B50" s="67">
        <v>7</v>
      </c>
      <c r="C50" s="45" t="str">
        <f>[1]ΑΝΤΙΣΤΟΙΧΙΣΗ!I193</f>
        <v xml:space="preserve">Ενοίκια </v>
      </c>
      <c r="D50" s="14">
        <f>'[1]2025_60-69 ΕΞΟΔΑ+ΟΜ 2'!M10</f>
        <v>0</v>
      </c>
      <c r="E50" s="15">
        <f t="shared" si="10"/>
        <v>0</v>
      </c>
      <c r="F50" s="10">
        <f>D50+'[1]2025 Σεπτέμβριος '!F50</f>
        <v>47267</v>
      </c>
      <c r="G50" s="15">
        <f t="shared" si="11"/>
        <v>0.18017302587408715</v>
      </c>
      <c r="H50" s="14"/>
      <c r="I50" s="16" t="e">
        <f t="shared" si="12"/>
        <v>#DIV/0!</v>
      </c>
      <c r="J50" s="10">
        <f t="shared" si="16"/>
        <v>0</v>
      </c>
      <c r="K50" s="17" t="e">
        <f t="shared" si="13"/>
        <v>#DIV/0!</v>
      </c>
      <c r="L50" s="14">
        <f>'[1]2024_60-69 ΕΞΟΔΑ+ΟΜ 2'!M10</f>
        <v>9331.11</v>
      </c>
      <c r="M50" s="15">
        <f t="shared" si="14"/>
        <v>0.18253287939630861</v>
      </c>
      <c r="N50" s="10">
        <f>L50+'[1]2025 Σεπτέμβριος '!N50</f>
        <v>93683.029999999984</v>
      </c>
      <c r="O50" s="15">
        <f t="shared" si="15"/>
        <v>0.19066277612398572</v>
      </c>
      <c r="P50" s="10"/>
      <c r="Q50" s="15">
        <f t="shared" si="17"/>
        <v>1.9819965303488689</v>
      </c>
    </row>
    <row r="51" spans="1:17" ht="15" customHeight="1" x14ac:dyDescent="0.25">
      <c r="A51" s="67">
        <v>8</v>
      </c>
      <c r="B51" s="67">
        <v>8</v>
      </c>
      <c r="C51" s="45" t="str">
        <f>[1]ΑΝΤΙΣΤΟΙΧΙΣΗ!I194</f>
        <v xml:space="preserve">Διαφορά Ενοικίου </v>
      </c>
      <c r="D51" s="14">
        <f>'[1]2025_60-69 ΕΞΟΔΑ+ΟΜ 2'!M11</f>
        <v>0</v>
      </c>
      <c r="E51" s="15">
        <f t="shared" si="10"/>
        <v>0</v>
      </c>
      <c r="F51" s="10">
        <f>D51+'[1]2025 Σεπτέμβριος '!F51</f>
        <v>0</v>
      </c>
      <c r="G51" s="15">
        <f t="shared" si="11"/>
        <v>0</v>
      </c>
      <c r="H51" s="14"/>
      <c r="I51" s="16" t="e">
        <f t="shared" si="12"/>
        <v>#DIV/0!</v>
      </c>
      <c r="J51" s="10">
        <f t="shared" si="16"/>
        <v>0</v>
      </c>
      <c r="K51" s="17" t="e">
        <f t="shared" si="13"/>
        <v>#DIV/0!</v>
      </c>
      <c r="L51" s="14">
        <f>'[1]2024_60-69 ΕΞΟΔΑ+ΟΜ 2'!M11</f>
        <v>0</v>
      </c>
      <c r="M51" s="15">
        <f t="shared" si="14"/>
        <v>0</v>
      </c>
      <c r="N51" s="10">
        <f>L51+'[1]2025 Σεπτέμβριος '!N51</f>
        <v>0</v>
      </c>
      <c r="O51" s="15">
        <f t="shared" si="15"/>
        <v>0</v>
      </c>
      <c r="P51" s="10"/>
      <c r="Q51" s="15" t="e">
        <f t="shared" si="17"/>
        <v>#DIV/0!</v>
      </c>
    </row>
    <row r="52" spans="1:17" ht="15" customHeight="1" x14ac:dyDescent="0.25">
      <c r="A52" s="67">
        <v>9</v>
      </c>
      <c r="B52" s="67">
        <v>9</v>
      </c>
      <c r="C52" s="45" t="str">
        <f>[1]ΑΝΤΙΣΤΟΙΧΙΣΗ!I195</f>
        <v xml:space="preserve">Χαρτόσημο ενοικίων </v>
      </c>
      <c r="D52" s="14">
        <f>'[1]2025_60-69 ΕΞΟΔΑ+ΟΜ 2'!M12</f>
        <v>0</v>
      </c>
      <c r="E52" s="15">
        <f t="shared" si="10"/>
        <v>0</v>
      </c>
      <c r="F52" s="10">
        <f>D52+'[1]2025 Σεπτέμβριος '!F52</f>
        <v>1664.65</v>
      </c>
      <c r="G52" s="15">
        <f t="shared" si="11"/>
        <v>6.3453366518141444E-3</v>
      </c>
      <c r="H52" s="14"/>
      <c r="I52" s="16" t="e">
        <f t="shared" si="12"/>
        <v>#DIV/0!</v>
      </c>
      <c r="J52" s="10">
        <f t="shared" si="16"/>
        <v>0</v>
      </c>
      <c r="K52" s="17" t="e">
        <f t="shared" si="13"/>
        <v>#DIV/0!</v>
      </c>
      <c r="L52" s="14">
        <f>'[1]2024_60-69 ΕΞΟΔΑ+ΟΜ 2'!M12</f>
        <v>328.34999999999997</v>
      </c>
      <c r="M52" s="15">
        <f t="shared" si="14"/>
        <v>6.4231019621221828E-3</v>
      </c>
      <c r="N52" s="10">
        <f>L52+'[1]2025 Σεπτέμβριος '!N52</f>
        <v>3287.52</v>
      </c>
      <c r="O52" s="15">
        <f t="shared" si="15"/>
        <v>6.6907281901869061E-3</v>
      </c>
      <c r="P52" s="10"/>
      <c r="Q52" s="15">
        <f t="shared" si="17"/>
        <v>1.9749016309734777</v>
      </c>
    </row>
    <row r="53" spans="1:17" ht="15" customHeight="1" x14ac:dyDescent="0.25">
      <c r="A53" s="67">
        <v>10</v>
      </c>
      <c r="B53" s="67">
        <v>10</v>
      </c>
      <c r="C53" s="45" t="str">
        <f>[1]ΑΝΤΙΣΤΟΙΧΙΣΗ!I196</f>
        <v xml:space="preserve">Κοινόχρηστες Δαπάνες </v>
      </c>
      <c r="D53" s="14">
        <f>'[1]2025_60-69 ΕΞΟΔΑ+ΟΜ 2'!M13</f>
        <v>0</v>
      </c>
      <c r="E53" s="15">
        <f t="shared" si="10"/>
        <v>0</v>
      </c>
      <c r="F53" s="10">
        <f>D53+'[1]2025 Σεπτέμβριος '!F53</f>
        <v>2427.5000000000005</v>
      </c>
      <c r="G53" s="15">
        <f t="shared" si="11"/>
        <v>9.2531791801753142E-3</v>
      </c>
      <c r="H53" s="14"/>
      <c r="I53" s="16" t="e">
        <f t="shared" si="12"/>
        <v>#DIV/0!</v>
      </c>
      <c r="J53" s="10">
        <f t="shared" si="16"/>
        <v>0</v>
      </c>
      <c r="K53" s="17" t="e">
        <f t="shared" si="13"/>
        <v>#DIV/0!</v>
      </c>
      <c r="L53" s="14">
        <f>'[1]2024_60-69 ΕΞΟΔΑ+ΟΜ 2'!M13</f>
        <v>225.26</v>
      </c>
      <c r="M53" s="15">
        <f t="shared" si="14"/>
        <v>4.4064807308897306E-3</v>
      </c>
      <c r="N53" s="10">
        <f>L53+'[1]2025 Σεπτέμβριος '!N53</f>
        <v>5268.8099999999995</v>
      </c>
      <c r="O53" s="15">
        <f t="shared" si="15"/>
        <v>1.0723030003083986E-2</v>
      </c>
      <c r="P53" s="10"/>
      <c r="Q53" s="15">
        <f t="shared" si="17"/>
        <v>2.1704675592173013</v>
      </c>
    </row>
    <row r="54" spans="1:17" ht="15" customHeight="1" x14ac:dyDescent="0.25">
      <c r="A54" s="67">
        <v>11</v>
      </c>
      <c r="B54" s="67">
        <v>11</v>
      </c>
      <c r="C54" s="45" t="str">
        <f>[1]ΑΝΤΙΣΤΟΙΧΙΣΗ!I197</f>
        <v xml:space="preserve">Ενέργεια </v>
      </c>
      <c r="D54" s="14">
        <f>'[1]2025_60-69 ΕΞΟΔΑ+ΟΜ 2'!M14</f>
        <v>0</v>
      </c>
      <c r="E54" s="15">
        <f t="shared" si="10"/>
        <v>0</v>
      </c>
      <c r="F54" s="10">
        <f>D54+'[1]2025 Σεπτέμβριος '!F54</f>
        <v>3383.5</v>
      </c>
      <c r="G54" s="15">
        <f t="shared" si="11"/>
        <v>1.2897273637949814E-2</v>
      </c>
      <c r="H54" s="14"/>
      <c r="I54" s="16" t="e">
        <f t="shared" si="12"/>
        <v>#DIV/0!</v>
      </c>
      <c r="J54" s="10">
        <f t="shared" si="16"/>
        <v>0</v>
      </c>
      <c r="K54" s="17" t="e">
        <f t="shared" si="13"/>
        <v>#DIV/0!</v>
      </c>
      <c r="L54" s="14">
        <f>'[1]2024_60-69 ΕΞΟΔΑ+ΟΜ 2'!M14</f>
        <v>2132</v>
      </c>
      <c r="M54" s="15">
        <f t="shared" si="14"/>
        <v>4.170565976319323E-2</v>
      </c>
      <c r="N54" s="10">
        <f>L54+'[1]2025 Σεπτέμβριος '!N54</f>
        <v>12529.589</v>
      </c>
      <c r="O54" s="15">
        <f t="shared" si="15"/>
        <v>2.5500095614248968E-2</v>
      </c>
      <c r="P54" s="10"/>
      <c r="Q54" s="15">
        <f t="shared" si="17"/>
        <v>3.7031443771242798</v>
      </c>
    </row>
    <row r="55" spans="1:17" ht="15" customHeight="1" x14ac:dyDescent="0.25">
      <c r="A55" s="67">
        <v>12</v>
      </c>
      <c r="B55" s="67">
        <v>12</v>
      </c>
      <c r="C55" s="45" t="str">
        <f>[1]ΑΝΤΙΣΤΟΙΧΙΣΗ!I198</f>
        <v>Φυσικό αέριο</v>
      </c>
      <c r="D55" s="14">
        <f>'[1]2025_60-69 ΕΞΟΔΑ+ΟΜ 2'!M15</f>
        <v>0</v>
      </c>
      <c r="E55" s="15">
        <f t="shared" si="10"/>
        <v>0</v>
      </c>
      <c r="F55" s="10">
        <f>D55+'[1]2025 Σεπτέμβριος '!F55</f>
        <v>1079.08</v>
      </c>
      <c r="G55" s="15">
        <f t="shared" si="11"/>
        <v>4.1132525601415351E-3</v>
      </c>
      <c r="H55" s="14"/>
      <c r="I55" s="16" t="e">
        <f t="shared" si="12"/>
        <v>#DIV/0!</v>
      </c>
      <c r="J55" s="10">
        <f t="shared" si="16"/>
        <v>0</v>
      </c>
      <c r="K55" s="17" t="e">
        <f t="shared" si="13"/>
        <v>#DIV/0!</v>
      </c>
      <c r="L55" s="14">
        <f>'[1]2024_60-69 ΕΞΟΔΑ+ΟΜ 2'!M15</f>
        <v>0</v>
      </c>
      <c r="M55" s="15">
        <f t="shared" si="14"/>
        <v>0</v>
      </c>
      <c r="N55" s="10">
        <f>L55+'[1]2025 Σεπτέμβριος '!N55</f>
        <v>0</v>
      </c>
      <c r="O55" s="15">
        <f t="shared" si="15"/>
        <v>0</v>
      </c>
      <c r="P55" s="10"/>
      <c r="Q55" s="15">
        <f t="shared" si="17"/>
        <v>0</v>
      </c>
    </row>
    <row r="56" spans="1:17" ht="15" customHeight="1" x14ac:dyDescent="0.25">
      <c r="A56" s="67">
        <v>13</v>
      </c>
      <c r="B56" s="67">
        <v>13</v>
      </c>
      <c r="C56" s="45" t="str">
        <f>[1]ΑΝΤΙΣΤΟΙΧΙΣΗ!I199</f>
        <v xml:space="preserve">Τηλεπικοινωνίες (Τηλεφωνία &amp; Διαδίκτυο) </v>
      </c>
      <c r="D56" s="14">
        <f>'[1]2025_60-69 ΕΞΟΔΑ+ΟΜ 2'!M16</f>
        <v>0</v>
      </c>
      <c r="E56" s="15">
        <f t="shared" si="10"/>
        <v>0</v>
      </c>
      <c r="F56" s="10">
        <f>D56+'[1]2025 Σεπτέμβριος '!F56</f>
        <v>1678.29</v>
      </c>
      <c r="G56" s="15">
        <f t="shared" si="11"/>
        <v>6.3973297986802992E-3</v>
      </c>
      <c r="H56" s="14"/>
      <c r="I56" s="16" t="e">
        <f t="shared" si="12"/>
        <v>#DIV/0!</v>
      </c>
      <c r="J56" s="10"/>
      <c r="K56" s="17" t="e">
        <f t="shared" si="13"/>
        <v>#DIV/0!</v>
      </c>
      <c r="L56" s="14">
        <f>'[1]2024_60-69 ΕΞΟΔΑ+ΟΜ 2'!M16</f>
        <v>360.39</v>
      </c>
      <c r="M56" s="15">
        <f t="shared" si="14"/>
        <v>7.0498605638167006E-3</v>
      </c>
      <c r="N56" s="10">
        <f>L56+'[1]2025 Σεπτέμβριος '!N56</f>
        <v>3272.1099999999992</v>
      </c>
      <c r="O56" s="15">
        <f t="shared" si="15"/>
        <v>6.6593659105929305E-3</v>
      </c>
      <c r="P56" s="10"/>
      <c r="Q56" s="15"/>
    </row>
    <row r="57" spans="1:17" ht="42.75" customHeight="1" x14ac:dyDescent="0.25">
      <c r="A57" s="67">
        <v>14</v>
      </c>
      <c r="B57" s="67">
        <v>14</v>
      </c>
      <c r="C57" s="45" t="str">
        <f>[1]ΑΝΤΙΣΤΟΙΧΙΣΗ!I200</f>
        <v xml:space="preserve">Ύδρευση </v>
      </c>
      <c r="D57" s="14">
        <f>'[1]2025_60-69 ΕΞΟΔΑ+ΟΜ 2'!M17</f>
        <v>0</v>
      </c>
      <c r="E57" s="15">
        <f t="shared" si="10"/>
        <v>0</v>
      </c>
      <c r="F57" s="10">
        <f>D57+'[1]2025 Σεπτέμβριος '!F57</f>
        <v>287.06</v>
      </c>
      <c r="G57" s="15">
        <f t="shared" si="11"/>
        <v>1.0942194090468075E-3</v>
      </c>
      <c r="H57" s="14"/>
      <c r="I57" s="16" t="e">
        <f t="shared" si="12"/>
        <v>#DIV/0!</v>
      </c>
      <c r="J57" s="10">
        <f t="shared" si="16"/>
        <v>0</v>
      </c>
      <c r="K57" s="17" t="e">
        <f t="shared" si="13"/>
        <v>#DIV/0!</v>
      </c>
      <c r="L57" s="14">
        <f>'[1]2024_60-69 ΕΞΟΔΑ+ΟΜ 2'!M17</f>
        <v>95.350000000000009</v>
      </c>
      <c r="M57" s="15">
        <f t="shared" si="14"/>
        <v>1.8652132544186091E-3</v>
      </c>
      <c r="N57" s="10">
        <f>L57+'[1]2025 Σεπτέμβριος '!N57</f>
        <v>901.16000000000008</v>
      </c>
      <c r="O57" s="15">
        <f t="shared" si="15"/>
        <v>1.8340319194617319E-3</v>
      </c>
      <c r="P57" s="10"/>
      <c r="Q57" s="15">
        <f t="shared" si="17"/>
        <v>3.1392740193687731</v>
      </c>
    </row>
    <row r="58" spans="1:17" ht="42.75" customHeight="1" x14ac:dyDescent="0.25">
      <c r="A58" s="67">
        <v>15</v>
      </c>
      <c r="B58" s="67">
        <v>15</v>
      </c>
      <c r="C58" s="45" t="str">
        <f>[1]ΑΝΤΙΣΤΟΙΧΙΣΗ!I201</f>
        <v xml:space="preserve">Ασφάλιστρα </v>
      </c>
      <c r="D58" s="14">
        <f>'[1]2025_60-69 ΕΞΟΔΑ+ΟΜ 2'!M18</f>
        <v>0</v>
      </c>
      <c r="E58" s="15">
        <f t="shared" si="10"/>
        <v>0</v>
      </c>
      <c r="F58" s="10">
        <f>D58+'[1]2025 Σεπτέμβριος '!F58</f>
        <v>3780.7</v>
      </c>
      <c r="G58" s="15">
        <f t="shared" si="11"/>
        <v>1.4411326272497962E-2</v>
      </c>
      <c r="H58" s="14"/>
      <c r="I58" s="16" t="e">
        <f t="shared" si="12"/>
        <v>#DIV/0!</v>
      </c>
      <c r="J58" s="10">
        <f t="shared" si="16"/>
        <v>0</v>
      </c>
      <c r="K58" s="17" t="e">
        <f t="shared" si="13"/>
        <v>#DIV/0!</v>
      </c>
      <c r="L58" s="14">
        <f>'[1]2024_60-69 ΕΞΟΔΑ+ΟΜ 2'!M18</f>
        <v>0</v>
      </c>
      <c r="M58" s="15">
        <f t="shared" si="14"/>
        <v>0</v>
      </c>
      <c r="N58" s="10">
        <f>L58+'[1]2025 Σεπτέμβριος '!N58</f>
        <v>1443.0800000000002</v>
      </c>
      <c r="O58" s="15">
        <f t="shared" si="15"/>
        <v>2.9369421438333217E-3</v>
      </c>
      <c r="P58" s="10"/>
      <c r="Q58" s="15">
        <f t="shared" si="17"/>
        <v>0.38169651122807952</v>
      </c>
    </row>
    <row r="59" spans="1:17" ht="15" customHeight="1" x14ac:dyDescent="0.25">
      <c r="A59" s="67">
        <v>16</v>
      </c>
      <c r="B59" s="67">
        <v>16</v>
      </c>
      <c r="C59" s="45" t="str">
        <f>[1]ΑΝΤΙΣΤΟΙΧΙΣΗ!I202</f>
        <v xml:space="preserve">Αναλώσιμα τρόφιμα  </v>
      </c>
      <c r="D59" s="14">
        <f>'[1]2025_60-69 ΕΞΟΔΑ+ΟΜ 2'!M19</f>
        <v>0</v>
      </c>
      <c r="E59" s="15">
        <f t="shared" si="10"/>
        <v>0</v>
      </c>
      <c r="F59" s="10">
        <f>D59+'[1]2025 Σεπτέμβριος '!F59</f>
        <v>363.25000000000006</v>
      </c>
      <c r="G59" s="15">
        <f t="shared" si="11"/>
        <v>1.3846415395257191E-3</v>
      </c>
      <c r="H59" s="14"/>
      <c r="I59" s="16" t="e">
        <f t="shared" si="12"/>
        <v>#DIV/0!</v>
      </c>
      <c r="J59" s="10">
        <f t="shared" si="16"/>
        <v>0</v>
      </c>
      <c r="K59" s="17" t="e">
        <f t="shared" si="13"/>
        <v>#DIV/0!</v>
      </c>
      <c r="L59" s="14">
        <f>'[1]2024_60-69 ΕΞΟΔΑ+ΟΜ 2'!M19</f>
        <v>56.519999999999982</v>
      </c>
      <c r="M59" s="15">
        <f t="shared" si="14"/>
        <v>1.105630342315047E-3</v>
      </c>
      <c r="N59" s="10">
        <f>L59+'[1]2025 Σεπτέμβριος '!N59</f>
        <v>1065.56</v>
      </c>
      <c r="O59" s="15">
        <f t="shared" si="15"/>
        <v>2.168617173533715E-3</v>
      </c>
      <c r="P59" s="10"/>
      <c r="Q59" s="15">
        <f t="shared" si="17"/>
        <v>2.9334067446662071</v>
      </c>
    </row>
    <row r="60" spans="1:17" ht="42.75" customHeight="1" x14ac:dyDescent="0.25">
      <c r="A60" s="67">
        <v>17</v>
      </c>
      <c r="B60" s="67">
        <v>17</v>
      </c>
      <c r="C60" s="45" t="str">
        <f>[1]ΑΝΤΙΣΤΟΙΧΙΣΗ!I203</f>
        <v xml:space="preserve">Εντυπα και γραφική ύλη </v>
      </c>
      <c r="D60" s="14">
        <f>'[1]2025_60-69 ΕΞΟΔΑ+ΟΜ 2'!M20</f>
        <v>0</v>
      </c>
      <c r="E60" s="15">
        <f t="shared" si="10"/>
        <v>0</v>
      </c>
      <c r="F60" s="10">
        <f>D60+'[1]2025 Σεπτέμβριος '!F60</f>
        <v>0</v>
      </c>
      <c r="G60" s="15">
        <f t="shared" si="11"/>
        <v>0</v>
      </c>
      <c r="H60" s="14"/>
      <c r="I60" s="16" t="e">
        <f t="shared" si="12"/>
        <v>#DIV/0!</v>
      </c>
      <c r="J60" s="10">
        <f t="shared" si="16"/>
        <v>0</v>
      </c>
      <c r="K60" s="17" t="e">
        <f t="shared" si="13"/>
        <v>#DIV/0!</v>
      </c>
      <c r="L60" s="14">
        <f>'[1]2024_60-69 ΕΞΟΔΑ+ΟΜ 2'!M20</f>
        <v>0</v>
      </c>
      <c r="M60" s="15">
        <f t="shared" si="14"/>
        <v>0</v>
      </c>
      <c r="N60" s="10">
        <f>L60+'[1]2025 Σεπτέμβριος '!N60</f>
        <v>0</v>
      </c>
      <c r="O60" s="15">
        <f t="shared" si="15"/>
        <v>0</v>
      </c>
      <c r="P60" s="10"/>
      <c r="Q60" s="15" t="e">
        <f t="shared" si="17"/>
        <v>#DIV/0!</v>
      </c>
    </row>
    <row r="61" spans="1:17" ht="28.5" customHeight="1" x14ac:dyDescent="0.25">
      <c r="A61" s="67">
        <v>18</v>
      </c>
      <c r="B61" s="67">
        <v>18</v>
      </c>
      <c r="C61" s="45" t="str">
        <f>[1]ΑΝΤΙΣΤΟΙΧΙΣΗ!I204</f>
        <v xml:space="preserve">Υλικά Καθαριότητας </v>
      </c>
      <c r="D61" s="14">
        <f>'[1]2025_60-69 ΕΞΟΔΑ+ΟΜ 2'!M21</f>
        <v>0</v>
      </c>
      <c r="E61" s="15">
        <f t="shared" si="10"/>
        <v>0</v>
      </c>
      <c r="F61" s="10">
        <f>D61+'[1]2025 Σεπτέμβριος '!F61</f>
        <v>0</v>
      </c>
      <c r="G61" s="15">
        <f t="shared" si="11"/>
        <v>0</v>
      </c>
      <c r="H61" s="14"/>
      <c r="I61" s="16" t="e">
        <f t="shared" si="12"/>
        <v>#DIV/0!</v>
      </c>
      <c r="J61" s="10">
        <f t="shared" si="16"/>
        <v>0</v>
      </c>
      <c r="K61" s="17" t="e">
        <f t="shared" si="13"/>
        <v>#DIV/0!</v>
      </c>
      <c r="L61" s="14">
        <f>'[1]2024_60-69 ΕΞΟΔΑ+ΟΜ 2'!M21</f>
        <v>0</v>
      </c>
      <c r="M61" s="15">
        <f t="shared" si="14"/>
        <v>0</v>
      </c>
      <c r="N61" s="10">
        <f>L61+'[1]2025 Σεπτέμβριος '!N61</f>
        <v>36.68</v>
      </c>
      <c r="O61" s="15">
        <f t="shared" si="15"/>
        <v>7.4650773232118957E-5</v>
      </c>
      <c r="P61" s="10"/>
      <c r="Q61" s="15" t="e">
        <f t="shared" si="17"/>
        <v>#DIV/0!</v>
      </c>
    </row>
    <row r="62" spans="1:17" ht="15" customHeight="1" x14ac:dyDescent="0.25">
      <c r="A62" s="67">
        <v>19</v>
      </c>
      <c r="B62" s="67">
        <v>19</v>
      </c>
      <c r="C62" s="72" t="str">
        <f>[1]ΑΝΤΙΣΤΟΙΧΙΣΗ!I205</f>
        <v>Υλικά Φαρμακείου</v>
      </c>
      <c r="D62" s="14">
        <f>'[1]2025_60-69 ΕΞΟΔΑ+ΟΜ 2'!M22</f>
        <v>0</v>
      </c>
      <c r="E62" s="15">
        <f t="shared" si="10"/>
        <v>0</v>
      </c>
      <c r="F62" s="10">
        <f>D62+'[1]2025 Σεπτέμβριος '!F62</f>
        <v>0</v>
      </c>
      <c r="G62" s="15">
        <f t="shared" si="11"/>
        <v>0</v>
      </c>
      <c r="H62" s="14"/>
      <c r="I62" s="16" t="e">
        <f t="shared" si="12"/>
        <v>#DIV/0!</v>
      </c>
      <c r="J62" s="10">
        <f t="shared" si="16"/>
        <v>0</v>
      </c>
      <c r="K62" s="17" t="e">
        <f t="shared" si="13"/>
        <v>#DIV/0!</v>
      </c>
      <c r="L62" s="14">
        <f>'[1]2024_60-69 ΕΞΟΔΑ+ΟΜ 2'!M22</f>
        <v>0</v>
      </c>
      <c r="M62" s="15">
        <f t="shared" si="14"/>
        <v>0</v>
      </c>
      <c r="N62" s="10">
        <f>L62+'[1]2025 Σεπτέμβριος '!N62</f>
        <v>101.1</v>
      </c>
      <c r="O62" s="15">
        <f t="shared" si="15"/>
        <v>2.057577201136103E-4</v>
      </c>
      <c r="P62" s="10"/>
      <c r="Q62" s="15" t="e">
        <f t="shared" si="17"/>
        <v>#DIV/0!</v>
      </c>
    </row>
    <row r="63" spans="1:17" ht="22.5" customHeight="1" x14ac:dyDescent="0.25">
      <c r="A63" s="67">
        <v>20</v>
      </c>
      <c r="B63" s="67">
        <v>20</v>
      </c>
      <c r="C63" s="73" t="str">
        <f>[1]ΑΝΤΙΣΤΟΙΧΙΣΗ!I206</f>
        <v>Διάφορα αναλώσιμα</v>
      </c>
      <c r="D63" s="14">
        <f>'[1]2025_60-69 ΕΞΟΔΑ+ΟΜ 2'!M23</f>
        <v>0</v>
      </c>
      <c r="E63" s="15">
        <f t="shared" si="10"/>
        <v>0</v>
      </c>
      <c r="F63" s="10">
        <f>D63+'[1]2025 Σεπτέμβριος '!F63</f>
        <v>188.71</v>
      </c>
      <c r="G63" s="15">
        <f t="shared" si="11"/>
        <v>7.193274739818263E-4</v>
      </c>
      <c r="H63" s="14"/>
      <c r="I63" s="16" t="e">
        <f t="shared" si="12"/>
        <v>#DIV/0!</v>
      </c>
      <c r="J63" s="10">
        <f t="shared" si="16"/>
        <v>0</v>
      </c>
      <c r="K63" s="17" t="e">
        <f t="shared" si="13"/>
        <v>#DIV/0!</v>
      </c>
      <c r="L63" s="14">
        <f>'[1]2024_60-69 ΕΞΟΔΑ+ΟΜ 2'!M23</f>
        <v>0</v>
      </c>
      <c r="M63" s="15">
        <f t="shared" si="14"/>
        <v>0</v>
      </c>
      <c r="N63" s="10">
        <f>L63+'[1]2025 Σεπτέμβριος '!N63</f>
        <v>524.34</v>
      </c>
      <c r="O63" s="15">
        <f t="shared" si="15"/>
        <v>1.0671315822390745E-3</v>
      </c>
      <c r="P63" s="10"/>
      <c r="Q63" s="15">
        <f t="shared" si="17"/>
        <v>2.778549096497271</v>
      </c>
    </row>
    <row r="64" spans="1:17" ht="36" customHeight="1" x14ac:dyDescent="0.25">
      <c r="A64" s="67">
        <v>21</v>
      </c>
      <c r="B64" s="67">
        <v>21</v>
      </c>
      <c r="C64" s="74" t="str">
        <f>[1]ΑΝΤΙΣΤΟΙΧΙΣΗ!I207</f>
        <v>Αμοιβές συνεργατών ( Μέσα ανεύρεσης Πελατείας Booking Airbnb κλπ)</v>
      </c>
      <c r="D64" s="14">
        <f>'[1]2025_60-69 ΕΞΟΔΑ+ΟΜ 2'!M24</f>
        <v>0</v>
      </c>
      <c r="E64" s="15">
        <f t="shared" si="10"/>
        <v>0</v>
      </c>
      <c r="F64" s="10">
        <f>D64+'[1]2025 Σεπτέμβριος '!F64</f>
        <v>36346.14</v>
      </c>
      <c r="G64" s="15">
        <f t="shared" si="11"/>
        <v>0.13854473570658585</v>
      </c>
      <c r="H64" s="14"/>
      <c r="I64" s="16" t="e">
        <f t="shared" si="12"/>
        <v>#DIV/0!</v>
      </c>
      <c r="J64" s="10">
        <f t="shared" si="16"/>
        <v>0</v>
      </c>
      <c r="K64" s="17" t="e">
        <f t="shared" si="13"/>
        <v>#DIV/0!</v>
      </c>
      <c r="L64" s="14">
        <f>'[1]2024_60-69 ΕΞΟΔΑ+ΟΜ 2'!M24</f>
        <v>8393.18</v>
      </c>
      <c r="M64" s="15">
        <f t="shared" si="14"/>
        <v>0.16418532336362013</v>
      </c>
      <c r="N64" s="10">
        <f>L64+'[1]2025 Σεπτέμβριος '!N64</f>
        <v>79260.329999999987</v>
      </c>
      <c r="O64" s="15">
        <f t="shared" si="15"/>
        <v>0.16130983972554291</v>
      </c>
      <c r="P64" s="10"/>
      <c r="Q64" s="15">
        <f t="shared" si="17"/>
        <v>2.1807083228095197</v>
      </c>
    </row>
    <row r="65" spans="1:17" ht="36" customHeight="1" x14ac:dyDescent="0.25">
      <c r="A65" s="67">
        <v>22</v>
      </c>
      <c r="B65" s="67">
        <v>22</v>
      </c>
      <c r="C65" s="74" t="str">
        <f>[1]ΑΝΤΙΣΤΟΙΧΙΣΗ!I208</f>
        <v>Εξοδα για Αναψυχή Πελατών (Κρουαζιέρες Ποδήλατα - Μαθήματα)</v>
      </c>
      <c r="D65" s="14">
        <f>'[1]2025_60-69 ΕΞΟΔΑ+ΟΜ 2'!M25</f>
        <v>0</v>
      </c>
      <c r="E65" s="15">
        <f t="shared" si="10"/>
        <v>0</v>
      </c>
      <c r="F65" s="10">
        <f>D65+'[1]2025 Σεπτέμβριος '!F65</f>
        <v>2900.09</v>
      </c>
      <c r="G65" s="15">
        <f t="shared" si="11"/>
        <v>1.1054604493773275E-2</v>
      </c>
      <c r="H65" s="14"/>
      <c r="I65" s="16" t="e">
        <f t="shared" si="12"/>
        <v>#DIV/0!</v>
      </c>
      <c r="J65" s="10">
        <f t="shared" si="16"/>
        <v>0</v>
      </c>
      <c r="K65" s="17" t="e">
        <f t="shared" si="13"/>
        <v>#DIV/0!</v>
      </c>
      <c r="L65" s="14">
        <f>'[1]2024_60-69 ΕΞΟΔΑ+ΟΜ 2'!M25</f>
        <v>793.61</v>
      </c>
      <c r="M65" s="15">
        <f t="shared" si="14"/>
        <v>1.55244036794877E-2</v>
      </c>
      <c r="N65" s="10">
        <f>L65+'[1]2025 Σεπτέμβριος '!N65</f>
        <v>2236.25</v>
      </c>
      <c r="O65" s="15">
        <f t="shared" si="15"/>
        <v>4.5511938833240461E-3</v>
      </c>
      <c r="P65" s="10"/>
      <c r="Q65" s="15">
        <f t="shared" si="17"/>
        <v>0.77109675906609787</v>
      </c>
    </row>
    <row r="66" spans="1:17" ht="36" customHeight="1" x14ac:dyDescent="0.25">
      <c r="A66" s="67">
        <v>23</v>
      </c>
      <c r="B66" s="67">
        <v>23</v>
      </c>
      <c r="C66" s="72" t="str">
        <f>[1]ΑΝΤΙΣΤΟΙΧΙΣΗ!I209</f>
        <v>Εξοδα για Μεταφορά Πελατών</v>
      </c>
      <c r="D66" s="14">
        <f>'[1]2025_60-69 ΕΞΟΔΑ+ΟΜ 2'!M26</f>
        <v>0</v>
      </c>
      <c r="E66" s="15">
        <f t="shared" si="10"/>
        <v>0</v>
      </c>
      <c r="F66" s="10">
        <f>D66+'[1]2025 Σεπτέμβριος '!F66</f>
        <v>0</v>
      </c>
      <c r="G66" s="15">
        <f t="shared" si="11"/>
        <v>0</v>
      </c>
      <c r="H66" s="14"/>
      <c r="I66" s="16" t="e">
        <f t="shared" si="12"/>
        <v>#DIV/0!</v>
      </c>
      <c r="J66" s="10">
        <f t="shared" si="16"/>
        <v>0</v>
      </c>
      <c r="K66" s="17" t="e">
        <f t="shared" si="13"/>
        <v>#DIV/0!</v>
      </c>
      <c r="L66" s="14">
        <f>'[1]2024_60-69 ΕΞΟΔΑ+ΟΜ 2'!M26</f>
        <v>0</v>
      </c>
      <c r="M66" s="15">
        <f t="shared" si="14"/>
        <v>0</v>
      </c>
      <c r="N66" s="10">
        <f>L66+'[1]2025 Σεπτέμβριος '!N66</f>
        <v>228.5</v>
      </c>
      <c r="O66" s="15">
        <f t="shared" si="15"/>
        <v>4.6504094011829827E-4</v>
      </c>
      <c r="P66" s="10"/>
      <c r="Q66" s="15" t="e">
        <f t="shared" si="17"/>
        <v>#DIV/0!</v>
      </c>
    </row>
    <row r="67" spans="1:17" ht="15.75" customHeight="1" x14ac:dyDescent="0.25">
      <c r="A67" s="67">
        <v>24</v>
      </c>
      <c r="B67" s="67">
        <v>24</v>
      </c>
      <c r="C67" s="74" t="str">
        <f>[1]ΑΝΤΙΣΤΟΙΧΙΣΗ!I210</f>
        <v xml:space="preserve">Έξοδα για σύσταση πελατείας αποθήκευσης Αποσκευών ( Radical) </v>
      </c>
      <c r="D67" s="14">
        <f>'[1]2025_60-69 ΕΞΟΔΑ+ΟΜ 2'!M27</f>
        <v>0</v>
      </c>
      <c r="E67" s="15">
        <f t="shared" si="10"/>
        <v>0</v>
      </c>
      <c r="F67" s="10">
        <f>D67+'[1]2025 Σεπτέμβριος '!F67</f>
        <v>399.06</v>
      </c>
      <c r="G67" s="15">
        <f t="shared" si="11"/>
        <v>1.5211426091208077E-3</v>
      </c>
      <c r="H67" s="14"/>
      <c r="I67" s="16" t="e">
        <f t="shared" si="12"/>
        <v>#DIV/0!</v>
      </c>
      <c r="J67" s="10">
        <f t="shared" si="16"/>
        <v>0</v>
      </c>
      <c r="K67" s="17" t="e">
        <f t="shared" si="13"/>
        <v>#DIV/0!</v>
      </c>
      <c r="L67" s="14">
        <f>'[1]2024_60-69 ΕΞΟΔΑ+ΟΜ 2'!M27</f>
        <v>206.81</v>
      </c>
      <c r="M67" s="15">
        <f t="shared" si="14"/>
        <v>4.0455663675544049E-3</v>
      </c>
      <c r="N67" s="10">
        <f>L67+'[1]2025 Σεπτέμβριος '!N67</f>
        <v>550.61</v>
      </c>
      <c r="O67" s="15">
        <f t="shared" si="15"/>
        <v>1.1205960264268544E-3</v>
      </c>
      <c r="P67" s="10"/>
      <c r="Q67" s="15">
        <f t="shared" si="17"/>
        <v>1.379767453515762</v>
      </c>
    </row>
    <row r="68" spans="1:17" ht="27.75" customHeight="1" x14ac:dyDescent="0.25">
      <c r="A68" s="67">
        <v>25</v>
      </c>
      <c r="B68" s="67">
        <v>25</v>
      </c>
      <c r="C68" s="74" t="str">
        <f>[1]ΑΝΤΙΣΤΟΙΧΙΣΗ!I211</f>
        <v>Αμοιβές Τρίτων ( Καθαριστήριο και άλλα άμεσα έξοδα )</v>
      </c>
      <c r="D68" s="14">
        <f>'[1]2025_60-69 ΕΞΟΔΑ+ΟΜ 2'!M28</f>
        <v>0</v>
      </c>
      <c r="E68" s="15">
        <f t="shared" si="10"/>
        <v>0</v>
      </c>
      <c r="F68" s="10">
        <f>D68+'[1]2025 Σεπτέμβριος '!F68</f>
        <v>5994.46</v>
      </c>
      <c r="G68" s="15">
        <f t="shared" si="11"/>
        <v>2.2849768267103485E-2</v>
      </c>
      <c r="H68" s="14"/>
      <c r="I68" s="16" t="e">
        <f t="shared" si="12"/>
        <v>#DIV/0!</v>
      </c>
      <c r="J68" s="10">
        <f t="shared" si="16"/>
        <v>0</v>
      </c>
      <c r="K68" s="17" t="e">
        <f t="shared" si="13"/>
        <v>#DIV/0!</v>
      </c>
      <c r="L68" s="14">
        <f>'[1]2024_60-69 ΕΞΟΔΑ+ΟΜ 2'!M28</f>
        <v>2034.47</v>
      </c>
      <c r="M68" s="15">
        <f t="shared" si="14"/>
        <v>3.9797801884814132E-2</v>
      </c>
      <c r="N68" s="10">
        <f>L68+'[1]2025 Σεπτέμβριος '!N68</f>
        <v>17181.84</v>
      </c>
      <c r="O68" s="15">
        <f t="shared" si="15"/>
        <v>3.4968310838346534E-2</v>
      </c>
      <c r="P68" s="10"/>
      <c r="Q68" s="15">
        <f t="shared" si="17"/>
        <v>2.8662865379033309</v>
      </c>
    </row>
    <row r="69" spans="1:17" ht="78.75" customHeight="1" x14ac:dyDescent="0.25">
      <c r="A69" s="67">
        <v>26</v>
      </c>
      <c r="B69" s="67">
        <v>26</v>
      </c>
      <c r="C69" s="45" t="str">
        <f>[1]ΑΝΤΙΣΤΟΙΧΙΣΗ!I212</f>
        <v>Επισκευές - Συντηρήσεις</v>
      </c>
      <c r="D69" s="14">
        <f>'[1]2025_60-69 ΕΞΟΔΑ+ΟΜ 2'!M29</f>
        <v>0</v>
      </c>
      <c r="E69" s="15">
        <f t="shared" si="10"/>
        <v>0</v>
      </c>
      <c r="F69" s="10">
        <f>D69+'[1]2025 Σεπτέμβριος '!F69</f>
        <v>1811.8300000000002</v>
      </c>
      <c r="G69" s="15">
        <f t="shared" si="11"/>
        <v>6.9063594784828175E-3</v>
      </c>
      <c r="H69" s="14"/>
      <c r="I69" s="16" t="e">
        <f t="shared" si="12"/>
        <v>#DIV/0!</v>
      </c>
      <c r="J69" s="10">
        <f t="shared" si="16"/>
        <v>0</v>
      </c>
      <c r="K69" s="17" t="e">
        <f t="shared" si="13"/>
        <v>#DIV/0!</v>
      </c>
      <c r="L69" s="14">
        <f>'[1]2024_60-69 ΕΞΟΔΑ+ΟΜ 2'!M29</f>
        <v>0</v>
      </c>
      <c r="M69" s="15">
        <f t="shared" si="14"/>
        <v>0</v>
      </c>
      <c r="N69" s="10">
        <f>L69+'[1]2025 Σεπτέμβριος '!N69</f>
        <v>7866.1100000000006</v>
      </c>
      <c r="O69" s="15">
        <f t="shared" si="15"/>
        <v>1.6009029275597143E-2</v>
      </c>
      <c r="P69" s="10"/>
      <c r="Q69" s="15">
        <f t="shared" si="17"/>
        <v>4.3415276267641003</v>
      </c>
    </row>
    <row r="70" spans="1:17" ht="30" customHeight="1" x14ac:dyDescent="0.25">
      <c r="A70" s="67">
        <v>27</v>
      </c>
      <c r="B70" s="67">
        <v>27</v>
      </c>
      <c r="C70" s="45" t="str">
        <f>[1]ΑΝΤΙΣΤΟΙΧΙΣΗ!I213</f>
        <v>Φόρος Παρεπιδημούντων</v>
      </c>
      <c r="D70" s="14">
        <v>0</v>
      </c>
      <c r="E70" s="15">
        <f t="shared" si="10"/>
        <v>0</v>
      </c>
      <c r="F70" s="10">
        <f>D70+'[1]2025 Σεπτέμβριος '!F70</f>
        <v>0</v>
      </c>
      <c r="G70" s="15">
        <f t="shared" si="11"/>
        <v>0</v>
      </c>
      <c r="H70" s="14"/>
      <c r="I70" s="16" t="e">
        <f t="shared" si="12"/>
        <v>#DIV/0!</v>
      </c>
      <c r="J70" s="10">
        <f t="shared" si="16"/>
        <v>0</v>
      </c>
      <c r="K70" s="17" t="e">
        <f t="shared" si="13"/>
        <v>#DIV/0!</v>
      </c>
      <c r="L70" s="14">
        <f>'[1]2024_60-69 ΕΞΟΔΑ+ΟΜ 2'!M30</f>
        <v>366.73</v>
      </c>
      <c r="M70" s="15">
        <f t="shared" si="14"/>
        <v>7.1738820848761039E-3</v>
      </c>
      <c r="N70" s="10">
        <f>L70+'[1]2025 Σεπτέμβριος '!N70</f>
        <v>2799.7200000000003</v>
      </c>
      <c r="O70" s="15">
        <f t="shared" si="15"/>
        <v>5.6979624545645613E-3</v>
      </c>
      <c r="P70" s="10"/>
      <c r="Q70" s="15" t="e">
        <f t="shared" si="17"/>
        <v>#DIV/0!</v>
      </c>
    </row>
    <row r="71" spans="1:17" ht="33.75" customHeight="1" x14ac:dyDescent="0.25">
      <c r="A71" s="67">
        <v>28</v>
      </c>
      <c r="B71" s="67">
        <v>28</v>
      </c>
      <c r="C71" s="74" t="str">
        <f>[1]ΑΝΤΙΣΤΟΙΧΙΣΗ!I214</f>
        <v>Αποσβέσεις ( Κτήρια - Μηχανήματα - Εξοπλισμός )</v>
      </c>
      <c r="D71" s="14">
        <f>'[1]2025_60-69 ΕΞΟΔΑ+ΟΜ 2'!M31</f>
        <v>7839.9766666666674</v>
      </c>
      <c r="E71" s="15">
        <f t="shared" si="10"/>
        <v>1</v>
      </c>
      <c r="F71" s="10">
        <f>D71+'[1]2025 Σεπτέμβριος '!F71</f>
        <v>78399.766666666677</v>
      </c>
      <c r="G71" s="15">
        <f t="shared" si="11"/>
        <v>0.29884535062846657</v>
      </c>
      <c r="H71" s="14"/>
      <c r="I71" s="16" t="e">
        <f t="shared" si="12"/>
        <v>#DIV/0!</v>
      </c>
      <c r="J71" s="10">
        <f t="shared" si="16"/>
        <v>0</v>
      </c>
      <c r="K71" s="17" t="e">
        <f t="shared" si="13"/>
        <v>#DIV/0!</v>
      </c>
      <c r="L71" s="14">
        <f>'[1]2024_60-69 ΕΞΟΔΑ+ΟΜ 2'!M31</f>
        <v>7839.98</v>
      </c>
      <c r="M71" s="15">
        <f t="shared" si="14"/>
        <v>0.15336376098979343</v>
      </c>
      <c r="N71" s="10">
        <f>L71+'[1]2025 Σεπτέμβριος '!N71</f>
        <v>78399.799999999974</v>
      </c>
      <c r="O71" s="15">
        <f t="shared" si="15"/>
        <v>0.15955849758024748</v>
      </c>
      <c r="P71" s="10"/>
      <c r="Q71" s="15">
        <f t="shared" si="17"/>
        <v>1.000000425171333</v>
      </c>
    </row>
    <row r="72" spans="1:17" ht="28.5" customHeight="1" x14ac:dyDescent="0.25">
      <c r="A72" s="67">
        <v>29</v>
      </c>
      <c r="B72" s="67">
        <v>29</v>
      </c>
      <c r="C72" s="74" t="str">
        <f>[1]ΑΝΤΙΣΤΟΙΧΙΣΗ!I215</f>
        <v>Αναλώσιμα τρόφιμα  (Ομάδα 2**)</v>
      </c>
      <c r="D72" s="14">
        <f>'[1]2025_60-69 ΕΞΟΔΑ+ΟΜ 2'!M32</f>
        <v>0</v>
      </c>
      <c r="E72" s="15">
        <f t="shared" si="10"/>
        <v>0</v>
      </c>
      <c r="F72" s="10">
        <f>D72+'[1]2025 Σεπτέμβριος '!F72</f>
        <v>5806.2300000000005</v>
      </c>
      <c r="G72" s="15">
        <f t="shared" si="11"/>
        <v>2.2132270463979118E-2</v>
      </c>
      <c r="H72" s="14"/>
      <c r="I72" s="16" t="e">
        <f t="shared" si="12"/>
        <v>#DIV/0!</v>
      </c>
      <c r="J72" s="10">
        <f t="shared" si="16"/>
        <v>0</v>
      </c>
      <c r="K72" s="17" t="e">
        <f t="shared" si="13"/>
        <v>#DIV/0!</v>
      </c>
      <c r="L72" s="14">
        <f>'[1]2024_60-69 ΕΞΟΔΑ+ΟΜ 2'!M32</f>
        <v>2966.78</v>
      </c>
      <c r="M72" s="15">
        <f t="shared" si="14"/>
        <v>5.803542085940263E-2</v>
      </c>
      <c r="N72" s="10">
        <f>L72+'[1]2025 Σεπτέμβριος '!N72</f>
        <v>25554.93</v>
      </c>
      <c r="O72" s="15">
        <f t="shared" si="15"/>
        <v>5.2009140795874417E-2</v>
      </c>
      <c r="P72" s="10"/>
      <c r="Q72" s="15">
        <f t="shared" si="17"/>
        <v>4.4012948160854801</v>
      </c>
    </row>
    <row r="73" spans="1:17" ht="28.5" customHeight="1" x14ac:dyDescent="0.25">
      <c r="A73" s="67">
        <v>30</v>
      </c>
      <c r="B73" s="67">
        <v>30</v>
      </c>
      <c r="C73" s="74" t="str">
        <f>[1]ΑΝΤΙΣΤΟΙΧΙΣΗ!I216</f>
        <v>Υλικά Καθαριότητας (Ομάδα 2**)</v>
      </c>
      <c r="D73" s="14">
        <f>'[1]2025_60-69 ΕΞΟΔΑ+ΟΜ 2'!M33</f>
        <v>0</v>
      </c>
      <c r="E73" s="15">
        <f t="shared" si="10"/>
        <v>0</v>
      </c>
      <c r="F73" s="10">
        <f>D73+'[1]2025 Σεπτέμβριος '!F73</f>
        <v>1179.54</v>
      </c>
      <c r="G73" s="15">
        <f t="shared" si="11"/>
        <v>4.4961874233507681E-3</v>
      </c>
      <c r="H73" s="14"/>
      <c r="I73" s="16" t="e">
        <f t="shared" si="12"/>
        <v>#DIV/0!</v>
      </c>
      <c r="J73" s="10">
        <f t="shared" si="16"/>
        <v>0</v>
      </c>
      <c r="K73" s="17" t="e">
        <f t="shared" si="13"/>
        <v>#DIV/0!</v>
      </c>
      <c r="L73" s="14">
        <f>'[1]2024_60-69 ΕΞΟΔΑ+ΟΜ 2'!M33</f>
        <v>0</v>
      </c>
      <c r="M73" s="15">
        <f t="shared" si="14"/>
        <v>0</v>
      </c>
      <c r="N73" s="10">
        <f>L73+'[1]2025 Σεπτέμβριος '!N73</f>
        <v>0</v>
      </c>
      <c r="O73" s="15">
        <f t="shared" si="15"/>
        <v>0</v>
      </c>
      <c r="P73" s="10"/>
      <c r="Q73" s="15">
        <f t="shared" si="17"/>
        <v>0</v>
      </c>
    </row>
    <row r="74" spans="1:17" ht="28.5" customHeight="1" x14ac:dyDescent="0.25">
      <c r="A74" s="60"/>
      <c r="B74" s="60"/>
      <c r="C74" s="75" t="s">
        <v>163</v>
      </c>
      <c r="D74" s="7">
        <f>'[1]2025_60-69 ΕΞΟΔΑ+ΟΜ 2'!M3</f>
        <v>7839.9766666666674</v>
      </c>
      <c r="E74" s="21"/>
      <c r="F74" s="7">
        <f>'[1]2025_60-69 ΕΞΟΔΑ+ΟΜ 2'!Z3</f>
        <v>263624.12666666665</v>
      </c>
      <c r="G74" s="21"/>
      <c r="H74" s="7">
        <f>SUM(H44:H71)</f>
        <v>0</v>
      </c>
      <c r="I74" s="21"/>
      <c r="J74" s="7">
        <f>SUM(J44:J71)</f>
        <v>0</v>
      </c>
      <c r="K74" s="21"/>
      <c r="L74" s="7">
        <f>SUM(L44:L71)</f>
        <v>48153.380000000005</v>
      </c>
      <c r="M74" s="21"/>
      <c r="N74" s="7">
        <f>SUM(N44:N71)</f>
        <v>465799.65899999987</v>
      </c>
      <c r="O74" s="21"/>
      <c r="P74" s="7">
        <f>SUM(P44:P71)</f>
        <v>0</v>
      </c>
      <c r="Q74" s="21"/>
    </row>
    <row r="75" spans="1:17" ht="33" customHeight="1" x14ac:dyDescent="0.25">
      <c r="A75" s="60"/>
      <c r="B75" s="60"/>
      <c r="C75" s="22" t="s">
        <v>18</v>
      </c>
      <c r="D75" s="7">
        <f>D43-D74</f>
        <v>0</v>
      </c>
      <c r="E75" s="21"/>
      <c r="F75" s="7">
        <f>F43-F74</f>
        <v>-1281.859999999986</v>
      </c>
      <c r="G75" s="21"/>
      <c r="H75" s="7">
        <f>H43-H74</f>
        <v>0</v>
      </c>
      <c r="I75" s="21"/>
      <c r="J75" s="7">
        <f>J43-J74</f>
        <v>0</v>
      </c>
      <c r="K75" s="21"/>
      <c r="L75" s="7">
        <f>L43-L74</f>
        <v>2966.7799999999988</v>
      </c>
      <c r="M75" s="21"/>
      <c r="N75" s="7">
        <f>N43-N74</f>
        <v>25554.929999999993</v>
      </c>
      <c r="O75" s="21"/>
      <c r="P75" s="7">
        <f>P43-P74</f>
        <v>0</v>
      </c>
      <c r="Q75" s="21"/>
    </row>
    <row r="76" spans="1:17" ht="27" customHeight="1" x14ac:dyDescent="0.25">
      <c r="A76" s="76">
        <v>28</v>
      </c>
      <c r="B76" s="76">
        <v>28</v>
      </c>
      <c r="C76" s="13" t="s">
        <v>32</v>
      </c>
      <c r="D76" s="23">
        <f>D38-D74</f>
        <v>-7839.9766666666674</v>
      </c>
      <c r="E76" s="24"/>
      <c r="F76" s="23">
        <f>F38-F74</f>
        <v>-47784.560825958673</v>
      </c>
      <c r="G76" s="24"/>
      <c r="H76" s="25">
        <f>H38-H74</f>
        <v>0</v>
      </c>
      <c r="I76" s="24" t="e">
        <f t="shared" ref="I76" si="18">H76/$I$39</f>
        <v>#DIV/0!</v>
      </c>
      <c r="J76" s="25">
        <f>J38-J74</f>
        <v>0</v>
      </c>
      <c r="K76" s="24"/>
      <c r="L76" s="77">
        <f>L38-L74</f>
        <v>28942.219999999987</v>
      </c>
      <c r="M76" s="24"/>
      <c r="N76" s="23">
        <f>N38-N74</f>
        <v>130041.92595575273</v>
      </c>
      <c r="O76" s="24"/>
      <c r="P76" s="23">
        <f>P38-P74</f>
        <v>0</v>
      </c>
      <c r="Q76" s="24"/>
    </row>
    <row r="77" spans="1:17" ht="30.75" customHeight="1" x14ac:dyDescent="0.25">
      <c r="A77" s="78">
        <v>76</v>
      </c>
      <c r="B77" s="78"/>
      <c r="C77" s="78" t="s">
        <v>160</v>
      </c>
      <c r="D77" s="181" t="str">
        <f>[1]ΑΝΤΙΣΤΟΙΧΙΣΗ!$F$32</f>
        <v xml:space="preserve">ΠΡΑΓΜΑΤΟΠΟΙΗΘΕΝΤΑ ΜΗΝΟΣ ΤΡΕΧ. ΕΤΟΥΣ </v>
      </c>
      <c r="E77" s="181"/>
      <c r="F77" s="181"/>
      <c r="G77" s="181"/>
      <c r="H77" s="181" t="str">
        <f>[1]ΑΝΤΙΣΤΟΙΧΙΣΗ!$F$35</f>
        <v>ΠΡΟΥΠΟΛΟΓΙΣΜΟΣ ΤΡΕΧΟΝΤΟΣ ΕΤΟΥΣ</v>
      </c>
      <c r="I77" s="181"/>
      <c r="J77" s="181"/>
      <c r="K77" s="181"/>
      <c r="L77" s="181" t="str">
        <f>[1]ΑΝΤΙΣΤΟΙΧΙΣΗ!$F$68</f>
        <v>ΠΡΑΓΜΑΤΟΠΟΙΗΘΕΝΤΑ ΠΡΟΗΓΟΥΜΕΝΟΥ ΕΤΟΥΣ</v>
      </c>
      <c r="M77" s="181"/>
      <c r="N77" s="181"/>
      <c r="O77" s="181">
        <f>[1]ΑΝΤΙΣΤΟΙΧΙΣΗ!$D$33</f>
        <v>2024</v>
      </c>
      <c r="P77" s="182" t="str">
        <f>[1]ΑΝΤΙΣΤΟΙΧΙΣΗ!$F$100</f>
        <v xml:space="preserve">ΣΥΓΚΡΙΣΕΙΣ </v>
      </c>
      <c r="Q77" s="182">
        <f>[1]ΑΝΤΙΣΤΟΙΧΙΣΗ!$H$141</f>
        <v>2024</v>
      </c>
    </row>
    <row r="78" spans="1:17" ht="24.75" customHeight="1" x14ac:dyDescent="0.25">
      <c r="A78" s="19" t="s">
        <v>33</v>
      </c>
      <c r="B78" s="19"/>
      <c r="C78" s="5" t="s">
        <v>3</v>
      </c>
      <c r="D78" s="179" t="str">
        <f>[1]ΑΝΤΙΣΤΟΙΧΙΣΗ!$F$115</f>
        <v xml:space="preserve">ΟΚΤΩΒΡΙΟΣ ΤΡΕΧΟΝ ΕΤΟΣ </v>
      </c>
      <c r="E78" s="179"/>
      <c r="F78" s="179"/>
      <c r="G78" s="61">
        <f>[1]ΑΝΤΙΣΤΟΙΧΙΣΗ!$D$34</f>
        <v>2025</v>
      </c>
      <c r="H78" s="179" t="str">
        <f>[1]ΑΝΤΙΣΤΟΙΧΙΣΗ!$F$115</f>
        <v xml:space="preserve">ΟΚΤΩΒΡΙΟΣ ΤΡΕΧΟΝ ΕΤΟΣ </v>
      </c>
      <c r="I78" s="179"/>
      <c r="J78" s="179"/>
      <c r="K78" s="61">
        <f>[1]ΑΝΤΙΣΤΟΙΧΙΣΗ!$D$34</f>
        <v>2025</v>
      </c>
      <c r="L78" s="179" t="str">
        <f>[1]ΑΝΤΙΣΤΟΙΧΙΣΗ!$F$129</f>
        <v>ΟΚΤΩΒΡΙΟΣ ΠΡΟΗΓΟΥΜΕΝΟΥ ΕΤΟΥΣ</v>
      </c>
      <c r="M78" s="179"/>
      <c r="N78" s="179"/>
      <c r="O78" s="61">
        <f>[1]ΑΝΤΙΣΤΟΙΧΙΣΗ!$D$33</f>
        <v>2024</v>
      </c>
      <c r="P78" s="179"/>
      <c r="Q78" s="179"/>
    </row>
    <row r="79" spans="1:17" ht="15" customHeight="1" x14ac:dyDescent="0.25">
      <c r="A79" s="69">
        <v>78</v>
      </c>
      <c r="B79" s="69" t="s">
        <v>33</v>
      </c>
      <c r="C79" s="62" t="s">
        <v>164</v>
      </c>
      <c r="D79" s="62" t="s">
        <v>162</v>
      </c>
      <c r="E79" s="63" t="s">
        <v>35</v>
      </c>
      <c r="F79" s="63" t="s">
        <v>36</v>
      </c>
      <c r="G79" s="63" t="s">
        <v>27</v>
      </c>
      <c r="H79" s="63" t="s">
        <v>38</v>
      </c>
      <c r="I79" s="63" t="s">
        <v>39</v>
      </c>
      <c r="J79" s="63" t="s">
        <v>36</v>
      </c>
      <c r="K79" s="63" t="s">
        <v>27</v>
      </c>
      <c r="L79" s="63" t="s">
        <v>38</v>
      </c>
      <c r="M79" s="63" t="s">
        <v>39</v>
      </c>
      <c r="N79" s="63" t="s">
        <v>36</v>
      </c>
      <c r="O79" s="63" t="s">
        <v>27</v>
      </c>
      <c r="P79" s="63" t="s">
        <v>28</v>
      </c>
      <c r="Q79" s="63" t="s">
        <v>40</v>
      </c>
    </row>
    <row r="80" spans="1:17" ht="15" customHeight="1" x14ac:dyDescent="0.25">
      <c r="A80" s="19"/>
      <c r="B80" s="19" t="s">
        <v>2</v>
      </c>
      <c r="C80" s="75" t="s">
        <v>165</v>
      </c>
      <c r="D80" s="7">
        <f t="shared" ref="D80:N80" si="19">SUM(D81:D110)</f>
        <v>0</v>
      </c>
      <c r="E80" s="8"/>
      <c r="F80" s="7">
        <f t="shared" si="19"/>
        <v>46297.34</v>
      </c>
      <c r="G80" s="8"/>
      <c r="H80" s="7">
        <f t="shared" si="19"/>
        <v>0</v>
      </c>
      <c r="I80" s="8"/>
      <c r="J80" s="7">
        <f t="shared" si="19"/>
        <v>0</v>
      </c>
      <c r="K80" s="8"/>
      <c r="L80" s="7">
        <f t="shared" si="19"/>
        <v>7794.92</v>
      </c>
      <c r="M80" s="8"/>
      <c r="N80" s="7">
        <f t="shared" si="19"/>
        <v>70147.799999999988</v>
      </c>
      <c r="O80" s="8"/>
      <c r="P80" s="7">
        <f>SUM(P81:P110)</f>
        <v>0</v>
      </c>
      <c r="Q80" s="8"/>
    </row>
    <row r="81" spans="1:17" ht="15" customHeight="1" x14ac:dyDescent="0.25">
      <c r="A81" s="67">
        <v>29</v>
      </c>
      <c r="B81" s="67">
        <v>1</v>
      </c>
      <c r="C81" s="45" t="str">
        <f>[1]ΑΝΤΙΣΤΟΙΧΙΣΗ!L187</f>
        <v>Μικτές Αποδοχές Developent Department (A.K.Ddep)</v>
      </c>
      <c r="D81" s="79">
        <f>'[1]2025_60-69 ΕΞΟΔΑ+ΟΜ 2'!M37</f>
        <v>0</v>
      </c>
      <c r="E81" s="15" t="e">
        <f>D81/$D$80</f>
        <v>#DIV/0!</v>
      </c>
      <c r="F81" s="79">
        <f>D81+'[1]2025 Σεπτέμβριος '!F81</f>
        <v>9451.0400000000009</v>
      </c>
      <c r="G81" s="15">
        <f>F81/$F$80</f>
        <v>0.204137861916041</v>
      </c>
      <c r="H81" s="14"/>
      <c r="I81" s="26" t="e">
        <f>H81/$H$80</f>
        <v>#DIV/0!</v>
      </c>
      <c r="J81" s="27"/>
      <c r="K81" s="27" t="e">
        <f>J81/$J$80</f>
        <v>#DIV/0!</v>
      </c>
      <c r="L81" s="79">
        <f>'[1]2024_60-69 ΕΞΟΔΑ+ΟΜ 2'!M35</f>
        <v>1739.82</v>
      </c>
      <c r="M81" s="15">
        <f>L81/$L$80</f>
        <v>0.2231992117943481</v>
      </c>
      <c r="N81" s="10">
        <f>L81+'[1]2025 Σεπτέμβριος '!N81</f>
        <v>17769.309999999998</v>
      </c>
      <c r="O81" s="15">
        <f>N81/$N$80</f>
        <v>0.25331243460236813</v>
      </c>
      <c r="P81" s="27"/>
      <c r="Q81" s="28" t="e">
        <f t="shared" ref="Q81" si="20">SUM(Q82:Q106)</f>
        <v>#DIV/0!</v>
      </c>
    </row>
    <row r="82" spans="1:17" ht="15" customHeight="1" x14ac:dyDescent="0.25">
      <c r="A82" s="67">
        <v>30</v>
      </c>
      <c r="B82" s="67">
        <v>2</v>
      </c>
      <c r="C82" s="44" t="str">
        <f>[1]ΑΝΤΙΣΤΟΙΧΙΣΗ!L188</f>
        <v>Μικτές Αποδοχές Reservation department (Α.Κ.RDep )</v>
      </c>
      <c r="D82" s="79">
        <f>'[1]2025_60-69 ΕΞΟΔΑ+ΟΜ 2'!M38</f>
        <v>0</v>
      </c>
      <c r="E82" s="15" t="e">
        <f t="shared" ref="E82:E105" si="21">D82/$D$80</f>
        <v>#DIV/0!</v>
      </c>
      <c r="F82" s="79">
        <f>D82+'[1]2025 Σεπτέμβριος '!F82</f>
        <v>10153.07</v>
      </c>
      <c r="G82" s="15">
        <f t="shared" ref="G82:G105" si="22">F82/$F$80</f>
        <v>0.21930136806995823</v>
      </c>
      <c r="H82" s="14"/>
      <c r="I82" s="26" t="e">
        <f t="shared" ref="I82:I105" si="23">H82/$H$80</f>
        <v>#DIV/0!</v>
      </c>
      <c r="J82" s="27"/>
      <c r="K82" s="27" t="e">
        <f t="shared" ref="K82:K105" si="24">J82/$J$80</f>
        <v>#DIV/0!</v>
      </c>
      <c r="L82" s="79">
        <f>'[1]2024_60-69 ΕΞΟΔΑ+ΟΜ 2'!M36</f>
        <v>1756.78</v>
      </c>
      <c r="M82" s="15">
        <f t="shared" ref="M82:M105" si="25">L82/$L$80</f>
        <v>0.22537498781257537</v>
      </c>
      <c r="N82" s="10">
        <f>L82+'[1]2025 Σεπτέμβριος '!N82</f>
        <v>11825.35</v>
      </c>
      <c r="O82" s="15">
        <f t="shared" ref="O82:O105" si="26">N82/$N$80</f>
        <v>0.16857763180028457</v>
      </c>
      <c r="P82" s="27"/>
      <c r="Q82" s="28" t="e">
        <f>SUM(D82:P82)</f>
        <v>#DIV/0!</v>
      </c>
    </row>
    <row r="83" spans="1:17" ht="24.75" customHeight="1" x14ac:dyDescent="0.25">
      <c r="A83" s="67">
        <v>31</v>
      </c>
      <c r="B83" s="67">
        <v>3</v>
      </c>
      <c r="C83" s="44" t="str">
        <f>[1]ΑΝΤΙΣΤΟΙΧΙΣΗ!L189</f>
        <v>Μικτές Αποδοχές Marketing (Α.Κ.MDep )</v>
      </c>
      <c r="D83" s="79">
        <f>'[1]2025_60-69 ΕΞΟΔΑ+ΟΜ 2'!M39</f>
        <v>0</v>
      </c>
      <c r="E83" s="15" t="e">
        <f t="shared" si="21"/>
        <v>#DIV/0!</v>
      </c>
      <c r="F83" s="79">
        <f>D83+'[1]2025 Σεπτέμβριος '!F83</f>
        <v>5921.02</v>
      </c>
      <c r="G83" s="15">
        <f t="shared" si="22"/>
        <v>0.12789114882194097</v>
      </c>
      <c r="H83" s="14"/>
      <c r="I83" s="26" t="e">
        <f t="shared" si="23"/>
        <v>#DIV/0!</v>
      </c>
      <c r="J83" s="27"/>
      <c r="K83" s="27" t="e">
        <f t="shared" si="24"/>
        <v>#DIV/0!</v>
      </c>
      <c r="L83" s="79">
        <f>'[1]2024_60-69 ΕΞΟΔΑ+ΟΜ 2'!M37</f>
        <v>2091.4</v>
      </c>
      <c r="M83" s="15">
        <f t="shared" si="25"/>
        <v>0.26830294602125487</v>
      </c>
      <c r="N83" s="10">
        <f>L83+'[1]2025 Σεπτέμβριος '!N83</f>
        <v>17458.21</v>
      </c>
      <c r="O83" s="15">
        <f t="shared" si="26"/>
        <v>0.24887751290845903</v>
      </c>
      <c r="P83" s="27"/>
      <c r="Q83" s="28" t="e">
        <f t="shared" ref="Q83:Q105" si="27">SUM(D83:P83)</f>
        <v>#DIV/0!</v>
      </c>
    </row>
    <row r="84" spans="1:17" ht="14.25" customHeight="1" x14ac:dyDescent="0.25">
      <c r="A84" s="67">
        <v>32</v>
      </c>
      <c r="B84" s="67">
        <v>4</v>
      </c>
      <c r="C84" s="44" t="str">
        <f>[1]ΑΝΤΙΣΤΟΙΧΙΣΗ!L190</f>
        <v>Μικτές Αποδοχές Sales (Α.Κ.SDep )</v>
      </c>
      <c r="D84" s="79">
        <f>'[1]2025_60-69 ΕΞΟΔΑ+ΟΜ 2'!M40</f>
        <v>0</v>
      </c>
      <c r="E84" s="15" t="e">
        <f t="shared" si="21"/>
        <v>#DIV/0!</v>
      </c>
      <c r="F84" s="79">
        <f>D84+'[1]2025 Σεπτέμβριος '!F84</f>
        <v>6270.86</v>
      </c>
      <c r="G84" s="15">
        <f t="shared" si="22"/>
        <v>0.13544752247105341</v>
      </c>
      <c r="H84" s="14"/>
      <c r="I84" s="26" t="e">
        <f t="shared" si="23"/>
        <v>#DIV/0!</v>
      </c>
      <c r="J84" s="27"/>
      <c r="K84" s="27" t="e">
        <f t="shared" si="24"/>
        <v>#DIV/0!</v>
      </c>
      <c r="L84" s="79">
        <f>'[1]2024_60-69 ΕΞΟΔΑ+ΟΜ 2'!M38</f>
        <v>0</v>
      </c>
      <c r="M84" s="15">
        <f t="shared" si="25"/>
        <v>0</v>
      </c>
      <c r="N84" s="10">
        <f>L84+'[1]2025 Σεπτέμβριος '!N84</f>
        <v>0</v>
      </c>
      <c r="O84" s="15">
        <f t="shared" si="26"/>
        <v>0</v>
      </c>
      <c r="P84" s="27"/>
      <c r="Q84" s="28" t="e">
        <f t="shared" si="27"/>
        <v>#DIV/0!</v>
      </c>
    </row>
    <row r="85" spans="1:17" ht="15" customHeight="1" x14ac:dyDescent="0.25">
      <c r="A85" s="67">
        <v>33</v>
      </c>
      <c r="B85" s="67">
        <v>5</v>
      </c>
      <c r="C85" s="44" t="str">
        <f>[1]ΑΝΤΙΣΤΟΙΧΙΣΗ!L191</f>
        <v>Ασφαλιστικές εισφορές (Α.Κ.DDep)</v>
      </c>
      <c r="D85" s="79">
        <f>'[1]2025_60-69 ΕΞΟΔΑ+ΟΜ 2'!M41</f>
        <v>0</v>
      </c>
      <c r="E85" s="15" t="e">
        <f t="shared" si="21"/>
        <v>#DIV/0!</v>
      </c>
      <c r="F85" s="79">
        <f>D85+'[1]2025 Σεπτέμβριος '!F85</f>
        <v>1913.23</v>
      </c>
      <c r="G85" s="15">
        <f t="shared" si="22"/>
        <v>4.1324836372888814E-2</v>
      </c>
      <c r="H85" s="14"/>
      <c r="I85" s="26" t="e">
        <f t="shared" si="23"/>
        <v>#DIV/0!</v>
      </c>
      <c r="J85" s="27"/>
      <c r="K85" s="27" t="e">
        <f t="shared" si="24"/>
        <v>#DIV/0!</v>
      </c>
      <c r="L85" s="79">
        <f>'[1]2024_60-69 ΕΞΟΔΑ+ΟΜ 2'!M39</f>
        <v>365.52</v>
      </c>
      <c r="M85" s="15">
        <f t="shared" si="25"/>
        <v>4.6892078430567599E-2</v>
      </c>
      <c r="N85" s="10">
        <f>L85+'[1]2025 Σεπτέμβριος '!N85</f>
        <v>3643.3700000000003</v>
      </c>
      <c r="O85" s="15">
        <f t="shared" si="26"/>
        <v>5.1938478469745322E-2</v>
      </c>
      <c r="P85" s="27"/>
      <c r="Q85" s="28" t="e">
        <f t="shared" si="27"/>
        <v>#DIV/0!</v>
      </c>
    </row>
    <row r="86" spans="1:17" ht="15" customHeight="1" x14ac:dyDescent="0.25">
      <c r="A86" s="67">
        <v>34</v>
      </c>
      <c r="B86" s="67">
        <v>6</v>
      </c>
      <c r="C86" s="71" t="str">
        <f>[1]ΑΝΤΙΣΤΟΙΧΙΣΗ!L192</f>
        <v>Ασφαλιστικές εισφορές (Α.Κ.RDep)</v>
      </c>
      <c r="D86" s="79">
        <f>'[1]2025_60-69 ΕΞΟΔΑ+ΟΜ 2'!M42</f>
        <v>0</v>
      </c>
      <c r="E86" s="15" t="e">
        <f t="shared" si="21"/>
        <v>#DIV/0!</v>
      </c>
      <c r="F86" s="79">
        <f>D86+'[1]2025 Σεπτέμβριος '!F86</f>
        <v>2080.4</v>
      </c>
      <c r="G86" s="15">
        <f t="shared" si="22"/>
        <v>4.4935626971225565E-2</v>
      </c>
      <c r="H86" s="14"/>
      <c r="I86" s="26" t="e">
        <f t="shared" si="23"/>
        <v>#DIV/0!</v>
      </c>
      <c r="J86" s="27"/>
      <c r="K86" s="27" t="e">
        <f t="shared" si="24"/>
        <v>#DIV/0!</v>
      </c>
      <c r="L86" s="79">
        <f>'[1]2024_60-69 ΕΞΟΔΑ+ΟΜ 2'!M40</f>
        <v>369.3</v>
      </c>
      <c r="M86" s="15">
        <f t="shared" si="25"/>
        <v>4.7377009642177212E-2</v>
      </c>
      <c r="N86" s="10">
        <f>L86+'[1]2025 Σεπτέμβριος '!N86</f>
        <v>2830.0600000000004</v>
      </c>
      <c r="O86" s="15">
        <f t="shared" si="26"/>
        <v>4.0344244580728134E-2</v>
      </c>
      <c r="P86" s="27"/>
      <c r="Q86" s="28" t="e">
        <f t="shared" si="27"/>
        <v>#DIV/0!</v>
      </c>
    </row>
    <row r="87" spans="1:17" ht="15" customHeight="1" x14ac:dyDescent="0.25">
      <c r="A87" s="67">
        <v>35</v>
      </c>
      <c r="B87" s="67">
        <v>7</v>
      </c>
      <c r="C87" s="71" t="str">
        <f>[1]ΑΝΤΙΣΤΟΙΧΙΣΗ!L193</f>
        <v>Ασφαλιστικές εισφορές (Α.Κ.MDep)</v>
      </c>
      <c r="D87" s="79">
        <f>'[1]2025_60-69 ΕΞΟΔΑ+ΟΜ 2'!M43</f>
        <v>0</v>
      </c>
      <c r="E87" s="15" t="e">
        <f t="shared" si="21"/>
        <v>#DIV/0!</v>
      </c>
      <c r="F87" s="79">
        <f>D87+'[1]2025 Σεπτέμβριος '!F87</f>
        <v>901.2</v>
      </c>
      <c r="G87" s="15">
        <f t="shared" si="22"/>
        <v>1.9465481170192502E-2</v>
      </c>
      <c r="H87" s="14"/>
      <c r="I87" s="26" t="e">
        <f t="shared" si="23"/>
        <v>#DIV/0!</v>
      </c>
      <c r="J87" s="27"/>
      <c r="K87" s="27" t="e">
        <f t="shared" si="24"/>
        <v>#DIV/0!</v>
      </c>
      <c r="L87" s="79">
        <f>'[1]2024_60-69 ΕΞΟΔΑ+ΟΜ 2'!M41</f>
        <v>326.89999999999998</v>
      </c>
      <c r="M87" s="15">
        <f t="shared" si="25"/>
        <v>4.1937569596609069E-2</v>
      </c>
      <c r="N87" s="10">
        <f>L87+'[1]2025 Σεπτέμβριος '!N87</f>
        <v>3102.03</v>
      </c>
      <c r="O87" s="15">
        <f t="shared" si="26"/>
        <v>4.4221344076364487E-2</v>
      </c>
      <c r="P87" s="27"/>
      <c r="Q87" s="28" t="e">
        <f t="shared" si="27"/>
        <v>#DIV/0!</v>
      </c>
    </row>
    <row r="88" spans="1:17" ht="15" customHeight="1" x14ac:dyDescent="0.25">
      <c r="A88" s="67">
        <v>36</v>
      </c>
      <c r="B88" s="67">
        <v>8</v>
      </c>
      <c r="C88" s="71" t="str">
        <f>[1]ΑΝΤΙΣΤΟΙΧΙΣΗ!L194</f>
        <v>Ασφαλιστικές εισφορές (Α.Κ.SDep)</v>
      </c>
      <c r="D88" s="79">
        <f>'[1]2025_60-69 ΕΞΟΔΑ+ΟΜ 2'!M44</f>
        <v>0</v>
      </c>
      <c r="E88" s="15" t="e">
        <f t="shared" si="21"/>
        <v>#DIV/0!</v>
      </c>
      <c r="F88" s="79">
        <f>D88+'[1]2025 Σεπτέμβριος '!F88</f>
        <v>880.69999999999993</v>
      </c>
      <c r="G88" s="15">
        <f t="shared" si="22"/>
        <v>1.9022691152450658E-2</v>
      </c>
      <c r="H88" s="14"/>
      <c r="I88" s="26" t="e">
        <f t="shared" si="23"/>
        <v>#DIV/0!</v>
      </c>
      <c r="J88" s="27"/>
      <c r="K88" s="27" t="e">
        <f t="shared" si="24"/>
        <v>#DIV/0!</v>
      </c>
      <c r="L88" s="79">
        <f>'[1]2024_60-69 ΕΞΟΔΑ+ΟΜ 2'!M42</f>
        <v>0</v>
      </c>
      <c r="M88" s="15">
        <f t="shared" si="25"/>
        <v>0</v>
      </c>
      <c r="N88" s="10">
        <f>L88+'[1]2025 Σεπτέμβριος '!N88</f>
        <v>0</v>
      </c>
      <c r="O88" s="15">
        <f t="shared" si="26"/>
        <v>0</v>
      </c>
      <c r="P88" s="27"/>
      <c r="Q88" s="28" t="e">
        <f t="shared" si="27"/>
        <v>#DIV/0!</v>
      </c>
    </row>
    <row r="89" spans="1:17" ht="28.5" customHeight="1" x14ac:dyDescent="0.25">
      <c r="A89" s="67">
        <v>37</v>
      </c>
      <c r="B89" s="67">
        <v>9</v>
      </c>
      <c r="C89" s="72" t="str">
        <f>[1]ΑΝΤΙΣΤΟΙΧΙΣΗ!L195</f>
        <v>Ενοίκιο</v>
      </c>
      <c r="D89" s="79">
        <f>'[1]2025_60-69 ΕΞΟΔΑ+ΟΜ 2'!M45</f>
        <v>0</v>
      </c>
      <c r="E89" s="15" t="e">
        <f t="shared" si="21"/>
        <v>#DIV/0!</v>
      </c>
      <c r="F89" s="79">
        <f>D89+'[1]2025 Σεπτέμβριος '!F89</f>
        <v>0</v>
      </c>
      <c r="G89" s="15">
        <f t="shared" si="22"/>
        <v>0</v>
      </c>
      <c r="H89" s="80"/>
      <c r="I89" s="26" t="e">
        <f t="shared" si="23"/>
        <v>#DIV/0!</v>
      </c>
      <c r="J89" s="80"/>
      <c r="K89" s="27" t="e">
        <f t="shared" si="24"/>
        <v>#DIV/0!</v>
      </c>
      <c r="L89" s="79">
        <f>'[1]2024_60-69 ΕΞΟΔΑ+ΟΜ 2'!M43</f>
        <v>0</v>
      </c>
      <c r="M89" s="15">
        <f t="shared" si="25"/>
        <v>0</v>
      </c>
      <c r="N89" s="10">
        <f>L89+'[1]2025 Σεπτέμβριος '!N89</f>
        <v>0</v>
      </c>
      <c r="O89" s="15">
        <f t="shared" si="26"/>
        <v>0</v>
      </c>
      <c r="P89" s="80"/>
      <c r="Q89" s="28" t="e">
        <f t="shared" si="27"/>
        <v>#DIV/0!</v>
      </c>
    </row>
    <row r="90" spans="1:17" ht="42.75" customHeight="1" x14ac:dyDescent="0.25">
      <c r="A90" s="67">
        <v>38</v>
      </c>
      <c r="B90" s="67">
        <v>10</v>
      </c>
      <c r="C90" s="45" t="str">
        <f>[1]ΑΝΤΙΣΤΟΙΧΙΣΗ!L196</f>
        <v xml:space="preserve">Χαρτόσημο ενοικίων </v>
      </c>
      <c r="D90" s="79">
        <f>'[1]2025_60-69 ΕΞΟΔΑ+ΟΜ 2'!M46</f>
        <v>0</v>
      </c>
      <c r="E90" s="15" t="e">
        <f t="shared" si="21"/>
        <v>#DIV/0!</v>
      </c>
      <c r="F90" s="79">
        <f>D90+'[1]2025 Σεπτέμβριος '!F90</f>
        <v>0</v>
      </c>
      <c r="G90" s="15">
        <f t="shared" si="22"/>
        <v>0</v>
      </c>
      <c r="H90" s="80"/>
      <c r="I90" s="26" t="e">
        <f t="shared" si="23"/>
        <v>#DIV/0!</v>
      </c>
      <c r="J90" s="80"/>
      <c r="K90" s="27" t="e">
        <f t="shared" si="24"/>
        <v>#DIV/0!</v>
      </c>
      <c r="L90" s="79">
        <f>'[1]2024_60-69 ΕΞΟΔΑ+ΟΜ 2'!M44</f>
        <v>0</v>
      </c>
      <c r="M90" s="15">
        <f t="shared" si="25"/>
        <v>0</v>
      </c>
      <c r="N90" s="10">
        <f>L90+'[1]2025 Σεπτέμβριος '!N90</f>
        <v>0</v>
      </c>
      <c r="O90" s="15">
        <f t="shared" si="26"/>
        <v>0</v>
      </c>
      <c r="P90" s="80"/>
      <c r="Q90" s="28" t="e">
        <f t="shared" si="27"/>
        <v>#DIV/0!</v>
      </c>
    </row>
    <row r="91" spans="1:17" ht="15" customHeight="1" x14ac:dyDescent="0.25">
      <c r="A91" s="67">
        <v>39</v>
      </c>
      <c r="B91" s="67">
        <v>11</v>
      </c>
      <c r="C91" s="45" t="str">
        <f>[1]ΑΝΤΙΣΤΟΙΧΙΣΗ!L197</f>
        <v xml:space="preserve">Κοινόχρηστες Δαπάνες </v>
      </c>
      <c r="D91" s="79">
        <f>'[1]2025_60-69 ΕΞΟΔΑ+ΟΜ 2'!M47</f>
        <v>0</v>
      </c>
      <c r="E91" s="15" t="e">
        <f t="shared" si="21"/>
        <v>#DIV/0!</v>
      </c>
      <c r="F91" s="79">
        <f>D91+'[1]2025 Σεπτέμβριος '!F91</f>
        <v>0</v>
      </c>
      <c r="G91" s="15">
        <f t="shared" si="22"/>
        <v>0</v>
      </c>
      <c r="H91" s="80"/>
      <c r="I91" s="26" t="e">
        <f t="shared" si="23"/>
        <v>#DIV/0!</v>
      </c>
      <c r="J91" s="80"/>
      <c r="K91" s="27" t="e">
        <f t="shared" si="24"/>
        <v>#DIV/0!</v>
      </c>
      <c r="L91" s="79">
        <f>'[1]2024_60-69 ΕΞΟΔΑ+ΟΜ 2'!M45</f>
        <v>0</v>
      </c>
      <c r="M91" s="15">
        <f t="shared" si="25"/>
        <v>0</v>
      </c>
      <c r="N91" s="10">
        <f>L91+'[1]2025 Σεπτέμβριος '!N91</f>
        <v>0</v>
      </c>
      <c r="O91" s="15">
        <f t="shared" si="26"/>
        <v>0</v>
      </c>
      <c r="P91" s="80"/>
      <c r="Q91" s="28" t="e">
        <f t="shared" si="27"/>
        <v>#DIV/0!</v>
      </c>
    </row>
    <row r="92" spans="1:17" ht="15" customHeight="1" x14ac:dyDescent="0.25">
      <c r="A92" s="67">
        <v>40</v>
      </c>
      <c r="B92" s="67">
        <v>12</v>
      </c>
      <c r="C92" s="71" t="str">
        <f>[1]ΑΝΤΙΣΤΟΙΧΙΣΗ!L198</f>
        <v xml:space="preserve">Ενέργεια </v>
      </c>
      <c r="D92" s="79">
        <f>'[1]2025_60-69 ΕΞΟΔΑ+ΟΜ 2'!M48</f>
        <v>0</v>
      </c>
      <c r="E92" s="15" t="e">
        <f t="shared" si="21"/>
        <v>#DIV/0!</v>
      </c>
      <c r="F92" s="79">
        <f>D92+'[1]2025 Σεπτέμβριος '!F92</f>
        <v>0</v>
      </c>
      <c r="G92" s="15">
        <f t="shared" si="22"/>
        <v>0</v>
      </c>
      <c r="H92" s="14"/>
      <c r="I92" s="26" t="e">
        <f t="shared" si="23"/>
        <v>#DIV/0!</v>
      </c>
      <c r="J92" s="27"/>
      <c r="K92" s="27" t="e">
        <f t="shared" si="24"/>
        <v>#DIV/0!</v>
      </c>
      <c r="L92" s="79">
        <f>'[1]2024_60-69 ΕΞΟΔΑ+ΟΜ 2'!M46</f>
        <v>0</v>
      </c>
      <c r="M92" s="15">
        <f t="shared" si="25"/>
        <v>0</v>
      </c>
      <c r="N92" s="10">
        <f>L92+'[1]2025 Σεπτέμβριος '!N92</f>
        <v>0</v>
      </c>
      <c r="O92" s="15">
        <f t="shared" si="26"/>
        <v>0</v>
      </c>
      <c r="P92" s="27"/>
      <c r="Q92" s="28" t="e">
        <f t="shared" si="27"/>
        <v>#DIV/0!</v>
      </c>
    </row>
    <row r="93" spans="1:17" ht="15" customHeight="1" x14ac:dyDescent="0.25">
      <c r="A93" s="67">
        <v>41</v>
      </c>
      <c r="B93" s="67">
        <v>13</v>
      </c>
      <c r="C93" s="45" t="str">
        <f>[1]ΑΝΤΙΣΤΟΙΧΙΣΗ!L199</f>
        <v xml:space="preserve">Τηλεπικοινωνίες (Τηλεφωνία &amp; Διαδίκτυο) </v>
      </c>
      <c r="D93" s="79">
        <f>'[1]2025_60-69 ΕΞΟΔΑ+ΟΜ 2'!M49</f>
        <v>0</v>
      </c>
      <c r="E93" s="15" t="e">
        <f t="shared" si="21"/>
        <v>#DIV/0!</v>
      </c>
      <c r="F93" s="79">
        <f>D93+'[1]2025 Σεπτέμβριος '!F93</f>
        <v>0</v>
      </c>
      <c r="G93" s="15">
        <f t="shared" si="22"/>
        <v>0</v>
      </c>
      <c r="H93" s="14"/>
      <c r="I93" s="26" t="e">
        <f t="shared" si="23"/>
        <v>#DIV/0!</v>
      </c>
      <c r="J93" s="27"/>
      <c r="K93" s="27" t="e">
        <f t="shared" si="24"/>
        <v>#DIV/0!</v>
      </c>
      <c r="L93" s="79">
        <f>'[1]2024_60-69 ΕΞΟΔΑ+ΟΜ 2'!M47</f>
        <v>0</v>
      </c>
      <c r="M93" s="15">
        <f t="shared" si="25"/>
        <v>0</v>
      </c>
      <c r="N93" s="10">
        <f>L93+'[1]2025 Σεπτέμβριος '!N93</f>
        <v>0</v>
      </c>
      <c r="O93" s="15">
        <f t="shared" si="26"/>
        <v>0</v>
      </c>
      <c r="P93" s="27"/>
      <c r="Q93" s="28" t="e">
        <f t="shared" si="27"/>
        <v>#DIV/0!</v>
      </c>
    </row>
    <row r="94" spans="1:17" ht="15" customHeight="1" x14ac:dyDescent="0.25">
      <c r="A94" s="67">
        <v>42</v>
      </c>
      <c r="B94" s="67">
        <v>14</v>
      </c>
      <c r="C94" s="45" t="str">
        <f>[1]ΑΝΤΙΣΤΟΙΧΙΣΗ!L200</f>
        <v xml:space="preserve">Ύδρευση </v>
      </c>
      <c r="D94" s="79">
        <f>'[1]2025_60-69 ΕΞΟΔΑ+ΟΜ 2'!M50</f>
        <v>0</v>
      </c>
      <c r="E94" s="15" t="e">
        <f t="shared" si="21"/>
        <v>#DIV/0!</v>
      </c>
      <c r="F94" s="79">
        <f>D94+'[1]2025 Σεπτέμβριος '!F94</f>
        <v>0</v>
      </c>
      <c r="G94" s="15">
        <f t="shared" si="22"/>
        <v>0</v>
      </c>
      <c r="H94" s="81"/>
      <c r="I94" s="26" t="e">
        <f t="shared" si="23"/>
        <v>#DIV/0!</v>
      </c>
      <c r="J94" s="81"/>
      <c r="K94" s="27" t="e">
        <f t="shared" si="24"/>
        <v>#DIV/0!</v>
      </c>
      <c r="L94" s="79">
        <f>'[1]2024_60-69 ΕΞΟΔΑ+ΟΜ 2'!M48</f>
        <v>0</v>
      </c>
      <c r="M94" s="15">
        <f t="shared" si="25"/>
        <v>0</v>
      </c>
      <c r="N94" s="10">
        <f>L94+'[1]2025 Σεπτέμβριος '!N94</f>
        <v>0</v>
      </c>
      <c r="O94" s="15">
        <f t="shared" si="26"/>
        <v>0</v>
      </c>
      <c r="P94" s="81"/>
      <c r="Q94" s="28" t="e">
        <f t="shared" si="27"/>
        <v>#DIV/0!</v>
      </c>
    </row>
    <row r="95" spans="1:17" ht="28.5" customHeight="1" x14ac:dyDescent="0.25">
      <c r="A95" s="67">
        <v>43</v>
      </c>
      <c r="B95" s="67">
        <v>15</v>
      </c>
      <c r="C95" s="45" t="str">
        <f>[1]ΑΝΤΙΣΤΟΙΧΙΣΗ!L201</f>
        <v xml:space="preserve">Ασφάλιστρα </v>
      </c>
      <c r="D95" s="79">
        <f>'[1]2025_60-69 ΕΞΟΔΑ+ΟΜ 2'!M51</f>
        <v>0</v>
      </c>
      <c r="E95" s="15" t="e">
        <f t="shared" si="21"/>
        <v>#DIV/0!</v>
      </c>
      <c r="F95" s="79">
        <f>D95+'[1]2025 Σεπτέμβριος '!F95</f>
        <v>0</v>
      </c>
      <c r="G95" s="15">
        <f t="shared" si="22"/>
        <v>0</v>
      </c>
      <c r="H95" s="14"/>
      <c r="I95" s="26" t="e">
        <f t="shared" si="23"/>
        <v>#DIV/0!</v>
      </c>
      <c r="J95" s="27"/>
      <c r="K95" s="27" t="e">
        <f t="shared" si="24"/>
        <v>#DIV/0!</v>
      </c>
      <c r="L95" s="79">
        <f>'[1]2024_60-69 ΕΞΟΔΑ+ΟΜ 2'!M49</f>
        <v>0</v>
      </c>
      <c r="M95" s="15">
        <f t="shared" si="25"/>
        <v>0</v>
      </c>
      <c r="N95" s="10">
        <f>L95+'[1]2025 Σεπτέμβριος '!N95</f>
        <v>246.76</v>
      </c>
      <c r="O95" s="15">
        <f t="shared" si="26"/>
        <v>3.5177154522308615E-3</v>
      </c>
      <c r="P95" s="27"/>
      <c r="Q95" s="28" t="e">
        <f t="shared" si="27"/>
        <v>#DIV/0!</v>
      </c>
    </row>
    <row r="96" spans="1:17" ht="15" customHeight="1" x14ac:dyDescent="0.25">
      <c r="A96" s="67">
        <v>44</v>
      </c>
      <c r="B96" s="67">
        <v>16</v>
      </c>
      <c r="C96" s="45" t="str">
        <f>[1]ΑΝΤΙΣΤΟΙΧΙΣΗ!L202</f>
        <v xml:space="preserve">Έντυπα και γραφική Ύλη </v>
      </c>
      <c r="D96" s="79">
        <f>'[1]2025_60-69 ΕΞΟΔΑ+ΟΜ 2'!M52</f>
        <v>0</v>
      </c>
      <c r="E96" s="15" t="e">
        <f t="shared" si="21"/>
        <v>#DIV/0!</v>
      </c>
      <c r="F96" s="79">
        <f>D96+'[1]2025 Σεπτέμβριος '!F96</f>
        <v>554.78</v>
      </c>
      <c r="G96" s="15">
        <f t="shared" si="22"/>
        <v>1.198297785574722E-2</v>
      </c>
      <c r="H96" s="14"/>
      <c r="I96" s="26" t="e">
        <f t="shared" si="23"/>
        <v>#DIV/0!</v>
      </c>
      <c r="J96" s="27"/>
      <c r="K96" s="27" t="e">
        <f t="shared" si="24"/>
        <v>#DIV/0!</v>
      </c>
      <c r="L96" s="79">
        <f>'[1]2024_60-69 ΕΞΟΔΑ+ΟΜ 2'!M50</f>
        <v>15.63</v>
      </c>
      <c r="M96" s="15">
        <f t="shared" si="25"/>
        <v>2.0051520734016516E-3</v>
      </c>
      <c r="N96" s="10">
        <f>L96+'[1]2025 Σεπτέμβριος '!N96</f>
        <v>385.39</v>
      </c>
      <c r="O96" s="15">
        <f t="shared" si="26"/>
        <v>5.4939713005967405E-3</v>
      </c>
      <c r="P96" s="27"/>
      <c r="Q96" s="28" t="e">
        <f t="shared" si="27"/>
        <v>#DIV/0!</v>
      </c>
    </row>
    <row r="97" spans="1:17" ht="15" customHeight="1" x14ac:dyDescent="0.25">
      <c r="A97" s="67">
        <v>45</v>
      </c>
      <c r="B97" s="67">
        <v>17</v>
      </c>
      <c r="C97" s="45" t="str">
        <f>[1]ΑΝΤΙΣΤΟΙΧΙΣΗ!L203</f>
        <v xml:space="preserve">Υλικά Καθαριότητας </v>
      </c>
      <c r="D97" s="79">
        <f>'[1]2025_60-69 ΕΞΟΔΑ+ΟΜ 2'!M53</f>
        <v>0</v>
      </c>
      <c r="E97" s="15" t="e">
        <f t="shared" si="21"/>
        <v>#DIV/0!</v>
      </c>
      <c r="F97" s="79">
        <f>D97+'[1]2025 Σεπτέμβριος '!F97</f>
        <v>0</v>
      </c>
      <c r="G97" s="15">
        <f t="shared" si="22"/>
        <v>0</v>
      </c>
      <c r="H97" s="14"/>
      <c r="I97" s="26" t="e">
        <f t="shared" si="23"/>
        <v>#DIV/0!</v>
      </c>
      <c r="J97" s="27"/>
      <c r="K97" s="27" t="e">
        <f t="shared" si="24"/>
        <v>#DIV/0!</v>
      </c>
      <c r="L97" s="79">
        <f>'[1]2024_60-69 ΕΞΟΔΑ+ΟΜ 2'!M51</f>
        <v>0</v>
      </c>
      <c r="M97" s="15">
        <f t="shared" si="25"/>
        <v>0</v>
      </c>
      <c r="N97" s="10">
        <f>L97+'[1]2025 Σεπτέμβριος '!N97</f>
        <v>0</v>
      </c>
      <c r="O97" s="15">
        <f t="shared" si="26"/>
        <v>0</v>
      </c>
      <c r="P97" s="27"/>
      <c r="Q97" s="28" t="e">
        <f t="shared" si="27"/>
        <v>#DIV/0!</v>
      </c>
    </row>
    <row r="98" spans="1:17" ht="15" customHeight="1" x14ac:dyDescent="0.25">
      <c r="A98" s="67">
        <v>46</v>
      </c>
      <c r="B98" s="67">
        <v>18</v>
      </c>
      <c r="C98" s="72" t="str">
        <f>[1]ΑΝΤΙΣΤΟΙΧΙΣΗ!L204</f>
        <v>Υλικά Φαρμακείου</v>
      </c>
      <c r="D98" s="79">
        <f>'[1]2025_60-69 ΕΞΟΔΑ+ΟΜ 2'!M54</f>
        <v>0</v>
      </c>
      <c r="E98" s="15" t="e">
        <f t="shared" si="21"/>
        <v>#DIV/0!</v>
      </c>
      <c r="F98" s="79">
        <f>D98+'[1]2025 Σεπτέμβριος '!F98</f>
        <v>0</v>
      </c>
      <c r="G98" s="15">
        <f t="shared" si="22"/>
        <v>0</v>
      </c>
      <c r="H98" s="14"/>
      <c r="I98" s="26" t="e">
        <f t="shared" si="23"/>
        <v>#DIV/0!</v>
      </c>
      <c r="J98" s="27"/>
      <c r="K98" s="27" t="e">
        <f t="shared" si="24"/>
        <v>#DIV/0!</v>
      </c>
      <c r="L98" s="79">
        <f>'[1]2024_60-69 ΕΞΟΔΑ+ΟΜ 2'!M52</f>
        <v>0</v>
      </c>
      <c r="M98" s="15">
        <f t="shared" si="25"/>
        <v>0</v>
      </c>
      <c r="N98" s="10">
        <f>L98+'[1]2025 Σεπτέμβριος '!N98</f>
        <v>0</v>
      </c>
      <c r="O98" s="15">
        <f t="shared" si="26"/>
        <v>0</v>
      </c>
      <c r="P98" s="27"/>
      <c r="Q98" s="28" t="e">
        <f t="shared" si="27"/>
        <v>#DIV/0!</v>
      </c>
    </row>
    <row r="99" spans="1:17" ht="15" customHeight="1" x14ac:dyDescent="0.25">
      <c r="A99" s="67">
        <v>47</v>
      </c>
      <c r="B99" s="67">
        <v>19</v>
      </c>
      <c r="C99" s="46" t="str">
        <f>[1]ΑΝΤΙΣΤΟΙΧΙΣΗ!L205</f>
        <v xml:space="preserve">Αγορές εφαρμογών για Marketing </v>
      </c>
      <c r="D99" s="79">
        <f>'[1]2025_60-69 ΕΞΟΔΑ+ΟΜ 2'!M55</f>
        <v>0</v>
      </c>
      <c r="E99" s="15" t="e">
        <f t="shared" si="21"/>
        <v>#DIV/0!</v>
      </c>
      <c r="F99" s="79">
        <f>D99+'[1]2025 Σεπτέμβριος '!F99</f>
        <v>4747.45</v>
      </c>
      <c r="G99" s="15">
        <f t="shared" si="22"/>
        <v>0.10254260827943895</v>
      </c>
      <c r="H99" s="14"/>
      <c r="I99" s="26" t="e">
        <f t="shared" si="23"/>
        <v>#DIV/0!</v>
      </c>
      <c r="J99" s="27"/>
      <c r="K99" s="27" t="e">
        <f t="shared" si="24"/>
        <v>#DIV/0!</v>
      </c>
      <c r="L99" s="79">
        <f>'[1]2024_60-69 ΕΞΟΔΑ+ΟΜ 2'!M53</f>
        <v>0</v>
      </c>
      <c r="M99" s="15">
        <f t="shared" si="25"/>
        <v>0</v>
      </c>
      <c r="N99" s="10">
        <f>L99+'[1]2025 Σεπτέμβριος '!N99</f>
        <v>119.88</v>
      </c>
      <c r="O99" s="15">
        <f t="shared" si="26"/>
        <v>1.7089630751071312E-3</v>
      </c>
      <c r="P99" s="27"/>
      <c r="Q99" s="28" t="e">
        <f t="shared" si="27"/>
        <v>#DIV/0!</v>
      </c>
    </row>
    <row r="100" spans="1:17" ht="15" customHeight="1" x14ac:dyDescent="0.25">
      <c r="A100" s="67">
        <v>48</v>
      </c>
      <c r="B100" s="67">
        <v>20</v>
      </c>
      <c r="C100" s="46" t="str">
        <f>[1]ΑΝΤΙΣΤΟΙΧΙΣΗ!L206</f>
        <v>Αμοιβές συνεργατών ( Συνδρομές για Marketing - Ιστοσελίδα _ Editing 3D  -)</v>
      </c>
      <c r="D100" s="79">
        <f>'[1]2025_60-69 ΕΞΟΔΑ+ΟΜ 2'!M56</f>
        <v>0</v>
      </c>
      <c r="E100" s="15" t="e">
        <f t="shared" si="21"/>
        <v>#DIV/0!</v>
      </c>
      <c r="F100" s="79">
        <f>D100+'[1]2025 Σεπτέμβριος '!F100</f>
        <v>878.12</v>
      </c>
      <c r="G100" s="15">
        <f t="shared" si="22"/>
        <v>1.896696440875437E-2</v>
      </c>
      <c r="H100" s="14"/>
      <c r="I100" s="26" t="e">
        <f t="shared" si="23"/>
        <v>#DIV/0!</v>
      </c>
      <c r="J100" s="27"/>
      <c r="K100" s="27" t="e">
        <f t="shared" si="24"/>
        <v>#DIV/0!</v>
      </c>
      <c r="L100" s="79">
        <f>'[1]2024_60-69 ΕΞΟΔΑ+ΟΜ 2'!M54</f>
        <v>129.57</v>
      </c>
      <c r="M100" s="15">
        <f t="shared" si="25"/>
        <v>1.6622364309062825E-2</v>
      </c>
      <c r="N100" s="10">
        <f>L100+'[1]2025 Σεπτέμβριος '!N100</f>
        <v>2136.6400000000003</v>
      </c>
      <c r="O100" s="15">
        <f t="shared" si="26"/>
        <v>3.045911632296381E-2</v>
      </c>
      <c r="P100" s="27"/>
      <c r="Q100" s="28" t="e">
        <f t="shared" si="27"/>
        <v>#DIV/0!</v>
      </c>
    </row>
    <row r="101" spans="1:17" ht="25.5" customHeight="1" x14ac:dyDescent="0.25">
      <c r="A101" s="67">
        <v>49</v>
      </c>
      <c r="B101" s="67">
        <v>21</v>
      </c>
      <c r="C101" s="46" t="str">
        <f>[1]ΑΝΤΙΣΤΟΙΧΙΣΗ!L207</f>
        <v xml:space="preserve">Αμοιβές Τρίτων </v>
      </c>
      <c r="D101" s="79">
        <f>'[1]2025_60-69 ΕΞΟΔΑ+ΟΜ 2'!M57</f>
        <v>0</v>
      </c>
      <c r="E101" s="15" t="e">
        <f t="shared" si="21"/>
        <v>#DIV/0!</v>
      </c>
      <c r="F101" s="79">
        <f>D101+'[1]2025 Σεπτέμβριος '!F101</f>
        <v>0</v>
      </c>
      <c r="G101" s="15">
        <f t="shared" si="22"/>
        <v>0</v>
      </c>
      <c r="H101" s="14"/>
      <c r="I101" s="26" t="e">
        <f t="shared" si="23"/>
        <v>#DIV/0!</v>
      </c>
      <c r="J101" s="27"/>
      <c r="K101" s="27" t="e">
        <f t="shared" si="24"/>
        <v>#DIV/0!</v>
      </c>
      <c r="L101" s="79">
        <f>'[1]2024_60-69 ΕΞΟΔΑ+ΟΜ 2'!M55</f>
        <v>0</v>
      </c>
      <c r="M101" s="15">
        <f t="shared" si="25"/>
        <v>0</v>
      </c>
      <c r="N101" s="10">
        <f>L101+'[1]2025 Σεπτέμβριος '!N101</f>
        <v>0</v>
      </c>
      <c r="O101" s="15">
        <f t="shared" si="26"/>
        <v>0</v>
      </c>
      <c r="P101" s="27"/>
      <c r="Q101" s="28" t="e">
        <f t="shared" si="27"/>
        <v>#DIV/0!</v>
      </c>
    </row>
    <row r="102" spans="1:17" ht="24" customHeight="1" x14ac:dyDescent="0.25">
      <c r="A102" s="67">
        <v>50</v>
      </c>
      <c r="B102" s="67">
        <v>22</v>
      </c>
      <c r="C102" s="82" t="str">
        <f>[1]ΑΝΤΙΣΤΟΙΧΙΣΗ!L208</f>
        <v>Επισκευές - Συντηρήσεις</v>
      </c>
      <c r="D102" s="79">
        <f>'[1]2025_60-69 ΕΞΟΔΑ+ΟΜ 2'!M58</f>
        <v>0</v>
      </c>
      <c r="E102" s="15" t="e">
        <f t="shared" si="21"/>
        <v>#DIV/0!</v>
      </c>
      <c r="F102" s="79">
        <f>D102+'[1]2025 Σεπτέμβριος '!F102</f>
        <v>0</v>
      </c>
      <c r="G102" s="15">
        <f t="shared" si="22"/>
        <v>0</v>
      </c>
      <c r="H102" s="14"/>
      <c r="I102" s="26" t="e">
        <f t="shared" si="23"/>
        <v>#DIV/0!</v>
      </c>
      <c r="J102" s="27"/>
      <c r="K102" s="27" t="e">
        <f t="shared" si="24"/>
        <v>#DIV/0!</v>
      </c>
      <c r="L102" s="79">
        <f>'[1]2024_60-69 ΕΞΟΔΑ+ΟΜ 2'!M56</f>
        <v>0</v>
      </c>
      <c r="M102" s="15">
        <f t="shared" si="25"/>
        <v>0</v>
      </c>
      <c r="N102" s="10">
        <f>L102+'[1]2025 Σεπτέμβριος '!N102</f>
        <v>1396.23</v>
      </c>
      <c r="O102" s="15">
        <f t="shared" si="26"/>
        <v>1.9904116736376626E-2</v>
      </c>
      <c r="P102" s="27"/>
      <c r="Q102" s="28" t="e">
        <f t="shared" si="27"/>
        <v>#DIV/0!</v>
      </c>
    </row>
    <row r="103" spans="1:17" ht="15.75" hidden="1" customHeight="1" x14ac:dyDescent="0.25">
      <c r="A103" s="67">
        <v>51</v>
      </c>
      <c r="B103" s="67">
        <v>23</v>
      </c>
      <c r="C103" s="72" t="str">
        <f>[1]ΑΝΤΙΣΤΟΙΧΙΣΗ!L209</f>
        <v xml:space="preserve">Εξοδα προβολής και διαφήμισης </v>
      </c>
      <c r="D103" s="79">
        <f>'[1]2025_60-69 ΕΞΟΔΑ+ΟΜ 2'!M59</f>
        <v>0</v>
      </c>
      <c r="E103" s="15" t="e">
        <f t="shared" si="21"/>
        <v>#DIV/0!</v>
      </c>
      <c r="F103" s="79">
        <f>D103+'[1]2025 Σεπτέμβριος '!F103</f>
        <v>2545.4699999999998</v>
      </c>
      <c r="G103" s="15">
        <f t="shared" si="22"/>
        <v>5.4980912510308365E-2</v>
      </c>
      <c r="H103" s="14"/>
      <c r="I103" s="26" t="e">
        <f t="shared" si="23"/>
        <v>#DIV/0!</v>
      </c>
      <c r="J103" s="27"/>
      <c r="K103" s="27" t="e">
        <f t="shared" si="24"/>
        <v>#DIV/0!</v>
      </c>
      <c r="L103" s="79">
        <f>'[1]2024_60-69 ΕΞΟΔΑ+ΟΜ 2'!M57</f>
        <v>1000</v>
      </c>
      <c r="M103" s="15">
        <f t="shared" si="25"/>
        <v>0.12828868032000329</v>
      </c>
      <c r="N103" s="10">
        <f>L103+'[1]2025 Σεπτέμβριος '!N103</f>
        <v>9234.57</v>
      </c>
      <c r="O103" s="15">
        <f t="shared" si="26"/>
        <v>0.13164447067477528</v>
      </c>
      <c r="P103" s="27"/>
      <c r="Q103" s="28" t="e">
        <f t="shared" si="27"/>
        <v>#DIV/0!</v>
      </c>
    </row>
    <row r="104" spans="1:17" ht="15.75" hidden="1" customHeight="1" x14ac:dyDescent="0.25">
      <c r="A104" s="67">
        <v>52</v>
      </c>
      <c r="B104" s="67">
        <v>24</v>
      </c>
      <c r="C104" s="82" t="str">
        <f>[1]ΑΝΤΙΣΤΟΙΧΙΣΗ!L210</f>
        <v>Εξοδα εκθέσεων και επιδείξεων</v>
      </c>
      <c r="D104" s="79">
        <f>'[1]2025_60-69 ΕΞΟΔΑ+ΟΜ 2'!M60</f>
        <v>0</v>
      </c>
      <c r="E104" s="15" t="e">
        <f t="shared" si="21"/>
        <v>#DIV/0!</v>
      </c>
      <c r="F104" s="79">
        <f>D104+'[1]2025 Σεπτέμβριος '!F104</f>
        <v>0</v>
      </c>
      <c r="G104" s="15">
        <f t="shared" si="22"/>
        <v>0</v>
      </c>
      <c r="H104" s="14"/>
      <c r="I104" s="26" t="e">
        <f t="shared" si="23"/>
        <v>#DIV/0!</v>
      </c>
      <c r="J104" s="27"/>
      <c r="K104" s="27" t="e">
        <f t="shared" si="24"/>
        <v>#DIV/0!</v>
      </c>
      <c r="L104" s="79">
        <f>'[1]2024_60-69 ΕΞΟΔΑ+ΟΜ 2'!M58</f>
        <v>0</v>
      </c>
      <c r="M104" s="15">
        <f t="shared" si="25"/>
        <v>0</v>
      </c>
      <c r="N104" s="10">
        <f>L104+'[1]2025 Σεπτέμβριος '!N104</f>
        <v>0</v>
      </c>
      <c r="O104" s="15">
        <f t="shared" si="26"/>
        <v>0</v>
      </c>
      <c r="P104" s="27"/>
      <c r="Q104" s="28" t="e">
        <f t="shared" si="27"/>
        <v>#DIV/0!</v>
      </c>
    </row>
    <row r="105" spans="1:17" ht="31.5" customHeight="1" x14ac:dyDescent="0.25">
      <c r="A105" s="67">
        <v>53</v>
      </c>
      <c r="B105" s="67">
        <v>25</v>
      </c>
      <c r="C105" s="82" t="str">
        <f>[1]ΑΝΤΙΣΤΟΙΧΙΣΗ!L211</f>
        <v>Αποσβέσεις ( Εξοπλισμού R.DEP. &amp; M.DEP.)</v>
      </c>
      <c r="D105" s="79">
        <f>'[1]2025_60-69 ΕΞΟΔΑ+ΟΜ 2'!M61</f>
        <v>0</v>
      </c>
      <c r="E105" s="15" t="e">
        <f t="shared" si="21"/>
        <v>#DIV/0!</v>
      </c>
      <c r="F105" s="79">
        <f>D105+'[1]2025 Σεπτέμβριος '!F105</f>
        <v>0</v>
      </c>
      <c r="G105" s="15">
        <f t="shared" si="22"/>
        <v>0</v>
      </c>
      <c r="H105" s="14"/>
      <c r="I105" s="26" t="e">
        <f t="shared" si="23"/>
        <v>#DIV/0!</v>
      </c>
      <c r="J105" s="27"/>
      <c r="K105" s="27" t="e">
        <f t="shared" si="24"/>
        <v>#DIV/0!</v>
      </c>
      <c r="L105" s="79">
        <f>'[1]2024_60-69 ΕΞΟΔΑ+ΟΜ 2'!M59</f>
        <v>0</v>
      </c>
      <c r="M105" s="15">
        <f t="shared" si="25"/>
        <v>0</v>
      </c>
      <c r="N105" s="10">
        <f>L105+'[1]2025 Σεπτέμβριος '!N105</f>
        <v>0</v>
      </c>
      <c r="O105" s="15">
        <f t="shared" si="26"/>
        <v>0</v>
      </c>
      <c r="P105" s="27"/>
      <c r="Q105" s="28" t="e">
        <f t="shared" si="27"/>
        <v>#DIV/0!</v>
      </c>
    </row>
    <row r="106" spans="1:17" ht="45" customHeight="1" x14ac:dyDescent="0.25">
      <c r="A106" s="67">
        <v>54</v>
      </c>
      <c r="B106" s="67">
        <v>26</v>
      </c>
      <c r="C106" s="82">
        <f>[1]ΑΝΤΙΣΤΟΙΧΙΣΗ!L212</f>
        <v>0</v>
      </c>
      <c r="D106" s="79"/>
      <c r="E106" s="15"/>
      <c r="F106" s="79"/>
      <c r="G106" s="15"/>
      <c r="H106" s="14"/>
      <c r="I106" s="26"/>
      <c r="J106" s="27"/>
      <c r="K106" s="27"/>
      <c r="L106" s="79"/>
      <c r="M106" s="15"/>
      <c r="N106" s="27"/>
      <c r="O106" s="27"/>
      <c r="P106" s="27"/>
      <c r="Q106" s="28"/>
    </row>
    <row r="107" spans="1:17" ht="30" customHeight="1" x14ac:dyDescent="0.25">
      <c r="A107" s="67">
        <v>55</v>
      </c>
      <c r="B107" s="67">
        <v>27</v>
      </c>
      <c r="C107" s="82">
        <f>[1]ΑΝΤΙΣΤΟΙΧΙΣΗ!L213</f>
        <v>0</v>
      </c>
      <c r="D107" s="79"/>
      <c r="E107" s="15"/>
      <c r="F107" s="79"/>
      <c r="G107" s="15"/>
      <c r="H107" s="14"/>
      <c r="I107" s="26"/>
      <c r="J107" s="27"/>
      <c r="K107" s="27"/>
      <c r="L107" s="79"/>
      <c r="M107" s="15"/>
      <c r="N107" s="27"/>
      <c r="O107" s="27"/>
      <c r="P107" s="27"/>
      <c r="Q107" s="28"/>
    </row>
    <row r="108" spans="1:17" ht="15" customHeight="1" x14ac:dyDescent="0.25">
      <c r="A108" s="67">
        <v>56</v>
      </c>
      <c r="B108" s="67">
        <v>28</v>
      </c>
      <c r="C108" s="82">
        <f>[1]ΑΝΤΙΣΤΟΙΧΙΣΗ!L214</f>
        <v>0</v>
      </c>
      <c r="D108" s="79"/>
      <c r="E108" s="15"/>
      <c r="F108" s="79"/>
      <c r="G108" s="15"/>
      <c r="H108" s="14"/>
      <c r="I108" s="26"/>
      <c r="J108" s="27"/>
      <c r="K108" s="27"/>
      <c r="L108" s="79"/>
      <c r="M108" s="15"/>
      <c r="N108" s="27"/>
      <c r="O108" s="27"/>
      <c r="P108" s="27"/>
      <c r="Q108" s="28"/>
    </row>
    <row r="109" spans="1:17" ht="28.5" customHeight="1" x14ac:dyDescent="0.25">
      <c r="A109" s="67">
        <v>57</v>
      </c>
      <c r="B109" s="67">
        <v>29</v>
      </c>
      <c r="C109" s="82">
        <f>[1]ΑΝΤΙΣΤΟΙΧΙΣΗ!L215</f>
        <v>0</v>
      </c>
      <c r="D109" s="79"/>
      <c r="E109" s="15"/>
      <c r="F109" s="79"/>
      <c r="G109" s="15"/>
      <c r="H109" s="14"/>
      <c r="I109" s="12"/>
      <c r="J109" s="83"/>
      <c r="K109" s="11"/>
      <c r="L109" s="79"/>
      <c r="M109" s="15"/>
      <c r="N109" s="83"/>
      <c r="O109" s="83"/>
      <c r="P109" s="83"/>
      <c r="Q109" s="28"/>
    </row>
    <row r="110" spans="1:17" ht="15" customHeight="1" x14ac:dyDescent="0.25">
      <c r="A110" s="67">
        <v>58</v>
      </c>
      <c r="B110" s="67">
        <v>30</v>
      </c>
      <c r="C110" s="84">
        <f>[1]ΑΝΤΙΣΤΟΙΧΙΣΗ!L216</f>
        <v>0</v>
      </c>
      <c r="D110" s="79"/>
      <c r="E110" s="15"/>
      <c r="F110" s="79"/>
      <c r="G110" s="15"/>
      <c r="H110" s="14"/>
      <c r="I110" s="12"/>
      <c r="J110" s="83"/>
      <c r="K110" s="11"/>
      <c r="L110" s="79"/>
      <c r="M110" s="15"/>
      <c r="N110" s="83"/>
      <c r="O110" s="83"/>
      <c r="P110" s="83"/>
      <c r="Q110" s="28"/>
    </row>
    <row r="111" spans="1:17" ht="15" customHeight="1" x14ac:dyDescent="0.25">
      <c r="A111" s="60"/>
      <c r="B111" s="60"/>
      <c r="C111" s="20" t="s">
        <v>41</v>
      </c>
      <c r="D111" s="7">
        <f>'[1]2025_60-69 ΕΞΟΔΑ+ΟΜ 2'!M36</f>
        <v>0</v>
      </c>
      <c r="E111" s="8"/>
      <c r="F111" s="7">
        <f>'[1]2025_60-69 ΕΞΟΔΑ+ΟΜ 2'!Z36</f>
        <v>46297.340000000004</v>
      </c>
      <c r="G111" s="8"/>
      <c r="H111" s="7">
        <f>SUM(H81:H110)</f>
        <v>0</v>
      </c>
      <c r="I111" s="8"/>
      <c r="J111" s="7">
        <f>SUM(J81:J110)</f>
        <v>0</v>
      </c>
      <c r="K111" s="8"/>
      <c r="L111" s="7">
        <f>SUM(L81:L110)</f>
        <v>7794.92</v>
      </c>
      <c r="M111" s="8"/>
      <c r="N111" s="7">
        <f>SUM(N81:N110)</f>
        <v>70147.799999999988</v>
      </c>
      <c r="O111" s="8"/>
      <c r="P111" s="7">
        <f>SUM(P81:P110)</f>
        <v>0</v>
      </c>
      <c r="Q111" s="8"/>
    </row>
    <row r="112" spans="1:17" ht="15" customHeight="1" x14ac:dyDescent="0.25">
      <c r="A112" s="60"/>
      <c r="B112" s="60"/>
      <c r="C112" s="22" t="s">
        <v>18</v>
      </c>
      <c r="D112" s="7">
        <f>D80-D111</f>
        <v>0</v>
      </c>
      <c r="E112" s="8"/>
      <c r="F112" s="7">
        <f>F80-F111</f>
        <v>0</v>
      </c>
      <c r="G112" s="8"/>
      <c r="H112" s="7">
        <f>H80-H111</f>
        <v>0</v>
      </c>
      <c r="I112" s="8"/>
      <c r="J112" s="7">
        <f>J80-J111</f>
        <v>0</v>
      </c>
      <c r="K112" s="8"/>
      <c r="L112" s="7">
        <f>L80-L111</f>
        <v>0</v>
      </c>
      <c r="M112" s="8"/>
      <c r="N112" s="7">
        <f>N80-N111</f>
        <v>0</v>
      </c>
      <c r="O112" s="8"/>
      <c r="P112" s="7">
        <f>P80-P111</f>
        <v>0</v>
      </c>
      <c r="Q112" s="8"/>
    </row>
    <row r="113" spans="1:17" ht="15" customHeight="1" x14ac:dyDescent="0.25">
      <c r="A113" s="85">
        <v>112</v>
      </c>
      <c r="B113" s="85"/>
      <c r="C113" s="78" t="s">
        <v>160</v>
      </c>
      <c r="D113" s="181" t="str">
        <f>[1]ΑΝΤΙΣΤΟΙΧΙΣΗ!$F$32</f>
        <v xml:space="preserve">ΠΡΑΓΜΑΤΟΠΟΙΗΘΕΝΤΑ ΜΗΝΟΣ ΤΡΕΧ. ΕΤΟΥΣ </v>
      </c>
      <c r="E113" s="181"/>
      <c r="F113" s="181"/>
      <c r="G113" s="181"/>
      <c r="H113" s="181" t="str">
        <f>[1]ΑΝΤΙΣΤΟΙΧΙΣΗ!$F$35</f>
        <v>ΠΡΟΥΠΟΛΟΓΙΣΜΟΣ ΤΡΕΧΟΝΤΟΣ ΕΤΟΥΣ</v>
      </c>
      <c r="I113" s="181"/>
      <c r="J113" s="181"/>
      <c r="K113" s="181"/>
      <c r="L113" s="181" t="str">
        <f>[1]ΑΝΤΙΣΤΟΙΧΙΣΗ!$F$68</f>
        <v>ΠΡΑΓΜΑΤΟΠΟΙΗΘΕΝΤΑ ΠΡΟΗΓΟΥΜΕΝΟΥ ΕΤΟΥΣ</v>
      </c>
      <c r="M113" s="181"/>
      <c r="N113" s="181"/>
      <c r="O113" s="181">
        <f>[1]ΑΝΤΙΣΤΟΙΧΙΣΗ!$D$33</f>
        <v>2024</v>
      </c>
      <c r="P113" s="182" t="str">
        <f>[1]ΑΝΤΙΣΤΟΙΧΙΣΗ!$F$100</f>
        <v xml:space="preserve">ΣΥΓΚΡΙΣΕΙΣ </v>
      </c>
      <c r="Q113" s="182">
        <f>[1]ΑΝΤΙΣΤΟΙΧΙΣΗ!$H$141</f>
        <v>2024</v>
      </c>
    </row>
    <row r="114" spans="1:17" ht="15" customHeight="1" x14ac:dyDescent="0.25">
      <c r="A114" s="60"/>
      <c r="B114" s="19"/>
      <c r="C114" s="5" t="s">
        <v>161</v>
      </c>
      <c r="D114" s="179" t="str">
        <f>[1]ΑΝΤΙΣΤΟΙΧΙΣΗ!$F$115</f>
        <v xml:space="preserve">ΟΚΤΩΒΡΙΟΣ ΤΡΕΧΟΝ ΕΤΟΣ </v>
      </c>
      <c r="E114" s="179"/>
      <c r="F114" s="179"/>
      <c r="G114" s="61">
        <f>[1]ΑΝΤΙΣΤΟΙΧΙΣΗ!$D$34</f>
        <v>2025</v>
      </c>
      <c r="H114" s="179" t="str">
        <f>[1]ΑΝΤΙΣΤΟΙΧΙΣΗ!$F$115</f>
        <v xml:space="preserve">ΟΚΤΩΒΡΙΟΣ ΤΡΕΧΟΝ ΕΤΟΣ </v>
      </c>
      <c r="I114" s="179"/>
      <c r="J114" s="179"/>
      <c r="K114" s="61">
        <f>[1]ΑΝΤΙΣΤΟΙΧΙΣΗ!$D$34</f>
        <v>2025</v>
      </c>
      <c r="L114" s="179" t="str">
        <f>[1]ΑΝΤΙΣΤΟΙΧΙΣΗ!$F$129</f>
        <v>ΟΚΤΩΒΡΙΟΣ ΠΡΟΗΓΟΥΜΕΝΟΥ ΕΤΟΥΣ</v>
      </c>
      <c r="M114" s="179"/>
      <c r="N114" s="179"/>
      <c r="O114" s="61">
        <f>[1]ΑΝΤΙΣΤΟΙΧΙΣΗ!$D$33</f>
        <v>2024</v>
      </c>
      <c r="P114" s="179"/>
      <c r="Q114" s="179"/>
    </row>
    <row r="115" spans="1:17" ht="28.5" customHeight="1" x14ac:dyDescent="0.25">
      <c r="A115" s="69">
        <v>114</v>
      </c>
      <c r="B115" s="69" t="s">
        <v>42</v>
      </c>
      <c r="C115" s="62" t="s">
        <v>20</v>
      </c>
      <c r="D115" s="62" t="s">
        <v>166</v>
      </c>
      <c r="E115" s="63" t="s">
        <v>35</v>
      </c>
      <c r="F115" s="63" t="s">
        <v>36</v>
      </c>
      <c r="G115" s="63" t="s">
        <v>27</v>
      </c>
      <c r="H115" s="63" t="s">
        <v>38</v>
      </c>
      <c r="I115" s="63" t="s">
        <v>39</v>
      </c>
      <c r="J115" s="63" t="s">
        <v>36</v>
      </c>
      <c r="K115" s="63" t="s">
        <v>37</v>
      </c>
      <c r="L115" s="63" t="s">
        <v>38</v>
      </c>
      <c r="M115" s="63" t="s">
        <v>39</v>
      </c>
      <c r="N115" s="63" t="s">
        <v>36</v>
      </c>
      <c r="O115" s="63" t="s">
        <v>27</v>
      </c>
      <c r="P115" s="63" t="s">
        <v>28</v>
      </c>
      <c r="Q115" s="63" t="s">
        <v>40</v>
      </c>
    </row>
    <row r="116" spans="1:17" ht="28.5" customHeight="1" x14ac:dyDescent="0.25">
      <c r="A116" s="60"/>
      <c r="B116" s="19" t="s">
        <v>2</v>
      </c>
      <c r="C116" s="6" t="s">
        <v>167</v>
      </c>
      <c r="D116" s="7">
        <f>SUM(D117:D156)</f>
        <v>777.67000000000007</v>
      </c>
      <c r="E116" s="8"/>
      <c r="F116" s="7">
        <f>SUM(F117:F156)</f>
        <v>51233.840000000004</v>
      </c>
      <c r="G116" s="8"/>
      <c r="H116" s="7">
        <f>SUM(H117:H156)</f>
        <v>0</v>
      </c>
      <c r="I116" s="8"/>
      <c r="J116" s="7">
        <f>SUM(J117:J156)</f>
        <v>0</v>
      </c>
      <c r="K116" s="8"/>
      <c r="L116" s="7">
        <f>SUM(L117:L156)</f>
        <v>7850.5300000000016</v>
      </c>
      <c r="M116" s="8"/>
      <c r="N116" s="7">
        <f>SUM(N117:N156)</f>
        <v>83521.100000000006</v>
      </c>
      <c r="O116" s="8"/>
      <c r="P116" s="7">
        <f>SUM(P117:P156)</f>
        <v>0</v>
      </c>
      <c r="Q116" s="8"/>
    </row>
    <row r="117" spans="1:17" ht="28.5" customHeight="1" x14ac:dyDescent="0.25">
      <c r="A117" s="67">
        <v>59</v>
      </c>
      <c r="B117" s="67">
        <v>1</v>
      </c>
      <c r="C117" s="44" t="str">
        <f>[1]ΑΝΤΙΣΤΟΙΧΙΣΗ!O187</f>
        <v>Μικτές Αποδοχές (Α.Κ.Διοικ.)</v>
      </c>
      <c r="D117" s="14">
        <f>'[1]2025_60-69 ΕΞΟΔΑ+ΟΜ 2'!M74</f>
        <v>0</v>
      </c>
      <c r="E117" s="15">
        <f>D117/$D$116</f>
        <v>0</v>
      </c>
      <c r="F117" s="10">
        <f>D117+'[1]2025 Σεπτέμβριος '!F117</f>
        <v>6449.25</v>
      </c>
      <c r="G117" s="15">
        <f>F117/$F$116</f>
        <v>0.12587871609857859</v>
      </c>
      <c r="H117" s="14"/>
      <c r="I117" s="29" t="e">
        <f>H117/$H$116</f>
        <v>#DIV/0!</v>
      </c>
      <c r="J117" s="10"/>
      <c r="K117" s="10" t="e">
        <f>J117/$J$116</f>
        <v>#DIV/0!</v>
      </c>
      <c r="L117" s="14">
        <f>'[1]2024_60-69 ΕΞΟΔΑ+ΟΜ 2'!M66</f>
        <v>1079</v>
      </c>
      <c r="M117" s="15">
        <f>L117/$L$116</f>
        <v>0.13744294971167548</v>
      </c>
      <c r="N117" s="10">
        <f>L117+'[1]2025 Σεπτέμβριος '!N117</f>
        <v>12455.27</v>
      </c>
      <c r="O117" s="15">
        <f>N117/$N$116</f>
        <v>0.14912722653317545</v>
      </c>
      <c r="P117" s="10"/>
      <c r="Q117" s="30" t="e">
        <f t="shared" ref="Q117:Q153" si="28">SUM(D117:P117)</f>
        <v>#DIV/0!</v>
      </c>
    </row>
    <row r="118" spans="1:17" ht="15" customHeight="1" x14ac:dyDescent="0.25">
      <c r="A118" s="67">
        <v>60</v>
      </c>
      <c r="B118" s="67">
        <v>2</v>
      </c>
      <c r="C118" s="71" t="str">
        <f>[1]ΑΝΤΙΣΤΟΙΧΙΣΗ!O188</f>
        <v>Ασφαλιστικές εισφορές  (Α.Κ.Διοικ.)</v>
      </c>
      <c r="D118" s="14">
        <f>'[1]2025_60-69 ΕΞΟΔΑ+ΟΜ 2'!M75</f>
        <v>0</v>
      </c>
      <c r="E118" s="15">
        <f t="shared" ref="E118:E153" si="29">D118/$D$116</f>
        <v>0</v>
      </c>
      <c r="F118" s="10">
        <f>D118+'[1]2025 Σεπτέμβριος '!F118</f>
        <v>1329.02</v>
      </c>
      <c r="G118" s="15">
        <f t="shared" ref="G118:G153" si="30">F118/$F$116</f>
        <v>2.5940276973188032E-2</v>
      </c>
      <c r="H118" s="14"/>
      <c r="I118" s="29" t="e">
        <f t="shared" ref="I118:I153" si="31">H118/$H$116</f>
        <v>#DIV/0!</v>
      </c>
      <c r="J118" s="10"/>
      <c r="K118" s="10" t="e">
        <f t="shared" ref="K118:K153" si="32">J118/$J$116</f>
        <v>#DIV/0!</v>
      </c>
      <c r="L118" s="14">
        <f>'[1]2024_60-69 ΕΞΟΔΑ+ΟΜ 2'!M67</f>
        <v>240.51</v>
      </c>
      <c r="M118" s="15">
        <f t="shared" ref="M118:M153" si="33">L118/$L$116</f>
        <v>3.0636148132673839E-2</v>
      </c>
      <c r="N118" s="10">
        <f>L118+'[1]2025 Σεπτέμβριος '!N118</f>
        <v>2688.9300000000003</v>
      </c>
      <c r="O118" s="15">
        <f t="shared" ref="O118:O153" si="34">N118/$N$116</f>
        <v>3.2194619084279306E-2</v>
      </c>
      <c r="P118" s="10"/>
      <c r="Q118" s="30" t="e">
        <f t="shared" si="28"/>
        <v>#DIV/0!</v>
      </c>
    </row>
    <row r="119" spans="1:17" ht="28.5" customHeight="1" x14ac:dyDescent="0.25">
      <c r="A119" s="67">
        <v>61</v>
      </c>
      <c r="B119" s="67">
        <v>3</v>
      </c>
      <c r="C119" s="46" t="str">
        <f>[1]ΑΝΤΙΣΤΟΙΧΙΣΗ!O189</f>
        <v xml:space="preserve">Ενοίκια  Έδρας </v>
      </c>
      <c r="D119" s="14">
        <f>'[1]2025_60-69 ΕΞΟΔΑ+ΟΜ 2'!M76</f>
        <v>0</v>
      </c>
      <c r="E119" s="15">
        <f t="shared" si="29"/>
        <v>0</v>
      </c>
      <c r="F119" s="10">
        <f>D119+'[1]2025 Σεπτέμβριος '!F119</f>
        <v>4377.5</v>
      </c>
      <c r="G119" s="15">
        <f t="shared" si="30"/>
        <v>8.5441575333802811E-2</v>
      </c>
      <c r="H119" s="14"/>
      <c r="I119" s="29" t="e">
        <f t="shared" si="31"/>
        <v>#DIV/0!</v>
      </c>
      <c r="J119" s="10"/>
      <c r="K119" s="10" t="e">
        <f t="shared" si="32"/>
        <v>#DIV/0!</v>
      </c>
      <c r="L119" s="14">
        <f>'[1]2024_60-69 ΕΞΟΔΑ+ΟΜ 2'!M68</f>
        <v>875.5</v>
      </c>
      <c r="M119" s="15">
        <f t="shared" si="33"/>
        <v>0.11152113296809257</v>
      </c>
      <c r="N119" s="10">
        <f>L119+'[1]2025 Σεπτέμβριος '!N119</f>
        <v>8602</v>
      </c>
      <c r="O119" s="15">
        <f t="shared" si="34"/>
        <v>0.10299193856402752</v>
      </c>
      <c r="P119" s="10"/>
      <c r="Q119" s="30" t="e">
        <f t="shared" si="28"/>
        <v>#DIV/0!</v>
      </c>
    </row>
    <row r="120" spans="1:17" ht="28.5" customHeight="1" x14ac:dyDescent="0.25">
      <c r="A120" s="67">
        <v>62</v>
      </c>
      <c r="B120" s="67">
        <v>4</v>
      </c>
      <c r="C120" s="46" t="str">
        <f>[1]ΑΝΤΙΣΤΟΙΧΙΣΗ!O190</f>
        <v>Ενοίκιο Αποθήκης Β</v>
      </c>
      <c r="D120" s="14">
        <f>'[1]2025_60-69 ΕΞΟΔΑ+ΟΜ 2'!M77</f>
        <v>0</v>
      </c>
      <c r="E120" s="15">
        <f t="shared" si="29"/>
        <v>0</v>
      </c>
      <c r="F120" s="10">
        <f>D120+'[1]2025 Σεπτέμβριος '!F120</f>
        <v>0</v>
      </c>
      <c r="G120" s="15">
        <f t="shared" si="30"/>
        <v>0</v>
      </c>
      <c r="H120" s="14"/>
      <c r="I120" s="29" t="e">
        <f t="shared" si="31"/>
        <v>#DIV/0!</v>
      </c>
      <c r="J120" s="10"/>
      <c r="K120" s="10" t="e">
        <f t="shared" si="32"/>
        <v>#DIV/0!</v>
      </c>
      <c r="L120" s="14">
        <f>'[1]2024_60-69 ΕΞΟΔΑ+ΟΜ 2'!M69</f>
        <v>0</v>
      </c>
      <c r="M120" s="15">
        <f t="shared" si="33"/>
        <v>0</v>
      </c>
      <c r="N120" s="10">
        <f>L120+'[1]2025 Σεπτέμβριος '!N120</f>
        <v>0</v>
      </c>
      <c r="O120" s="15">
        <f t="shared" si="34"/>
        <v>0</v>
      </c>
      <c r="P120" s="10"/>
      <c r="Q120" s="30" t="e">
        <f t="shared" si="28"/>
        <v>#DIV/0!</v>
      </c>
    </row>
    <row r="121" spans="1:17" ht="28.5" customHeight="1" x14ac:dyDescent="0.25">
      <c r="A121" s="67">
        <v>63</v>
      </c>
      <c r="B121" s="67">
        <v>5</v>
      </c>
      <c r="C121" s="46" t="str">
        <f>[1]ΑΝΤΙΣΤΟΙΧΙΣΗ!O191</f>
        <v>Ενοίκιο Αποθήκης Α</v>
      </c>
      <c r="D121" s="14">
        <f>'[1]2025_60-69 ΕΞΟΔΑ+ΟΜ 2'!M78</f>
        <v>0</v>
      </c>
      <c r="E121" s="15">
        <f t="shared" si="29"/>
        <v>0</v>
      </c>
      <c r="F121" s="10">
        <f>D121+'[1]2025 Σεπτέμβριος '!F121</f>
        <v>1242.75</v>
      </c>
      <c r="G121" s="15">
        <f t="shared" si="30"/>
        <v>2.4256428953988222E-2</v>
      </c>
      <c r="H121" s="14"/>
      <c r="I121" s="29" t="e">
        <f t="shared" si="31"/>
        <v>#DIV/0!</v>
      </c>
      <c r="J121" s="10"/>
      <c r="K121" s="10" t="e">
        <f t="shared" si="32"/>
        <v>#DIV/0!</v>
      </c>
      <c r="L121" s="14">
        <f>'[1]2024_60-69 ΕΞΟΔΑ+ΟΜ 2'!M70</f>
        <v>241.31</v>
      </c>
      <c r="M121" s="15">
        <f t="shared" si="33"/>
        <v>3.0738052080560161E-2</v>
      </c>
      <c r="N121" s="10">
        <f>L121+'[1]2025 Σεπτέμβριος '!N121</f>
        <v>2413.1</v>
      </c>
      <c r="O121" s="15">
        <f t="shared" si="34"/>
        <v>2.8892100319559966E-2</v>
      </c>
      <c r="P121" s="10"/>
      <c r="Q121" s="30" t="e">
        <f t="shared" si="28"/>
        <v>#DIV/0!</v>
      </c>
    </row>
    <row r="122" spans="1:17" ht="15" customHeight="1" x14ac:dyDescent="0.25">
      <c r="A122" s="67">
        <v>64</v>
      </c>
      <c r="B122" s="67">
        <v>6</v>
      </c>
      <c r="C122" s="46" t="str">
        <f>[1]ΑΝΤΙΣΤΟΙΧΙΣΗ!O192</f>
        <v>Ενοίκιο Αριστοφάνους 1</v>
      </c>
      <c r="D122" s="14">
        <f>'[1]2025_60-69 ΕΞΟΔΑ+ΟΜ 2'!M79</f>
        <v>0</v>
      </c>
      <c r="E122" s="15">
        <f t="shared" si="29"/>
        <v>0</v>
      </c>
      <c r="F122" s="10">
        <f>D122+'[1]2025 Σεπτέμβριος '!F122</f>
        <v>4826.25</v>
      </c>
      <c r="G122" s="15">
        <f t="shared" si="30"/>
        <v>9.420043471268208E-2</v>
      </c>
      <c r="H122" s="14"/>
      <c r="I122" s="29" t="e">
        <f t="shared" si="31"/>
        <v>#DIV/0!</v>
      </c>
      <c r="J122" s="10"/>
      <c r="K122" s="10" t="e">
        <f t="shared" si="32"/>
        <v>#DIV/0!</v>
      </c>
      <c r="L122" s="14">
        <f>'[1]2024_60-69 ΕΞΟΔΑ+ΟΜ 2'!M71</f>
        <v>965.25</v>
      </c>
      <c r="M122" s="15">
        <f t="shared" si="33"/>
        <v>0.12295348212158921</v>
      </c>
      <c r="N122" s="10">
        <f>L122+'[1]2025 Σεπτέμβριος '!N122</f>
        <v>9652.5</v>
      </c>
      <c r="O122" s="15">
        <f t="shared" si="34"/>
        <v>0.11556959858047845</v>
      </c>
      <c r="P122" s="10"/>
      <c r="Q122" s="30" t="e">
        <f t="shared" si="28"/>
        <v>#DIV/0!</v>
      </c>
    </row>
    <row r="123" spans="1:17" ht="15" customHeight="1" x14ac:dyDescent="0.25">
      <c r="A123" s="67">
        <v>65</v>
      </c>
      <c r="B123" s="67">
        <v>7</v>
      </c>
      <c r="C123" s="46" t="str">
        <f>[1]ΑΝΤΙΣΤΟΙΧΙΣΗ!O193</f>
        <v xml:space="preserve">Χαρτόσημο ενοικίου Έδρας </v>
      </c>
      <c r="D123" s="14">
        <f>'[1]2025_60-69 ΕΞΟΔΑ+ΟΜ 2'!M80</f>
        <v>0</v>
      </c>
      <c r="E123" s="15">
        <f t="shared" si="29"/>
        <v>0</v>
      </c>
      <c r="F123" s="10">
        <f>D123+'[1]2025 Σεπτέμβριος '!F123</f>
        <v>157.6</v>
      </c>
      <c r="G123" s="15">
        <f t="shared" si="30"/>
        <v>3.0760918955128093E-3</v>
      </c>
      <c r="H123" s="14"/>
      <c r="I123" s="29" t="e">
        <f t="shared" si="31"/>
        <v>#DIV/0!</v>
      </c>
      <c r="J123" s="10"/>
      <c r="K123" s="10" t="e">
        <f t="shared" si="32"/>
        <v>#DIV/0!</v>
      </c>
      <c r="L123" s="14">
        <f>'[1]2024_60-69 ΕΞΟΔΑ+ΟΜ 2'!M72</f>
        <v>31.52</v>
      </c>
      <c r="M123" s="15">
        <f t="shared" si="33"/>
        <v>4.0150155467210489E-3</v>
      </c>
      <c r="N123" s="10">
        <f>L123+'[1]2025 Σεπτέμβριος '!N123</f>
        <v>309.68</v>
      </c>
      <c r="O123" s="15">
        <f t="shared" si="34"/>
        <v>3.7078055724840786E-3</v>
      </c>
      <c r="P123" s="10"/>
      <c r="Q123" s="30" t="e">
        <f t="shared" si="28"/>
        <v>#DIV/0!</v>
      </c>
    </row>
    <row r="124" spans="1:17" ht="28.5" customHeight="1" x14ac:dyDescent="0.25">
      <c r="A124" s="67">
        <v>66</v>
      </c>
      <c r="B124" s="67">
        <v>8</v>
      </c>
      <c r="C124" s="46" t="str">
        <f>[1]ΑΝΤΙΣΤΟΙΧΙΣΗ!O194</f>
        <v xml:space="preserve">Χαρτόσημο Ενοικίου Αποθήκης Α </v>
      </c>
      <c r="D124" s="14">
        <f>'[1]2025_60-69 ΕΞΟΔΑ+ΟΜ 2'!M81</f>
        <v>0</v>
      </c>
      <c r="E124" s="15">
        <f t="shared" si="29"/>
        <v>0</v>
      </c>
      <c r="F124" s="10">
        <f>D124+'[1]2025 Σεπτέμβριος '!F124</f>
        <v>44.75</v>
      </c>
      <c r="G124" s="15">
        <f t="shared" si="30"/>
        <v>8.7344614418907501E-4</v>
      </c>
      <c r="H124" s="14"/>
      <c r="I124" s="29" t="e">
        <f t="shared" si="31"/>
        <v>#DIV/0!</v>
      </c>
      <c r="J124" s="10"/>
      <c r="K124" s="10" t="e">
        <f t="shared" si="32"/>
        <v>#DIV/0!</v>
      </c>
      <c r="L124" s="14">
        <f>'[1]2024_60-69 ΕΞΟΔΑ+ΟΜ 2'!M73</f>
        <v>8.69</v>
      </c>
      <c r="M124" s="15">
        <f t="shared" si="33"/>
        <v>1.1069316339151621E-3</v>
      </c>
      <c r="N124" s="10">
        <f>L124+'[1]2025 Σεπτέμβριος '!N124</f>
        <v>103.77</v>
      </c>
      <c r="O124" s="15">
        <f t="shared" si="34"/>
        <v>1.2424405329910643E-3</v>
      </c>
      <c r="P124" s="10"/>
      <c r="Q124" s="30" t="e">
        <f t="shared" si="28"/>
        <v>#DIV/0!</v>
      </c>
    </row>
    <row r="125" spans="1:17" ht="15" customHeight="1" x14ac:dyDescent="0.25">
      <c r="A125" s="67">
        <v>67</v>
      </c>
      <c r="B125" s="67">
        <v>9</v>
      </c>
      <c r="C125" s="46" t="str">
        <f>[1]ΑΝΤΙΣΤΟΙΧΙΣΗ!O195</f>
        <v xml:space="preserve">Χαρτόσημο Ενοικίου Αποθήκης Β </v>
      </c>
      <c r="D125" s="14">
        <f>'[1]2025_60-69 ΕΞΟΔΑ+ΟΜ 2'!M82</f>
        <v>0</v>
      </c>
      <c r="E125" s="15">
        <f t="shared" si="29"/>
        <v>0</v>
      </c>
      <c r="F125" s="10">
        <f>D125+'[1]2025 Σεπτέμβριος '!F125</f>
        <v>0</v>
      </c>
      <c r="G125" s="15">
        <f t="shared" si="30"/>
        <v>0</v>
      </c>
      <c r="H125" s="14"/>
      <c r="I125" s="29" t="e">
        <f t="shared" si="31"/>
        <v>#DIV/0!</v>
      </c>
      <c r="J125" s="10"/>
      <c r="K125" s="10" t="e">
        <f t="shared" si="32"/>
        <v>#DIV/0!</v>
      </c>
      <c r="L125" s="14">
        <f>'[1]2024_60-69 ΕΞΟΔΑ+ΟΜ 2'!M74</f>
        <v>0</v>
      </c>
      <c r="M125" s="15">
        <f t="shared" si="33"/>
        <v>0</v>
      </c>
      <c r="N125" s="10">
        <f>L125+'[1]2025 Σεπτέμβριος '!N125</f>
        <v>0</v>
      </c>
      <c r="O125" s="15">
        <f t="shared" si="34"/>
        <v>0</v>
      </c>
      <c r="P125" s="10"/>
      <c r="Q125" s="30" t="e">
        <f t="shared" si="28"/>
        <v>#DIV/0!</v>
      </c>
    </row>
    <row r="126" spans="1:17" ht="28.5" customHeight="1" x14ac:dyDescent="0.25">
      <c r="A126" s="67">
        <v>68</v>
      </c>
      <c r="B126" s="67">
        <v>10</v>
      </c>
      <c r="C126" s="46" t="str">
        <f>[1]ΑΝΤΙΣΤΟΙΧΙΣΗ!O196</f>
        <v>Χαρτόσημο Ενοικίου Αριστοφάνους 1</v>
      </c>
      <c r="D126" s="14">
        <f>'[1]2025_60-69 ΕΞΟΔΑ+ΟΜ 2'!M83</f>
        <v>0</v>
      </c>
      <c r="E126" s="15">
        <f t="shared" si="29"/>
        <v>0</v>
      </c>
      <c r="F126" s="10">
        <f>D126+'[1]2025 Σεπτέμβριος '!F126</f>
        <v>173.75</v>
      </c>
      <c r="G126" s="15">
        <f t="shared" si="30"/>
        <v>3.3913132414045088E-3</v>
      </c>
      <c r="H126" s="14"/>
      <c r="I126" s="29" t="e">
        <f t="shared" si="31"/>
        <v>#DIV/0!</v>
      </c>
      <c r="J126" s="10"/>
      <c r="K126" s="10" t="e">
        <f t="shared" si="32"/>
        <v>#DIV/0!</v>
      </c>
      <c r="L126" s="14">
        <f>'[1]2024_60-69 ΕΞΟΔΑ+ΟΜ 2'!M75</f>
        <v>34.75</v>
      </c>
      <c r="M126" s="15">
        <f t="shared" si="33"/>
        <v>4.4264527363120695E-3</v>
      </c>
      <c r="N126" s="10">
        <f>L126+'[1]2025 Σεπτέμβριος '!N126</f>
        <v>347.5</v>
      </c>
      <c r="O126" s="15">
        <f t="shared" si="34"/>
        <v>4.1606252791210841E-3</v>
      </c>
      <c r="P126" s="10"/>
      <c r="Q126" s="30" t="e">
        <f t="shared" si="28"/>
        <v>#DIV/0!</v>
      </c>
    </row>
    <row r="127" spans="1:17" ht="15" customHeight="1" x14ac:dyDescent="0.25">
      <c r="A127" s="67">
        <v>69</v>
      </c>
      <c r="B127" s="67">
        <v>11</v>
      </c>
      <c r="C127" s="46" t="str">
        <f>[1]ΑΝΤΙΣΤΟΙΧΙΣΗ!O197</f>
        <v xml:space="preserve">Κοινόχρηστες Δαπάνες Έδρας </v>
      </c>
      <c r="D127" s="14">
        <f>'[1]2025_60-69 ΕΞΟΔΑ+ΟΜ 2'!M84</f>
        <v>0</v>
      </c>
      <c r="E127" s="15">
        <f t="shared" si="29"/>
        <v>0</v>
      </c>
      <c r="F127" s="10">
        <f>D127+'[1]2025 Σεπτέμβριος '!F127</f>
        <v>0</v>
      </c>
      <c r="G127" s="15">
        <f t="shared" si="30"/>
        <v>0</v>
      </c>
      <c r="H127" s="14"/>
      <c r="I127" s="29" t="e">
        <f t="shared" si="31"/>
        <v>#DIV/0!</v>
      </c>
      <c r="J127" s="10"/>
      <c r="K127" s="10" t="e">
        <f t="shared" si="32"/>
        <v>#DIV/0!</v>
      </c>
      <c r="L127" s="14">
        <f>'[1]2024_60-69 ΕΞΟΔΑ+ΟΜ 2'!M76</f>
        <v>0</v>
      </c>
      <c r="M127" s="15">
        <f t="shared" si="33"/>
        <v>0</v>
      </c>
      <c r="N127" s="10">
        <f>L127+'[1]2025 Σεπτέμβριος '!N127</f>
        <v>0</v>
      </c>
      <c r="O127" s="15">
        <f t="shared" si="34"/>
        <v>0</v>
      </c>
      <c r="P127" s="10"/>
      <c r="Q127" s="30" t="e">
        <f t="shared" si="28"/>
        <v>#DIV/0!</v>
      </c>
    </row>
    <row r="128" spans="1:17" ht="15" customHeight="1" x14ac:dyDescent="0.25">
      <c r="A128" s="67">
        <v>70</v>
      </c>
      <c r="B128" s="67">
        <v>12</v>
      </c>
      <c r="C128" s="46" t="str">
        <f>[1]ΑΝΤΙΣΤΟΙΧΙΣΗ!O198</f>
        <v xml:space="preserve">Κοινόχρηστες Δαπάνες Αποθήκης Α </v>
      </c>
      <c r="D128" s="14">
        <f>'[1]2025_60-69 ΕΞΟΔΑ+ΟΜ 2'!M85</f>
        <v>0</v>
      </c>
      <c r="E128" s="15">
        <f t="shared" si="29"/>
        <v>0</v>
      </c>
      <c r="F128" s="10">
        <f>D128+'[1]2025 Σεπτέμβριος '!F128</f>
        <v>0</v>
      </c>
      <c r="G128" s="15">
        <f t="shared" si="30"/>
        <v>0</v>
      </c>
      <c r="H128" s="14"/>
      <c r="I128" s="29" t="e">
        <f t="shared" si="31"/>
        <v>#DIV/0!</v>
      </c>
      <c r="J128" s="10"/>
      <c r="K128" s="10" t="e">
        <f t="shared" si="32"/>
        <v>#DIV/0!</v>
      </c>
      <c r="L128" s="14">
        <f>'[1]2024_60-69 ΕΞΟΔΑ+ΟΜ 2'!M77</f>
        <v>0</v>
      </c>
      <c r="M128" s="15">
        <f t="shared" si="33"/>
        <v>0</v>
      </c>
      <c r="N128" s="10">
        <f>L128+'[1]2025 Σεπτέμβριος '!N128</f>
        <v>0</v>
      </c>
      <c r="O128" s="15">
        <f t="shared" si="34"/>
        <v>0</v>
      </c>
      <c r="P128" s="10"/>
      <c r="Q128" s="30" t="e">
        <f t="shared" si="28"/>
        <v>#DIV/0!</v>
      </c>
    </row>
    <row r="129" spans="1:17" ht="15" customHeight="1" x14ac:dyDescent="0.25">
      <c r="A129" s="67">
        <v>71</v>
      </c>
      <c r="B129" s="67">
        <v>13</v>
      </c>
      <c r="C129" s="46" t="str">
        <f>[1]ΑΝΤΙΣΤΟΙΧΙΣΗ!O199</f>
        <v xml:space="preserve">Κοινόχρηστες Δαπάνες Αποθήκης Β </v>
      </c>
      <c r="D129" s="14">
        <f>'[1]2025_60-69 ΕΞΟΔΑ+ΟΜ 2'!M86</f>
        <v>0</v>
      </c>
      <c r="E129" s="15">
        <f t="shared" si="29"/>
        <v>0</v>
      </c>
      <c r="F129" s="10">
        <f>D129+'[1]2025 Σεπτέμβριος '!F129</f>
        <v>0</v>
      </c>
      <c r="G129" s="15">
        <f t="shared" si="30"/>
        <v>0</v>
      </c>
      <c r="H129" s="14"/>
      <c r="I129" s="29" t="e">
        <f t="shared" si="31"/>
        <v>#DIV/0!</v>
      </c>
      <c r="J129" s="10"/>
      <c r="K129" s="10" t="e">
        <f t="shared" si="32"/>
        <v>#DIV/0!</v>
      </c>
      <c r="L129" s="14">
        <f>'[1]2024_60-69 ΕΞΟΔΑ+ΟΜ 2'!M78</f>
        <v>0</v>
      </c>
      <c r="M129" s="15">
        <f t="shared" si="33"/>
        <v>0</v>
      </c>
      <c r="N129" s="10">
        <f>L129+'[1]2025 Σεπτέμβριος '!N129</f>
        <v>0</v>
      </c>
      <c r="O129" s="15">
        <f t="shared" si="34"/>
        <v>0</v>
      </c>
      <c r="P129" s="10"/>
      <c r="Q129" s="30" t="e">
        <f t="shared" si="28"/>
        <v>#DIV/0!</v>
      </c>
    </row>
    <row r="130" spans="1:17" ht="15" customHeight="1" x14ac:dyDescent="0.25">
      <c r="A130" s="67">
        <v>72</v>
      </c>
      <c r="B130" s="67">
        <v>14</v>
      </c>
      <c r="C130" s="46" t="str">
        <f>[1]ΑΝΤΙΣΤΟΙΧΙΣΗ!O200</f>
        <v>Κοινόχρηστες Δαπάνες Αριστοφάνους 1</v>
      </c>
      <c r="D130" s="14">
        <f>'[1]2025_60-69 ΕΞΟΔΑ+ΟΜ 2'!M87</f>
        <v>0</v>
      </c>
      <c r="E130" s="15">
        <f t="shared" si="29"/>
        <v>0</v>
      </c>
      <c r="F130" s="10">
        <f>D130+'[1]2025 Σεπτέμβριος '!F130</f>
        <v>172.5</v>
      </c>
      <c r="G130" s="15">
        <f t="shared" si="30"/>
        <v>3.3669153044159875E-3</v>
      </c>
      <c r="H130" s="14"/>
      <c r="I130" s="29" t="e">
        <f t="shared" si="31"/>
        <v>#DIV/0!</v>
      </c>
      <c r="J130" s="10"/>
      <c r="K130" s="10" t="e">
        <f t="shared" si="32"/>
        <v>#DIV/0!</v>
      </c>
      <c r="L130" s="14">
        <f>'[1]2024_60-69 ΕΞΟΔΑ+ΟΜ 2'!M79</f>
        <v>31</v>
      </c>
      <c r="M130" s="15">
        <f t="shared" si="33"/>
        <v>3.94877798059494E-3</v>
      </c>
      <c r="N130" s="10">
        <f>L130+'[1]2025 Σεπτέμβριος '!N130</f>
        <v>372.5</v>
      </c>
      <c r="O130" s="15">
        <f t="shared" si="34"/>
        <v>4.4599508387700828E-3</v>
      </c>
      <c r="P130" s="10"/>
      <c r="Q130" s="30" t="e">
        <f t="shared" si="28"/>
        <v>#DIV/0!</v>
      </c>
    </row>
    <row r="131" spans="1:17" ht="15" customHeight="1" x14ac:dyDescent="0.25">
      <c r="A131" s="67">
        <v>73</v>
      </c>
      <c r="B131" s="67">
        <v>15</v>
      </c>
      <c r="C131" s="71" t="str">
        <f>[1]ΑΝΤΙΣΤΟΙΧΙΣΗ!O201</f>
        <v xml:space="preserve">Ενέργεια  Έδρας </v>
      </c>
      <c r="D131" s="14">
        <f>'[1]2025_60-69 ΕΞΟΔΑ+ΟΜ 2'!M88</f>
        <v>0</v>
      </c>
      <c r="E131" s="15">
        <f t="shared" si="29"/>
        <v>0</v>
      </c>
      <c r="F131" s="10">
        <f>D131+'[1]2025 Σεπτέμβριος '!F131</f>
        <v>751.64</v>
      </c>
      <c r="G131" s="15">
        <f t="shared" si="30"/>
        <v>1.4670772286441928E-2</v>
      </c>
      <c r="H131" s="14"/>
      <c r="I131" s="29" t="e">
        <f t="shared" si="31"/>
        <v>#DIV/0!</v>
      </c>
      <c r="J131" s="10"/>
      <c r="K131" s="10" t="e">
        <f t="shared" si="32"/>
        <v>#DIV/0!</v>
      </c>
      <c r="L131" s="14">
        <f>'[1]2024_60-69 ΕΞΟΔΑ+ΟΜ 2'!M80</f>
        <v>54.38</v>
      </c>
      <c r="M131" s="15">
        <f t="shared" si="33"/>
        <v>6.9269208575726722E-3</v>
      </c>
      <c r="N131" s="10">
        <f>L131+'[1]2025 Σεπτέμβριος '!N131</f>
        <v>1560.21</v>
      </c>
      <c r="O131" s="15">
        <f t="shared" si="34"/>
        <v>1.8680429256798581E-2</v>
      </c>
      <c r="P131" s="10"/>
      <c r="Q131" s="30" t="e">
        <f t="shared" si="28"/>
        <v>#DIV/0!</v>
      </c>
    </row>
    <row r="132" spans="1:17" ht="15" customHeight="1" x14ac:dyDescent="0.25">
      <c r="A132" s="67">
        <v>74</v>
      </c>
      <c r="B132" s="67">
        <v>16</v>
      </c>
      <c r="C132" s="71" t="str">
        <f>[1]ΑΝΤΙΣΤΟΙΧΙΣΗ!O202</f>
        <v xml:space="preserve">Ενέργεια Αποθήκης Α </v>
      </c>
      <c r="D132" s="14">
        <f>'[1]2025_60-69 ΕΞΟΔΑ+ΟΜ 2'!M89</f>
        <v>0</v>
      </c>
      <c r="E132" s="15">
        <f t="shared" si="29"/>
        <v>0</v>
      </c>
      <c r="F132" s="10">
        <f>D132+'[1]2025 Σεπτέμβριος '!F132</f>
        <v>88.68</v>
      </c>
      <c r="G132" s="15">
        <f t="shared" si="30"/>
        <v>1.7308872417136799E-3</v>
      </c>
      <c r="H132" s="14"/>
      <c r="I132" s="29" t="e">
        <f t="shared" si="31"/>
        <v>#DIV/0!</v>
      </c>
      <c r="J132" s="10"/>
      <c r="K132" s="10" t="e">
        <f t="shared" si="32"/>
        <v>#DIV/0!</v>
      </c>
      <c r="L132" s="14">
        <f>'[1]2024_60-69 ΕΞΟΔΑ+ΟΜ 2'!M81</f>
        <v>23.77</v>
      </c>
      <c r="M132" s="15">
        <f t="shared" si="33"/>
        <v>3.0278210515723137E-3</v>
      </c>
      <c r="N132" s="10">
        <f>L132+'[1]2025 Σεπτέμβριος '!N132</f>
        <v>149.04000000000002</v>
      </c>
      <c r="O132" s="15">
        <f t="shared" si="34"/>
        <v>1.7844592564034718E-3</v>
      </c>
      <c r="P132" s="10"/>
      <c r="Q132" s="30" t="e">
        <f t="shared" si="28"/>
        <v>#DIV/0!</v>
      </c>
    </row>
    <row r="133" spans="1:17" ht="57" customHeight="1" x14ac:dyDescent="0.25">
      <c r="A133" s="67">
        <v>75</v>
      </c>
      <c r="B133" s="67">
        <v>17</v>
      </c>
      <c r="C133" s="71" t="str">
        <f>[1]ΑΝΤΙΣΤΟΙΧΙΣΗ!O203</f>
        <v>Ενέργεια Αποθήκης Β (OPERATION)</v>
      </c>
      <c r="D133" s="14">
        <f>'[1]2025_60-69 ΕΞΟΔΑ+ΟΜ 2'!M90</f>
        <v>0</v>
      </c>
      <c r="E133" s="15">
        <f t="shared" si="29"/>
        <v>0</v>
      </c>
      <c r="F133" s="10">
        <f>D133+'[1]2025 Σεπτέμβριος '!F133</f>
        <v>46.31</v>
      </c>
      <c r="G133" s="15">
        <f t="shared" si="30"/>
        <v>9.0389476955074998E-4</v>
      </c>
      <c r="H133" s="14"/>
      <c r="I133" s="29" t="e">
        <f t="shared" si="31"/>
        <v>#DIV/0!</v>
      </c>
      <c r="J133" s="10"/>
      <c r="K133" s="10" t="e">
        <f t="shared" si="32"/>
        <v>#DIV/0!</v>
      </c>
      <c r="L133" s="14">
        <f>'[1]2024_60-69 ΕΞΟΔΑ+ΟΜ 2'!M82</f>
        <v>0</v>
      </c>
      <c r="M133" s="15">
        <f t="shared" si="33"/>
        <v>0</v>
      </c>
      <c r="N133" s="10">
        <f>L133+'[1]2025 Σεπτέμβριος '!N133</f>
        <v>35.56</v>
      </c>
      <c r="O133" s="15">
        <f t="shared" si="34"/>
        <v>4.25760676044736E-4</v>
      </c>
      <c r="P133" s="10"/>
      <c r="Q133" s="30" t="e">
        <f t="shared" si="28"/>
        <v>#DIV/0!</v>
      </c>
    </row>
    <row r="134" spans="1:17" ht="57" customHeight="1" x14ac:dyDescent="0.25">
      <c r="A134" s="67">
        <v>76</v>
      </c>
      <c r="B134" s="67">
        <v>18</v>
      </c>
      <c r="C134" s="71" t="str">
        <f>[1]ΑΝΤΙΣΤΟΙΧΙΣΗ!O204</f>
        <v>Ενέργεια Αριστοφάνους 1</v>
      </c>
      <c r="D134" s="14">
        <f>'[1]2025_60-69 ΕΞΟΔΑ+ΟΜ 2'!M91</f>
        <v>0</v>
      </c>
      <c r="E134" s="15">
        <f t="shared" si="29"/>
        <v>0</v>
      </c>
      <c r="F134" s="10">
        <f>D134+'[1]2025 Σεπτέμβριος '!F134</f>
        <v>62.370000000000005</v>
      </c>
      <c r="G134" s="15">
        <f t="shared" si="30"/>
        <v>1.2173594639792761E-3</v>
      </c>
      <c r="H134" s="14"/>
      <c r="I134" s="29" t="e">
        <f t="shared" si="31"/>
        <v>#DIV/0!</v>
      </c>
      <c r="J134" s="10"/>
      <c r="K134" s="10" t="e">
        <f t="shared" si="32"/>
        <v>#DIV/0!</v>
      </c>
      <c r="L134" s="14">
        <f>'[1]2024_60-69 ΕΞΟΔΑ+ΟΜ 2'!M83</f>
        <v>17.009999999999998</v>
      </c>
      <c r="M134" s="15">
        <f t="shared" si="33"/>
        <v>2.1667326919329005E-3</v>
      </c>
      <c r="N134" s="10">
        <f>L134+'[1]2025 Σεπτέμβριος '!N134</f>
        <v>62.380000000000024</v>
      </c>
      <c r="O134" s="15">
        <f t="shared" si="34"/>
        <v>7.4687713643618219E-4</v>
      </c>
      <c r="P134" s="10"/>
      <c r="Q134" s="30" t="e">
        <f t="shared" si="28"/>
        <v>#DIV/0!</v>
      </c>
    </row>
    <row r="135" spans="1:17" ht="15" customHeight="1" x14ac:dyDescent="0.25">
      <c r="A135" s="67">
        <v>77</v>
      </c>
      <c r="B135" s="67">
        <v>19</v>
      </c>
      <c r="C135" s="73" t="str">
        <f>[1]ΑΝΤΙΣΤΟΙΧΙΣΗ!O205</f>
        <v xml:space="preserve">Τηλεπικοινωνίες (Τηλεφωνία &amp; Διαδίκτυο) </v>
      </c>
      <c r="D135" s="14">
        <f>'[1]2025_60-69 ΕΞΟΔΑ+ΟΜ 2'!M92</f>
        <v>0</v>
      </c>
      <c r="E135" s="15">
        <f t="shared" si="29"/>
        <v>0</v>
      </c>
      <c r="F135" s="10">
        <f>D135+'[1]2025 Σεπτέμβριος '!F135</f>
        <v>1482.8000000000002</v>
      </c>
      <c r="G135" s="15">
        <f t="shared" si="30"/>
        <v>2.8941808773263921E-2</v>
      </c>
      <c r="H135" s="14"/>
      <c r="I135" s="29" t="e">
        <f t="shared" si="31"/>
        <v>#DIV/0!</v>
      </c>
      <c r="J135" s="10"/>
      <c r="K135" s="10" t="e">
        <f t="shared" si="32"/>
        <v>#DIV/0!</v>
      </c>
      <c r="L135" s="14">
        <f>'[1]2024_60-69 ΕΞΟΔΑ+ΟΜ 2'!M84</f>
        <v>323.31</v>
      </c>
      <c r="M135" s="15">
        <f t="shared" si="33"/>
        <v>4.1183206738908067E-2</v>
      </c>
      <c r="N135" s="10">
        <f>L135+'[1]2025 Σεπτέμβριος '!N135</f>
        <v>3277.9999999999995</v>
      </c>
      <c r="O135" s="15">
        <f t="shared" si="34"/>
        <v>3.9247567381176726E-2</v>
      </c>
      <c r="P135" s="10"/>
      <c r="Q135" s="30" t="e">
        <f t="shared" si="28"/>
        <v>#DIV/0!</v>
      </c>
    </row>
    <row r="136" spans="1:17" ht="15" customHeight="1" x14ac:dyDescent="0.25">
      <c r="A136" s="67">
        <v>78</v>
      </c>
      <c r="B136" s="67">
        <v>20</v>
      </c>
      <c r="C136" s="46" t="str">
        <f>[1]ΑΝΤΙΣΤΟΙΧΙΣΗ!O206</f>
        <v xml:space="preserve">Υδρευση </v>
      </c>
      <c r="D136" s="14">
        <f>'[1]2025_60-69 ΕΞΟΔΑ+ΟΜ 2'!M93</f>
        <v>0</v>
      </c>
      <c r="E136" s="15">
        <f t="shared" si="29"/>
        <v>0</v>
      </c>
      <c r="F136" s="10">
        <f>D136+'[1]2025 Σεπτέμβριος '!F136</f>
        <v>25.62</v>
      </c>
      <c r="G136" s="15">
        <f t="shared" si="30"/>
        <v>5.000601165167397E-4</v>
      </c>
      <c r="H136" s="14"/>
      <c r="I136" s="29" t="e">
        <f t="shared" si="31"/>
        <v>#DIV/0!</v>
      </c>
      <c r="J136" s="10"/>
      <c r="K136" s="10" t="e">
        <f t="shared" si="32"/>
        <v>#DIV/0!</v>
      </c>
      <c r="L136" s="14">
        <f>'[1]2024_60-69 ΕΞΟΔΑ+ΟΜ 2'!M85</f>
        <v>0</v>
      </c>
      <c r="M136" s="15">
        <f t="shared" si="33"/>
        <v>0</v>
      </c>
      <c r="N136" s="10">
        <f>L136+'[1]2025 Σεπτέμβριος '!N136</f>
        <v>71.930000000000007</v>
      </c>
      <c r="O136" s="15">
        <f t="shared" si="34"/>
        <v>8.6121950022209962E-4</v>
      </c>
      <c r="P136" s="10"/>
      <c r="Q136" s="30" t="e">
        <f t="shared" si="28"/>
        <v>#DIV/0!</v>
      </c>
    </row>
    <row r="137" spans="1:17" ht="15" customHeight="1" x14ac:dyDescent="0.25">
      <c r="A137" s="67">
        <v>79</v>
      </c>
      <c r="B137" s="67">
        <v>21</v>
      </c>
      <c r="C137" s="46" t="str">
        <f>[1]ΑΝΤΙΣΤΟΙΧΙΣΗ!O207</f>
        <v xml:space="preserve">Ασφάλιστρα </v>
      </c>
      <c r="D137" s="14">
        <f>'[1]2025_60-69 ΕΞΟΔΑ+ΟΜ 2'!M94</f>
        <v>0</v>
      </c>
      <c r="E137" s="15">
        <f t="shared" si="29"/>
        <v>0</v>
      </c>
      <c r="F137" s="10">
        <f>D137+'[1]2025 Σεπτέμβριος '!F137</f>
        <v>299.25</v>
      </c>
      <c r="G137" s="15">
        <f t="shared" si="30"/>
        <v>5.8408661150520826E-3</v>
      </c>
      <c r="H137" s="14"/>
      <c r="I137" s="29" t="e">
        <f t="shared" si="31"/>
        <v>#DIV/0!</v>
      </c>
      <c r="J137" s="10"/>
      <c r="K137" s="10" t="e">
        <f t="shared" si="32"/>
        <v>#DIV/0!</v>
      </c>
      <c r="L137" s="14">
        <f>'[1]2024_60-69 ΕΞΟΔΑ+ΟΜ 2'!M86</f>
        <v>29.3</v>
      </c>
      <c r="M137" s="15">
        <f t="shared" si="33"/>
        <v>3.7322320913365076E-3</v>
      </c>
      <c r="N137" s="10">
        <f>L137+'[1]2025 Σεπτέμβριος '!N137</f>
        <v>544.29999999999995</v>
      </c>
      <c r="O137" s="15">
        <f t="shared" si="34"/>
        <v>6.5169160846780027E-3</v>
      </c>
      <c r="P137" s="10"/>
      <c r="Q137" s="30" t="e">
        <f t="shared" si="28"/>
        <v>#DIV/0!</v>
      </c>
    </row>
    <row r="138" spans="1:17" ht="15" customHeight="1" x14ac:dyDescent="0.25">
      <c r="A138" s="67">
        <v>80</v>
      </c>
      <c r="B138" s="67">
        <v>22</v>
      </c>
      <c r="C138" s="46" t="str">
        <f>[1]ΑΝΤΙΣΤΟΙΧΙΣΗ!O208</f>
        <v xml:space="preserve">Έντυπα και γραφική Ύλη </v>
      </c>
      <c r="D138" s="14">
        <f>'[1]2025_60-69 ΕΞΟΔΑ+ΟΜ 2'!M95</f>
        <v>0</v>
      </c>
      <c r="E138" s="15">
        <f t="shared" si="29"/>
        <v>0</v>
      </c>
      <c r="F138" s="10">
        <f>D138+'[1]2025 Σεπτέμβριος '!F138</f>
        <v>0</v>
      </c>
      <c r="G138" s="15">
        <f t="shared" si="30"/>
        <v>0</v>
      </c>
      <c r="H138" s="14"/>
      <c r="I138" s="29" t="e">
        <f t="shared" si="31"/>
        <v>#DIV/0!</v>
      </c>
      <c r="J138" s="10"/>
      <c r="K138" s="10" t="e">
        <f t="shared" si="32"/>
        <v>#DIV/0!</v>
      </c>
      <c r="L138" s="14">
        <f>'[1]2024_60-69 ΕΞΟΔΑ+ΟΜ 2'!M87</f>
        <v>0</v>
      </c>
      <c r="M138" s="15">
        <f t="shared" si="33"/>
        <v>0</v>
      </c>
      <c r="N138" s="10">
        <f>L138+'[1]2025 Σεπτέμβριος '!N138</f>
        <v>0</v>
      </c>
      <c r="O138" s="15">
        <f t="shared" si="34"/>
        <v>0</v>
      </c>
      <c r="P138" s="10"/>
      <c r="Q138" s="30" t="e">
        <f t="shared" si="28"/>
        <v>#DIV/0!</v>
      </c>
    </row>
    <row r="139" spans="1:17" ht="15" customHeight="1" x14ac:dyDescent="0.25">
      <c r="A139" s="67">
        <v>81</v>
      </c>
      <c r="B139" s="67">
        <v>23</v>
      </c>
      <c r="C139" s="46" t="str">
        <f>[1]ΑΝΤΙΣΤΟΙΧΙΣΗ!O209</f>
        <v xml:space="preserve">Υλικά Καθαριότητας </v>
      </c>
      <c r="D139" s="14">
        <f>'[1]2025_60-69 ΕΞΟΔΑ+ΟΜ 2'!M96</f>
        <v>0</v>
      </c>
      <c r="E139" s="15">
        <f t="shared" si="29"/>
        <v>0</v>
      </c>
      <c r="F139" s="10">
        <f>D139+'[1]2025 Σεπτέμβριος '!F139</f>
        <v>0</v>
      </c>
      <c r="G139" s="15">
        <f t="shared" si="30"/>
        <v>0</v>
      </c>
      <c r="H139" s="14"/>
      <c r="I139" s="29" t="e">
        <f t="shared" si="31"/>
        <v>#DIV/0!</v>
      </c>
      <c r="J139" s="10"/>
      <c r="K139" s="10" t="e">
        <f t="shared" si="32"/>
        <v>#DIV/0!</v>
      </c>
      <c r="L139" s="14">
        <f>'[1]2024_60-69 ΕΞΟΔΑ+ΟΜ 2'!M88</f>
        <v>0</v>
      </c>
      <c r="M139" s="15">
        <f t="shared" si="33"/>
        <v>0</v>
      </c>
      <c r="N139" s="10">
        <f>L139+'[1]2025 Σεπτέμβριος '!N139</f>
        <v>0</v>
      </c>
      <c r="O139" s="15">
        <f t="shared" si="34"/>
        <v>0</v>
      </c>
      <c r="P139" s="10"/>
      <c r="Q139" s="30" t="e">
        <f t="shared" si="28"/>
        <v>#DIV/0!</v>
      </c>
    </row>
    <row r="140" spans="1:17" ht="15" customHeight="1" x14ac:dyDescent="0.25">
      <c r="A140" s="67">
        <v>82</v>
      </c>
      <c r="B140" s="67">
        <v>24</v>
      </c>
      <c r="C140" s="72" t="str">
        <f>[1]ΑΝΤΙΣΤΟΙΧΙΣΗ!O210</f>
        <v>Υλικά Φαρμακείου</v>
      </c>
      <c r="D140" s="14">
        <f>'[1]2025_60-69 ΕΞΟΔΑ+ΟΜ 2'!M97</f>
        <v>0</v>
      </c>
      <c r="E140" s="15">
        <f t="shared" si="29"/>
        <v>0</v>
      </c>
      <c r="F140" s="10">
        <f>D140+'[1]2025 Σεπτέμβριος '!F140</f>
        <v>0</v>
      </c>
      <c r="G140" s="15">
        <f t="shared" si="30"/>
        <v>0</v>
      </c>
      <c r="H140" s="14"/>
      <c r="I140" s="29" t="e">
        <f t="shared" si="31"/>
        <v>#DIV/0!</v>
      </c>
      <c r="J140" s="10"/>
      <c r="K140" s="10" t="e">
        <f t="shared" si="32"/>
        <v>#DIV/0!</v>
      </c>
      <c r="L140" s="14">
        <f>'[1]2024_60-69 ΕΞΟΔΑ+ΟΜ 2'!M89</f>
        <v>0</v>
      </c>
      <c r="M140" s="15">
        <f t="shared" si="33"/>
        <v>0</v>
      </c>
      <c r="N140" s="10">
        <f>L140+'[1]2025 Σεπτέμβριος '!N140</f>
        <v>0</v>
      </c>
      <c r="O140" s="15">
        <f t="shared" si="34"/>
        <v>0</v>
      </c>
      <c r="P140" s="10"/>
      <c r="Q140" s="30" t="e">
        <f t="shared" si="28"/>
        <v>#DIV/0!</v>
      </c>
    </row>
    <row r="141" spans="1:17" ht="15" customHeight="1" x14ac:dyDescent="0.25">
      <c r="A141" s="67">
        <v>83</v>
      </c>
      <c r="B141" s="67">
        <v>25</v>
      </c>
      <c r="C141" s="72" t="str">
        <f>[1]ΑΝΤΙΣΤΟΙΧΙΣΗ!O211</f>
        <v>Διάφορα αναλώσιμα</v>
      </c>
      <c r="D141" s="14">
        <f>'[1]2025_60-69 ΕΞΟΔΑ+ΟΜ 2'!M98</f>
        <v>0</v>
      </c>
      <c r="E141" s="15">
        <f t="shared" si="29"/>
        <v>0</v>
      </c>
      <c r="F141" s="10">
        <f>D141+'[1]2025 Σεπτέμβριος '!F141</f>
        <v>1086.5899999999999</v>
      </c>
      <c r="G141" s="15">
        <f t="shared" si="30"/>
        <v>2.1208443481886188E-2</v>
      </c>
      <c r="H141" s="14"/>
      <c r="I141" s="29" t="e">
        <f t="shared" si="31"/>
        <v>#DIV/0!</v>
      </c>
      <c r="J141" s="10"/>
      <c r="K141" s="10" t="e">
        <f t="shared" si="32"/>
        <v>#DIV/0!</v>
      </c>
      <c r="L141" s="14">
        <f>'[1]2024_60-69 ΕΞΟΔΑ+ΟΜ 2'!M90</f>
        <v>13.39</v>
      </c>
      <c r="M141" s="15">
        <f t="shared" si="33"/>
        <v>1.7056173277472983E-3</v>
      </c>
      <c r="N141" s="10">
        <f>L141+'[1]2025 Σεπτέμβριος '!N141</f>
        <v>1158.8500000000001</v>
      </c>
      <c r="O141" s="15">
        <f t="shared" si="34"/>
        <v>1.3874936991969695E-2</v>
      </c>
      <c r="P141" s="10"/>
      <c r="Q141" s="30" t="e">
        <f t="shared" si="28"/>
        <v>#DIV/0!</v>
      </c>
    </row>
    <row r="142" spans="1:17" ht="15" customHeight="1" x14ac:dyDescent="0.25">
      <c r="A142" s="67">
        <v>84</v>
      </c>
      <c r="B142" s="67">
        <v>26</v>
      </c>
      <c r="C142" s="46" t="str">
        <f>[1]ΑΝΤΙΣΤΟΙΧΙΣΗ!O212</f>
        <v>Αμοιβές συνεργατών ( Εξωτερικοί Συνεργάτες Λογιστής - Μισθοδοσία Δικηγόρος )</v>
      </c>
      <c r="D142" s="14">
        <f>'[1]2025_60-69 ΕΞΟΔΑ+ΟΜ 2'!M99</f>
        <v>0</v>
      </c>
      <c r="E142" s="15">
        <f t="shared" si="29"/>
        <v>0</v>
      </c>
      <c r="F142" s="10">
        <f>D142+'[1]2025 Σεπτέμβριος '!F142</f>
        <v>5242.7299999999996</v>
      </c>
      <c r="G142" s="15">
        <f t="shared" si="30"/>
        <v>0.10232943695026567</v>
      </c>
      <c r="H142" s="14"/>
      <c r="I142" s="29" t="e">
        <f t="shared" si="31"/>
        <v>#DIV/0!</v>
      </c>
      <c r="J142" s="10"/>
      <c r="K142" s="10" t="e">
        <f t="shared" si="32"/>
        <v>#DIV/0!</v>
      </c>
      <c r="L142" s="14">
        <f>'[1]2024_60-69 ΕΞΟΔΑ+ΟΜ 2'!M91</f>
        <v>900</v>
      </c>
      <c r="M142" s="15">
        <f t="shared" si="33"/>
        <v>0.11464194137211116</v>
      </c>
      <c r="N142" s="10">
        <f>L142+'[1]2025 Σεπτέμβριος '!N142</f>
        <v>9590</v>
      </c>
      <c r="O142" s="15">
        <f t="shared" si="34"/>
        <v>0.11482128468135597</v>
      </c>
      <c r="P142" s="10"/>
      <c r="Q142" s="30" t="e">
        <f t="shared" si="28"/>
        <v>#DIV/0!</v>
      </c>
    </row>
    <row r="143" spans="1:17" ht="42.75" customHeight="1" x14ac:dyDescent="0.25">
      <c r="A143" s="67">
        <v>85</v>
      </c>
      <c r="B143" s="67">
        <v>27</v>
      </c>
      <c r="C143" s="46" t="str">
        <f>[1]ΑΝΤΙΣΤΟΙΧΙΣΗ!O213</f>
        <v>Αμοιβές Τρίτων (Αμοιβές - Συνδρομές για υποστήριξη Pylon Συναγερμός - Διατακτικές)</v>
      </c>
      <c r="D143" s="14">
        <f>'[1]2025_60-69 ΕΞΟΔΑ+ΟΜ 2'!M100</f>
        <v>0</v>
      </c>
      <c r="E143" s="15">
        <f t="shared" si="29"/>
        <v>0</v>
      </c>
      <c r="F143" s="10">
        <f>D143+'[1]2025 Σεπτέμβριος '!F143</f>
        <v>4600.62</v>
      </c>
      <c r="G143" s="15">
        <f t="shared" si="30"/>
        <v>8.9796509494505961E-2</v>
      </c>
      <c r="H143" s="14"/>
      <c r="I143" s="29" t="e">
        <f t="shared" si="31"/>
        <v>#DIV/0!</v>
      </c>
      <c r="J143" s="10"/>
      <c r="K143" s="10" t="e">
        <f t="shared" si="32"/>
        <v>#DIV/0!</v>
      </c>
      <c r="L143" s="14">
        <f>'[1]2024_60-69 ΕΞΟΔΑ+ΟΜ 2'!M92</f>
        <v>28.84</v>
      </c>
      <c r="M143" s="15">
        <f t="shared" si="33"/>
        <v>3.6736373213018731E-3</v>
      </c>
      <c r="N143" s="10">
        <f>L143+'[1]2025 Σεπτέμβριος '!N143</f>
        <v>3108.82</v>
      </c>
      <c r="O143" s="15">
        <f t="shared" si="34"/>
        <v>3.7221971453920026E-2</v>
      </c>
      <c r="P143" s="10"/>
      <c r="Q143" s="30" t="e">
        <f t="shared" si="28"/>
        <v>#DIV/0!</v>
      </c>
    </row>
    <row r="144" spans="1:17" ht="15" customHeight="1" x14ac:dyDescent="0.25">
      <c r="A144" s="67">
        <v>86</v>
      </c>
      <c r="B144" s="67">
        <v>28</v>
      </c>
      <c r="C144" s="46" t="str">
        <f>[1]ΑΝΤΙΣΤΟΙΧΙΣΗ!O214</f>
        <v>Επισκευές - Συντηρήσεις</v>
      </c>
      <c r="D144" s="14">
        <f>'[1]2025_60-69 ΕΞΟΔΑ+ΟΜ 2'!M101</f>
        <v>0</v>
      </c>
      <c r="E144" s="15">
        <f t="shared" si="29"/>
        <v>0</v>
      </c>
      <c r="F144" s="10">
        <f>D144+'[1]2025 Σεπτέμβριος '!F144</f>
        <v>2050.08</v>
      </c>
      <c r="G144" s="15">
        <f t="shared" si="30"/>
        <v>4.0014178129142763E-2</v>
      </c>
      <c r="H144" s="14"/>
      <c r="I144" s="29" t="e">
        <f t="shared" si="31"/>
        <v>#DIV/0!</v>
      </c>
      <c r="J144" s="10"/>
      <c r="K144" s="10" t="e">
        <f t="shared" si="32"/>
        <v>#DIV/0!</v>
      </c>
      <c r="L144" s="14">
        <f>'[1]2024_60-69 ΕΞΟΔΑ+ΟΜ 2'!M93</f>
        <v>286.47000000000003</v>
      </c>
      <c r="M144" s="15">
        <f t="shared" si="33"/>
        <v>3.6490529938742987E-2</v>
      </c>
      <c r="N144" s="10">
        <f>L144+'[1]2025 Σεπτέμβριος '!N144</f>
        <v>2083.8000000000002</v>
      </c>
      <c r="O144" s="15">
        <f t="shared" si="34"/>
        <v>2.4949384047863354E-2</v>
      </c>
      <c r="P144" s="10"/>
      <c r="Q144" s="30" t="e">
        <f t="shared" si="28"/>
        <v>#DIV/0!</v>
      </c>
    </row>
    <row r="145" spans="1:17" ht="15" customHeight="1" x14ac:dyDescent="0.25">
      <c r="A145" s="67">
        <v>87</v>
      </c>
      <c r="B145" s="67">
        <v>29</v>
      </c>
      <c r="C145" s="46" t="str">
        <f>[1]ΑΝΤΙΣΤΟΙΧΙΣΗ!O215</f>
        <v xml:space="preserve">Εξοδα μεταφορών </v>
      </c>
      <c r="D145" s="14">
        <f>'[1]2025_60-69 ΕΞΟΔΑ+ΟΜ 2'!M102</f>
        <v>0</v>
      </c>
      <c r="E145" s="15">
        <f t="shared" si="29"/>
        <v>0</v>
      </c>
      <c r="F145" s="10">
        <f>D145+'[1]2025 Σεπτέμβριος '!F145</f>
        <v>345.75</v>
      </c>
      <c r="G145" s="15">
        <f t="shared" si="30"/>
        <v>6.7484693710250874E-3</v>
      </c>
      <c r="H145" s="14"/>
      <c r="I145" s="29" t="e">
        <f t="shared" si="31"/>
        <v>#DIV/0!</v>
      </c>
      <c r="J145" s="10"/>
      <c r="K145" s="10" t="e">
        <f t="shared" si="32"/>
        <v>#DIV/0!</v>
      </c>
      <c r="L145" s="14">
        <f>'[1]2024_60-69 ΕΞΟΔΑ+ΟΜ 2'!M94</f>
        <v>99.76</v>
      </c>
      <c r="M145" s="15">
        <f t="shared" si="33"/>
        <v>1.2707422301424234E-2</v>
      </c>
      <c r="N145" s="10">
        <f>L145+'[1]2025 Σεπτέμβριος '!N145</f>
        <v>1073.8499999999999</v>
      </c>
      <c r="O145" s="15">
        <f t="shared" si="34"/>
        <v>1.2857230089163096E-2</v>
      </c>
      <c r="P145" s="10"/>
      <c r="Q145" s="30" t="e">
        <f t="shared" si="28"/>
        <v>#DIV/0!</v>
      </c>
    </row>
    <row r="146" spans="1:17" ht="15" customHeight="1" x14ac:dyDescent="0.25">
      <c r="A146" s="67">
        <v>88</v>
      </c>
      <c r="B146" s="67">
        <v>30</v>
      </c>
      <c r="C146" s="46" t="str">
        <f>[1]ΑΝΤΙΣΤΟΙΧΙΣΗ!O216</f>
        <v xml:space="preserve">Εξοδα ταξιδίων </v>
      </c>
      <c r="D146" s="14">
        <f>'[1]2025_60-69 ΕΞΟΔΑ+ΟΜ 2'!M103</f>
        <v>0</v>
      </c>
      <c r="E146" s="15">
        <f t="shared" si="29"/>
        <v>0</v>
      </c>
      <c r="F146" s="10">
        <f>D146+'[1]2025 Σεπτέμβριος '!F146</f>
        <v>0</v>
      </c>
      <c r="G146" s="15">
        <f t="shared" si="30"/>
        <v>0</v>
      </c>
      <c r="H146" s="14"/>
      <c r="I146" s="29" t="e">
        <f t="shared" si="31"/>
        <v>#DIV/0!</v>
      </c>
      <c r="J146" s="10"/>
      <c r="K146" s="10" t="e">
        <f t="shared" si="32"/>
        <v>#DIV/0!</v>
      </c>
      <c r="L146" s="14">
        <f>'[1]2024_60-69 ΕΞΟΔΑ+ΟΜ 2'!M95</f>
        <v>1530.96</v>
      </c>
      <c r="M146" s="15">
        <f t="shared" si="33"/>
        <v>0.19501358507005256</v>
      </c>
      <c r="N146" s="10">
        <f>L146+'[1]2025 Σεπτέμβριος '!N146</f>
        <v>1530.96</v>
      </c>
      <c r="O146" s="15">
        <f t="shared" si="34"/>
        <v>1.833021835200925E-2</v>
      </c>
      <c r="P146" s="10"/>
      <c r="Q146" s="30" t="e">
        <f t="shared" si="28"/>
        <v>#DIV/0!</v>
      </c>
    </row>
    <row r="147" spans="1:17" ht="15" customHeight="1" x14ac:dyDescent="0.25">
      <c r="A147" s="67">
        <v>89</v>
      </c>
      <c r="B147" s="67">
        <v>31</v>
      </c>
      <c r="C147" s="46" t="str">
        <f>[1]ΑΝΤΙΣΤΟΙΧΙΣΗ!O217</f>
        <v xml:space="preserve">Υλικά άμεσης ανάλωσης </v>
      </c>
      <c r="D147" s="14">
        <f>'[1]2025_60-69 ΕΞΟΔΑ+ΟΜ 2'!M104</f>
        <v>0</v>
      </c>
      <c r="E147" s="15">
        <f t="shared" si="29"/>
        <v>0</v>
      </c>
      <c r="F147" s="10">
        <f>D147+'[1]2025 Σεπτέμβριος '!F147</f>
        <v>0</v>
      </c>
      <c r="G147" s="15">
        <f t="shared" si="30"/>
        <v>0</v>
      </c>
      <c r="H147" s="14"/>
      <c r="I147" s="29" t="e">
        <f t="shared" si="31"/>
        <v>#DIV/0!</v>
      </c>
      <c r="J147" s="10"/>
      <c r="K147" s="10" t="e">
        <f t="shared" si="32"/>
        <v>#DIV/0!</v>
      </c>
      <c r="L147" s="14">
        <f>'[1]2024_60-69 ΕΞΟΔΑ+ΟΜ 2'!M96</f>
        <v>0</v>
      </c>
      <c r="M147" s="15">
        <f t="shared" si="33"/>
        <v>0</v>
      </c>
      <c r="N147" s="10">
        <f>L147+'[1]2025 Σεπτέμβριος '!N147</f>
        <v>0</v>
      </c>
      <c r="O147" s="15">
        <f t="shared" si="34"/>
        <v>0</v>
      </c>
      <c r="P147" s="10"/>
      <c r="Q147" s="30" t="e">
        <f t="shared" si="28"/>
        <v>#DIV/0!</v>
      </c>
    </row>
    <row r="148" spans="1:17" ht="30" customHeight="1" x14ac:dyDescent="0.25">
      <c r="A148" s="67">
        <v>90</v>
      </c>
      <c r="B148" s="67">
        <v>32</v>
      </c>
      <c r="C148" s="46" t="str">
        <f>[1]ΑΝΤΙΣΤΟΙΧΙΣΗ!O218</f>
        <v xml:space="preserve">Φόροι και τέλη </v>
      </c>
      <c r="D148" s="14">
        <f>'[1]2025_60-69 ΕΞΟΔΑ+ΟΜ 2'!M105</f>
        <v>0</v>
      </c>
      <c r="E148" s="15">
        <f t="shared" si="29"/>
        <v>0</v>
      </c>
      <c r="F148" s="10">
        <f>D148+'[1]2025 Σεπτέμβριος '!F148</f>
        <v>4137.37</v>
      </c>
      <c r="G148" s="15">
        <f t="shared" si="30"/>
        <v>8.0754634046559845E-2</v>
      </c>
      <c r="H148" s="14"/>
      <c r="I148" s="29" t="e">
        <f t="shared" si="31"/>
        <v>#DIV/0!</v>
      </c>
      <c r="J148" s="10"/>
      <c r="K148" s="10" t="e">
        <f t="shared" si="32"/>
        <v>#DIV/0!</v>
      </c>
      <c r="L148" s="14">
        <f>'[1]2024_60-69 ΕΞΟΔΑ+ΟΜ 2'!M97</f>
        <v>211.88</v>
      </c>
      <c r="M148" s="15">
        <f t="shared" si="33"/>
        <v>2.6989260597692126E-2</v>
      </c>
      <c r="N148" s="10">
        <f>L148+'[1]2025 Σεπτέμβριος '!N148</f>
        <v>4053.0400000000004</v>
      </c>
      <c r="O148" s="15">
        <f t="shared" si="34"/>
        <v>4.852713865119114E-2</v>
      </c>
      <c r="P148" s="10"/>
      <c r="Q148" s="30" t="e">
        <f t="shared" si="28"/>
        <v>#DIV/0!</v>
      </c>
    </row>
    <row r="149" spans="1:17" ht="30" customHeight="1" x14ac:dyDescent="0.25">
      <c r="A149" s="67">
        <v>91</v>
      </c>
      <c r="B149" s="67">
        <v>33</v>
      </c>
      <c r="C149" s="46" t="str">
        <f>[1]ΑΝΤΙΣΤΟΙΧΙΣΗ!O219</f>
        <v>Εξοδα δημοσιεύσεων</v>
      </c>
      <c r="D149" s="14">
        <f>'[1]2025_60-69 ΕΞΟΔΑ+ΟΜ 2'!M106</f>
        <v>0</v>
      </c>
      <c r="E149" s="15">
        <f t="shared" si="29"/>
        <v>0</v>
      </c>
      <c r="F149" s="10">
        <f>D149+'[1]2025 Σεπτέμβριος '!F149</f>
        <v>0</v>
      </c>
      <c r="G149" s="15">
        <f t="shared" si="30"/>
        <v>0</v>
      </c>
      <c r="H149" s="14"/>
      <c r="I149" s="29" t="e">
        <f t="shared" si="31"/>
        <v>#DIV/0!</v>
      </c>
      <c r="J149" s="10"/>
      <c r="K149" s="10" t="e">
        <f t="shared" si="32"/>
        <v>#DIV/0!</v>
      </c>
      <c r="L149" s="14">
        <f>'[1]2024_60-69 ΕΞΟΔΑ+ΟΜ 2'!M98</f>
        <v>0</v>
      </c>
      <c r="M149" s="15">
        <f t="shared" si="33"/>
        <v>0</v>
      </c>
      <c r="N149" s="10">
        <f>L149+'[1]2025 Σεπτέμβριος '!N149</f>
        <v>0</v>
      </c>
      <c r="O149" s="15">
        <f t="shared" si="34"/>
        <v>0</v>
      </c>
      <c r="P149" s="10"/>
      <c r="Q149" s="30" t="e">
        <f t="shared" si="28"/>
        <v>#DIV/0!</v>
      </c>
    </row>
    <row r="150" spans="1:17" ht="30" customHeight="1" x14ac:dyDescent="0.25">
      <c r="A150" s="67">
        <v>92</v>
      </c>
      <c r="B150" s="67">
        <v>34</v>
      </c>
      <c r="C150" s="46" t="str">
        <f>[1]ΑΝΤΙΣΤΟΙΧΙΣΗ!O220</f>
        <v xml:space="preserve">Λοιπά Διάφορα έξοδα </v>
      </c>
      <c r="D150" s="14">
        <f>'[1]2025_60-69 ΕΞΟΔΑ+ΟΜ 2'!M107</f>
        <v>0</v>
      </c>
      <c r="E150" s="15">
        <f t="shared" si="29"/>
        <v>0</v>
      </c>
      <c r="F150" s="10">
        <f>D150+'[1]2025 Σεπτέμβριος '!F150</f>
        <v>2393.4199999999996</v>
      </c>
      <c r="G150" s="15">
        <f t="shared" si="30"/>
        <v>4.6715608277653975E-2</v>
      </c>
      <c r="H150" s="14"/>
      <c r="I150" s="29" t="e">
        <f t="shared" si="31"/>
        <v>#DIV/0!</v>
      </c>
      <c r="J150" s="10"/>
      <c r="K150" s="10" t="e">
        <f t="shared" si="32"/>
        <v>#DIV/0!</v>
      </c>
      <c r="L150" s="14">
        <f>'[1]2024_60-69 ΕΞΟΔΑ+ΟΜ 2'!M99</f>
        <v>0</v>
      </c>
      <c r="M150" s="15">
        <f t="shared" si="33"/>
        <v>0</v>
      </c>
      <c r="N150" s="10">
        <f>L150+'[1]2025 Σεπτέμβριος '!N150</f>
        <v>929.62</v>
      </c>
      <c r="O150" s="15">
        <f t="shared" si="34"/>
        <v>1.1130361070436093E-2</v>
      </c>
      <c r="P150" s="10"/>
      <c r="Q150" s="30" t="e">
        <f t="shared" si="28"/>
        <v>#DIV/0!</v>
      </c>
    </row>
    <row r="151" spans="1:17" ht="15" x14ac:dyDescent="0.25">
      <c r="A151" s="67">
        <v>93</v>
      </c>
      <c r="B151" s="67">
        <v>35</v>
      </c>
      <c r="C151" s="46" t="str">
        <f>[1]ΑΝΤΙΣΤΟΙΧΙΣΗ!O221</f>
        <v xml:space="preserve">Τόκοι και συναφή εξοδα </v>
      </c>
      <c r="D151" s="14">
        <f>'[1]2025_60-69 ΕΞΟΔΑ+ΟΜ 2'!M108</f>
        <v>0</v>
      </c>
      <c r="E151" s="15">
        <f t="shared" si="29"/>
        <v>0</v>
      </c>
      <c r="F151" s="10">
        <f>D151+'[1]2025 Σεπτέμβριος '!F151</f>
        <v>0</v>
      </c>
      <c r="G151" s="15">
        <f t="shared" si="30"/>
        <v>0</v>
      </c>
      <c r="H151" s="14"/>
      <c r="I151" s="29" t="e">
        <f t="shared" si="31"/>
        <v>#DIV/0!</v>
      </c>
      <c r="J151" s="10"/>
      <c r="K151" s="10" t="e">
        <f t="shared" si="32"/>
        <v>#DIV/0!</v>
      </c>
      <c r="L151" s="14">
        <f>'[1]2024_60-69 ΕΞΟΔΑ+ΟΜ 2'!M100</f>
        <v>626.67999999999995</v>
      </c>
      <c r="M151" s="15">
        <f t="shared" si="33"/>
        <v>7.9826457576749568E-2</v>
      </c>
      <c r="N151" s="10">
        <f>L151+'[1]2025 Σεπτέμβριος '!N151</f>
        <v>6443.17</v>
      </c>
      <c r="O151" s="15">
        <f t="shared" si="34"/>
        <v>7.7144218646545595E-2</v>
      </c>
      <c r="P151" s="10"/>
      <c r="Q151" s="30" t="e">
        <f t="shared" si="28"/>
        <v>#DIV/0!</v>
      </c>
    </row>
    <row r="152" spans="1:17" ht="42.75" x14ac:dyDescent="0.25">
      <c r="A152" s="67">
        <v>94</v>
      </c>
      <c r="B152" s="67">
        <v>36</v>
      </c>
      <c r="C152" s="46" t="str">
        <f>[1]ΑΝΤΙΣΤΟΙΧΙΣΗ!O222</f>
        <v xml:space="preserve">Αποσβέσεις ( Εξοπλισμού Διοίκησης και εγκαταστάσεων στην έδρα και αποθήκες ) </v>
      </c>
      <c r="D152" s="14">
        <f>'[1]2025_60-69 ΕΞΟΔΑ+ΟΜ 2'!M109</f>
        <v>777.67000000000007</v>
      </c>
      <c r="E152" s="15">
        <f t="shared" si="29"/>
        <v>1</v>
      </c>
      <c r="F152" s="10">
        <f>D152+'[1]2025 Σεπτέμβριος '!F152</f>
        <v>7776.7000000000007</v>
      </c>
      <c r="G152" s="15">
        <f t="shared" si="30"/>
        <v>0.15178834926290904</v>
      </c>
      <c r="H152" s="14"/>
      <c r="I152" s="29" t="e">
        <f t="shared" si="31"/>
        <v>#DIV/0!</v>
      </c>
      <c r="J152" s="10"/>
      <c r="K152" s="10" t="e">
        <f t="shared" si="32"/>
        <v>#DIV/0!</v>
      </c>
      <c r="L152" s="14">
        <f>'[1]2024_60-69 ΕΞΟΔΑ+ΟΜ 2'!M101</f>
        <v>0</v>
      </c>
      <c r="M152" s="15">
        <f t="shared" si="33"/>
        <v>0</v>
      </c>
      <c r="N152" s="10">
        <f>L152+'[1]2025 Σεπτέμβριος '!N152</f>
        <v>0</v>
      </c>
      <c r="O152" s="15">
        <f t="shared" si="34"/>
        <v>0</v>
      </c>
      <c r="P152" s="10"/>
      <c r="Q152" s="30" t="e">
        <f t="shared" si="28"/>
        <v>#DIV/0!</v>
      </c>
    </row>
    <row r="153" spans="1:17" ht="15" x14ac:dyDescent="0.25">
      <c r="A153" s="67">
        <v>95</v>
      </c>
      <c r="B153" s="67">
        <v>37</v>
      </c>
      <c r="C153" s="46" t="str">
        <f>[1]ΑΝΤΙΣΤΟΙΧΙΣΗ!O223</f>
        <v xml:space="preserve">Ασυνήθη έξοδα </v>
      </c>
      <c r="D153" s="14">
        <f>'[1]2025_60-69 ΕΞΟΔΑ+ΟΜ 2'!M110</f>
        <v>0</v>
      </c>
      <c r="E153" s="15">
        <f t="shared" si="29"/>
        <v>0</v>
      </c>
      <c r="F153" s="10">
        <f>D153+'[1]2025 Σεπτέμβριος '!F153</f>
        <v>2070.54</v>
      </c>
      <c r="G153" s="15">
        <f t="shared" si="30"/>
        <v>4.0413523561770887E-2</v>
      </c>
      <c r="H153" s="14"/>
      <c r="I153" s="29" t="e">
        <f t="shared" si="31"/>
        <v>#DIV/0!</v>
      </c>
      <c r="J153" s="10"/>
      <c r="K153" s="10" t="e">
        <f t="shared" si="32"/>
        <v>#DIV/0!</v>
      </c>
      <c r="L153" s="14">
        <f>'[1]2024_60-69 ΕΞΟΔΑ+ΟΜ 2'!M102</f>
        <v>197.25</v>
      </c>
      <c r="M153" s="15">
        <f t="shared" si="33"/>
        <v>2.5125692150721027E-2</v>
      </c>
      <c r="N153" s="10">
        <f>L153+'[1]2025 Σεπτέμβριος '!N153</f>
        <v>10902.32</v>
      </c>
      <c r="O153" s="15">
        <f t="shared" si="34"/>
        <v>0.13053372141889893</v>
      </c>
      <c r="P153" s="10"/>
      <c r="Q153" s="30" t="e">
        <f t="shared" si="28"/>
        <v>#DIV/0!</v>
      </c>
    </row>
    <row r="154" spans="1:17" ht="15" x14ac:dyDescent="0.25">
      <c r="A154" s="67">
        <v>96</v>
      </c>
      <c r="B154" s="67">
        <v>38</v>
      </c>
      <c r="C154" s="46">
        <f>[1]ΑΝΤΙΣΤΟΙΧΙΣΗ!O224</f>
        <v>0</v>
      </c>
      <c r="D154" s="14"/>
      <c r="E154" s="15"/>
      <c r="F154" s="10"/>
      <c r="G154" s="15"/>
      <c r="H154" s="14"/>
      <c r="I154" s="29"/>
      <c r="J154" s="10"/>
      <c r="K154" s="10"/>
      <c r="L154" s="14"/>
      <c r="M154" s="15"/>
      <c r="N154" s="10"/>
      <c r="O154" s="15"/>
      <c r="P154" s="10"/>
      <c r="Q154" s="30"/>
    </row>
    <row r="155" spans="1:17" ht="15" x14ac:dyDescent="0.25">
      <c r="A155" s="67">
        <v>97</v>
      </c>
      <c r="B155" s="67">
        <v>39</v>
      </c>
      <c r="C155" s="46">
        <f>[1]ΑΝΤΙΣΤΟΙΧΙΣΗ!O225</f>
        <v>0</v>
      </c>
      <c r="D155" s="14"/>
      <c r="E155" s="15"/>
      <c r="F155" s="10"/>
      <c r="G155" s="15"/>
      <c r="H155" s="14"/>
      <c r="I155" s="29"/>
      <c r="J155" s="10"/>
      <c r="K155" s="10"/>
      <c r="L155" s="14"/>
      <c r="M155" s="15"/>
      <c r="N155" s="10"/>
      <c r="O155" s="15"/>
      <c r="P155" s="10"/>
      <c r="Q155" s="30"/>
    </row>
    <row r="156" spans="1:17" ht="15" x14ac:dyDescent="0.25">
      <c r="A156" s="67">
        <v>98</v>
      </c>
      <c r="B156" s="67">
        <v>40</v>
      </c>
      <c r="C156" s="46">
        <f>[1]ΑΝΤΙΣΤΟΙΧΙΣΗ!O226</f>
        <v>0</v>
      </c>
      <c r="D156" s="14"/>
      <c r="E156" s="15"/>
      <c r="F156" s="10"/>
      <c r="G156" s="15"/>
      <c r="H156" s="14"/>
      <c r="I156" s="29"/>
      <c r="J156" s="10"/>
      <c r="K156" s="10"/>
      <c r="L156" s="14"/>
      <c r="M156" s="15"/>
      <c r="N156" s="10"/>
      <c r="O156" s="15"/>
      <c r="P156" s="10"/>
      <c r="Q156" s="30"/>
    </row>
    <row r="157" spans="1:17" ht="30" x14ac:dyDescent="0.25">
      <c r="A157" s="86"/>
      <c r="B157" s="86"/>
      <c r="C157" s="6" t="s">
        <v>43</v>
      </c>
      <c r="D157" s="7">
        <f>'[1]2025_60-69 ΕΞΟΔΑ+ΟΜ 2'!M73</f>
        <v>777.67000000000007</v>
      </c>
      <c r="E157" s="8"/>
      <c r="F157" s="7">
        <f>'[1]2025_60-69 ΕΞΟΔΑ+ΟΜ 2'!Z73</f>
        <v>51233.839999999989</v>
      </c>
      <c r="G157" s="8"/>
      <c r="H157" s="7">
        <f>SUM(H117:H156)</f>
        <v>0</v>
      </c>
      <c r="I157" s="8"/>
      <c r="J157" s="7">
        <f>SUM(J117:J156)</f>
        <v>0</v>
      </c>
      <c r="K157" s="8"/>
      <c r="L157" s="7">
        <f>SUM(L117:L156)</f>
        <v>7850.5300000000016</v>
      </c>
      <c r="M157" s="8"/>
      <c r="N157" s="7">
        <f>SUM(N117:N156)</f>
        <v>83521.100000000006</v>
      </c>
      <c r="O157" s="8"/>
      <c r="P157" s="7">
        <f>SUM(P117:P156)</f>
        <v>0</v>
      </c>
      <c r="Q157" s="8"/>
    </row>
    <row r="158" spans="1:17" ht="30" x14ac:dyDescent="0.25">
      <c r="A158" s="86"/>
      <c r="B158" s="86"/>
      <c r="C158" s="6" t="s">
        <v>18</v>
      </c>
      <c r="D158" s="7">
        <f>D116-D157</f>
        <v>0</v>
      </c>
      <c r="E158" s="8"/>
      <c r="F158" s="7">
        <f>F116-F157</f>
        <v>0</v>
      </c>
      <c r="G158" s="8"/>
      <c r="H158" s="7">
        <f>H116-H157</f>
        <v>0</v>
      </c>
      <c r="I158" s="8"/>
      <c r="J158" s="7">
        <f>J116-J157</f>
        <v>0</v>
      </c>
      <c r="K158" s="8"/>
      <c r="L158" s="7">
        <f>L116-L157</f>
        <v>0</v>
      </c>
      <c r="M158" s="8"/>
      <c r="N158" s="7">
        <f>N116-N157</f>
        <v>0</v>
      </c>
      <c r="O158" s="8"/>
      <c r="P158" s="7">
        <f>P116-P157</f>
        <v>0</v>
      </c>
      <c r="Q158" s="8"/>
    </row>
    <row r="159" spans="1:17" ht="30" x14ac:dyDescent="0.25">
      <c r="A159" s="87"/>
      <c r="B159" s="87"/>
      <c r="C159" s="2" t="s">
        <v>14</v>
      </c>
      <c r="D159" s="31">
        <f>D7-D74-D111-D157</f>
        <v>-8617.6466666666674</v>
      </c>
      <c r="E159" s="4"/>
      <c r="F159" s="31">
        <f>F7-F74-F111-F157</f>
        <v>-145315.74082595867</v>
      </c>
      <c r="G159" s="4"/>
      <c r="H159" s="31">
        <f>H7-H74-H111-H157</f>
        <v>0</v>
      </c>
      <c r="I159" s="4"/>
      <c r="J159" s="31">
        <f>J7-J74-J111-J157</f>
        <v>0</v>
      </c>
      <c r="K159" s="4"/>
      <c r="L159" s="31">
        <f>L7-L74-L111-L157</f>
        <v>13296.769999999986</v>
      </c>
      <c r="M159" s="4"/>
      <c r="N159" s="31">
        <f>N7-N74-N111-N157</f>
        <v>-23626.974044247268</v>
      </c>
      <c r="O159" s="4"/>
      <c r="P159" s="31"/>
      <c r="Q159" s="4"/>
    </row>
  </sheetData>
  <mergeCells count="33">
    <mergeCell ref="D114:F114"/>
    <mergeCell ref="H114:J114"/>
    <mergeCell ref="L114:N114"/>
    <mergeCell ref="P114:Q114"/>
    <mergeCell ref="D78:F78"/>
    <mergeCell ref="H78:J78"/>
    <mergeCell ref="L78:N78"/>
    <mergeCell ref="P78:Q78"/>
    <mergeCell ref="D113:G113"/>
    <mergeCell ref="H113:K113"/>
    <mergeCell ref="L113:O113"/>
    <mergeCell ref="P113:Q113"/>
    <mergeCell ref="D41:F41"/>
    <mergeCell ref="H41:J41"/>
    <mergeCell ref="L41:N41"/>
    <mergeCell ref="P41:Q41"/>
    <mergeCell ref="D77:G77"/>
    <mergeCell ref="H77:K77"/>
    <mergeCell ref="L77:O77"/>
    <mergeCell ref="P77:Q77"/>
    <mergeCell ref="D3:F3"/>
    <mergeCell ref="H3:J3"/>
    <mergeCell ref="L3:N3"/>
    <mergeCell ref="P3:Q3"/>
    <mergeCell ref="D40:G40"/>
    <mergeCell ref="H40:K40"/>
    <mergeCell ref="L40:O40"/>
    <mergeCell ref="P40:Q40"/>
    <mergeCell ref="A1:Q1"/>
    <mergeCell ref="D2:G2"/>
    <mergeCell ref="H2:K2"/>
    <mergeCell ref="L2:O2"/>
    <mergeCell ref="P2:Q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60"/>
  <sheetViews>
    <sheetView topLeftCell="A18" zoomScale="55" zoomScaleNormal="55"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32" customWidth="1"/>
    <col min="3" max="3" width="30.7109375" style="33" customWidth="1"/>
    <col min="4" max="4" width="13.85546875" style="33" customWidth="1"/>
    <col min="5" max="5" width="10.85546875" style="33" customWidth="1"/>
    <col min="6" max="6" width="13.5703125" style="33" bestFit="1" customWidth="1"/>
    <col min="7" max="7" width="11.7109375" style="33" customWidth="1"/>
    <col min="8" max="9" width="8.85546875" style="33" customWidth="1"/>
    <col min="10" max="10" width="11.42578125" style="33" customWidth="1"/>
    <col min="11" max="11" width="10.7109375" style="33" customWidth="1"/>
    <col min="12" max="12" width="14.28515625" style="33" customWidth="1"/>
    <col min="13" max="13" width="11.7109375" style="33" customWidth="1"/>
    <col min="14" max="14" width="16.7109375" style="33" customWidth="1"/>
    <col min="15" max="15" width="13.28515625" style="33" customWidth="1"/>
    <col min="16" max="16" width="19.28515625" style="33" customWidth="1"/>
    <col min="17" max="17" width="11.42578125" style="1" customWidth="1"/>
    <col min="18" max="21" width="9.140625" style="1"/>
    <col min="22" max="22" width="42.42578125" style="1" customWidth="1"/>
    <col min="23" max="16384" width="9.140625" style="1"/>
  </cols>
  <sheetData>
    <row r="1" spans="1:22" ht="15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</row>
    <row r="2" spans="1:22" ht="41.25" customHeight="1" x14ac:dyDescent="0.25">
      <c r="A2" s="57"/>
      <c r="B2" s="58"/>
      <c r="C2" s="58" t="s">
        <v>160</v>
      </c>
      <c r="D2" s="181" t="str">
        <f>[1]ΑΝΤΙΣΤΟΙΧΙΣΗ!$F$32</f>
        <v xml:space="preserve">ΠΡΑΓΜΑΤΟΠΟΙΗΘΕΝΤΑ ΜΗΝΟΣ ΤΡΕΧ. ΕΤΟΥΣ </v>
      </c>
      <c r="E2" s="181"/>
      <c r="F2" s="181"/>
      <c r="G2" s="181">
        <f>[1]ΑΝΤΙΣΤΟΙΧΙΣΗ!$D$34</f>
        <v>2025</v>
      </c>
      <c r="H2" s="181" t="str">
        <f>[1]ΑΝΤΙΣΤΟΙΧΙΣΗ!$F$35</f>
        <v>ΠΡΟΥΠΟΛΟΓΙΣΜΟΣ ΤΡΕΧΟΝΤΟΣ ΕΤΟΥΣ</v>
      </c>
      <c r="I2" s="181"/>
      <c r="J2" s="181"/>
      <c r="K2" s="181">
        <f>[1]ΑΝΤΙΣΤΟΙΧΙΣΗ!$D$34</f>
        <v>2025</v>
      </c>
      <c r="L2" s="181" t="str">
        <f>[1]ΑΝΤΙΣΤΟΙΧΙΣΗ!$F$68</f>
        <v>ΠΡΑΓΜΑΤΟΠΟΙΗΘΕΝΤΑ ΠΡΟΗΓΟΥΜΕΝΟΥ ΕΤΟΥΣ</v>
      </c>
      <c r="M2" s="181"/>
      <c r="N2" s="181"/>
      <c r="O2" s="181">
        <f>[1]ΑΝΤΙΣΤΟΙΧΙΣΗ!$D$33</f>
        <v>2024</v>
      </c>
      <c r="P2" s="182" t="str">
        <f>[1]ΑΝΤΙΣΤΟΙΧΙΣΗ!$F$100</f>
        <v xml:space="preserve">ΣΥΓΚΡΙΣΕΙΣ </v>
      </c>
      <c r="Q2" s="182">
        <f>[1]ΑΝΤΙΣΤΟΙΧΙΣΗ!$H$141</f>
        <v>2024</v>
      </c>
      <c r="S2"/>
      <c r="T2"/>
      <c r="U2"/>
      <c r="V2"/>
    </row>
    <row r="3" spans="1:22" ht="25.5" customHeight="1" x14ac:dyDescent="0.25">
      <c r="A3" s="59" t="s">
        <v>1</v>
      </c>
      <c r="B3" s="60"/>
      <c r="C3" s="5" t="s">
        <v>3</v>
      </c>
      <c r="D3" s="179" t="str">
        <f>[1]ΑΝΤΙΣΤΟΙΧΙΣΗ!$F$116</f>
        <v xml:space="preserve">ΝΟΕΜΒΡΙΟΣ ΤΡΕΧΟΝ ΕΤΟΣ </v>
      </c>
      <c r="E3" s="179"/>
      <c r="F3" s="179"/>
      <c r="G3" s="61">
        <f>[1]ΑΝΤΙΣΤΟΙΧΙΣΗ!$D$34</f>
        <v>2025</v>
      </c>
      <c r="H3" s="179" t="str">
        <f>[1]ΑΝΤΙΣΤΟΙΧΙΣΗ!$F$116</f>
        <v xml:space="preserve">ΝΟΕΜΒΡΙΟΣ ΤΡΕΧΟΝ ΕΤΟΣ </v>
      </c>
      <c r="I3" s="179"/>
      <c r="J3" s="179"/>
      <c r="K3" s="61">
        <f>[1]ΑΝΤΙΣΤΟΙΧΙΣΗ!$D$34</f>
        <v>2025</v>
      </c>
      <c r="L3" s="179" t="str">
        <f>[1]ΑΝΤΙΣΤΟΙΧΙΣΗ!$F$130</f>
        <v>ΝΟΕΜΒΡΙΟΣ ΠΡΟΗΓΟΥΜΕΝΟΥ ΕΤΟΥΣ</v>
      </c>
      <c r="M3" s="179"/>
      <c r="N3" s="179"/>
      <c r="O3" s="61">
        <f>[1]ΑΝΤΙΣΤΟΙΧΙΣΗ!$D$33</f>
        <v>2024</v>
      </c>
      <c r="P3" s="179"/>
      <c r="Q3" s="179"/>
      <c r="S3"/>
      <c r="T3"/>
      <c r="U3"/>
      <c r="V3"/>
    </row>
    <row r="4" spans="1:22" ht="78.75" x14ac:dyDescent="0.25">
      <c r="A4" s="62"/>
      <c r="B4" s="62"/>
      <c r="C4" s="62"/>
      <c r="D4" s="62" t="s">
        <v>4</v>
      </c>
      <c r="E4" s="63" t="s">
        <v>5</v>
      </c>
      <c r="F4" s="63" t="s">
        <v>6</v>
      </c>
      <c r="G4" s="63" t="s">
        <v>7</v>
      </c>
      <c r="H4" s="63" t="s">
        <v>4</v>
      </c>
      <c r="I4" s="63" t="s">
        <v>8</v>
      </c>
      <c r="J4" s="63" t="s">
        <v>9</v>
      </c>
      <c r="K4" s="63" t="s">
        <v>7</v>
      </c>
      <c r="L4" s="63" t="s">
        <v>10</v>
      </c>
      <c r="M4" s="63" t="s">
        <v>5</v>
      </c>
      <c r="N4" s="63" t="s">
        <v>11</v>
      </c>
      <c r="O4" s="63" t="s">
        <v>7</v>
      </c>
      <c r="P4" s="63" t="s">
        <v>12</v>
      </c>
      <c r="Q4" s="63" t="s">
        <v>13</v>
      </c>
      <c r="S4"/>
      <c r="T4"/>
      <c r="U4"/>
      <c r="V4"/>
    </row>
    <row r="5" spans="1:22" ht="30" x14ac:dyDescent="0.25">
      <c r="A5" s="64"/>
      <c r="B5" s="65"/>
      <c r="C5" s="2" t="s">
        <v>14</v>
      </c>
      <c r="D5" s="3">
        <f>D7-D6</f>
        <v>-8617.6466666666674</v>
      </c>
      <c r="E5" s="4"/>
      <c r="F5" s="3">
        <f>F7-F6</f>
        <v>-153933.38749262539</v>
      </c>
      <c r="G5" s="4"/>
      <c r="H5" s="3">
        <f>H159-H6</f>
        <v>0</v>
      </c>
      <c r="I5" s="4"/>
      <c r="J5" s="3">
        <f>J159-J6</f>
        <v>0</v>
      </c>
      <c r="K5" s="4"/>
      <c r="L5" s="3">
        <f>L7-L6</f>
        <v>-36645.14</v>
      </c>
      <c r="M5" s="4"/>
      <c r="N5" s="3">
        <f>N7-N6</f>
        <v>-59100.68404424726</v>
      </c>
      <c r="O5" s="4"/>
      <c r="P5" s="3">
        <f>P159-P6</f>
        <v>407609.18911504425</v>
      </c>
      <c r="Q5" s="4"/>
      <c r="S5"/>
      <c r="T5"/>
      <c r="U5"/>
      <c r="V5"/>
    </row>
    <row r="6" spans="1:22" ht="25.5" customHeight="1" x14ac:dyDescent="0.25">
      <c r="A6" s="64"/>
      <c r="B6" s="65"/>
      <c r="C6" s="2" t="s">
        <v>15</v>
      </c>
      <c r="D6" s="3">
        <f>D43+D80+D116</f>
        <v>8617.6466666666674</v>
      </c>
      <c r="E6" s="4"/>
      <c r="F6" s="3">
        <f>F74+F111+F157</f>
        <v>369772.95333333337</v>
      </c>
      <c r="G6" s="4"/>
      <c r="H6" s="3">
        <f>H38-H43-H80</f>
        <v>0</v>
      </c>
      <c r="I6" s="4"/>
      <c r="J6" s="66">
        <f>J38-J43-J80</f>
        <v>0</v>
      </c>
      <c r="K6" s="4"/>
      <c r="L6" s="3">
        <f>L43+L80+L116</f>
        <v>64252.31</v>
      </c>
      <c r="M6" s="4"/>
      <c r="N6" s="66">
        <f>N74+N111+N157</f>
        <v>682549.4389999999</v>
      </c>
      <c r="O6" s="4"/>
      <c r="P6" s="3">
        <f>P38-P43-P80</f>
        <v>-407609.18911504425</v>
      </c>
      <c r="Q6" s="4"/>
      <c r="S6"/>
      <c r="T6"/>
      <c r="U6"/>
      <c r="V6"/>
    </row>
    <row r="7" spans="1:22" ht="15.75" x14ac:dyDescent="0.25">
      <c r="A7" s="19"/>
      <c r="B7" s="19"/>
      <c r="C7" s="6" t="s">
        <v>16</v>
      </c>
      <c r="D7" s="7">
        <f>SUM(D8:D31)</f>
        <v>0</v>
      </c>
      <c r="E7" s="8"/>
      <c r="F7" s="7">
        <f>SUM(F8:F31)</f>
        <v>215839.56584070798</v>
      </c>
      <c r="G7" s="8"/>
      <c r="H7" s="7">
        <f>SUM(H8:H31)</f>
        <v>0</v>
      </c>
      <c r="I7" s="8"/>
      <c r="J7" s="7">
        <f>SUM(J8:J31)</f>
        <v>0</v>
      </c>
      <c r="K7" s="8"/>
      <c r="L7" s="7">
        <f>SUM(L8:L31)</f>
        <v>27607.17</v>
      </c>
      <c r="M7" s="8"/>
      <c r="N7" s="7">
        <f>L7+'[1]2025 Οκτώβριος'!N7</f>
        <v>623448.75495575264</v>
      </c>
      <c r="O7" s="8"/>
      <c r="P7" s="7">
        <f>SUM(P8:P31)</f>
        <v>-407609.18911504425</v>
      </c>
      <c r="Q7" s="8"/>
      <c r="S7"/>
      <c r="T7"/>
      <c r="U7"/>
      <c r="V7"/>
    </row>
    <row r="8" spans="1:22" ht="18.75" customHeight="1" x14ac:dyDescent="0.25">
      <c r="A8" s="67">
        <v>1</v>
      </c>
      <c r="B8" s="67">
        <v>1</v>
      </c>
      <c r="C8" s="44" t="str">
        <f>[1]ΑΝΤΙΣΤΟΙΧΙΣΗ!F187</f>
        <v>Εσοδα Φιλοξενείας-Διαμονής</v>
      </c>
      <c r="D8" s="10">
        <f>'[1]2025_ΕΣΟΔΑ'!M2</f>
        <v>0</v>
      </c>
      <c r="E8" s="11" t="e">
        <f>D8/$D$7</f>
        <v>#DIV/0!</v>
      </c>
      <c r="F8" s="12">
        <f>D8+'[1]2025 Οκτώβριος'!F8</f>
        <v>191311.33176991151</v>
      </c>
      <c r="G8" s="11">
        <f>F8/$F$7</f>
        <v>0.88635895381248786</v>
      </c>
      <c r="H8" s="12"/>
      <c r="I8" s="11" t="e">
        <f>H8/$H$7</f>
        <v>#DIV/0!</v>
      </c>
      <c r="J8" s="12">
        <f>H8+'[1]2025 Οκτώβριος'!J8</f>
        <v>0</v>
      </c>
      <c r="K8" s="11" t="e">
        <f>J8/$J$7</f>
        <v>#DIV/0!</v>
      </c>
      <c r="L8" s="68">
        <f>'[1]2024_60-69 ΕΞΟΔΑ+ΟΜ 2'!M114</f>
        <v>23056.07</v>
      </c>
      <c r="M8" s="11">
        <f>L8/$L$7</f>
        <v>0.83514789817282975</v>
      </c>
      <c r="N8" s="12">
        <f>L8+'[1]2025 Οκτώβριος'!N8</f>
        <v>547376.98150442482</v>
      </c>
      <c r="O8" s="11">
        <f>N8/$N$7</f>
        <v>0.87798231555258011</v>
      </c>
      <c r="P8" s="12">
        <f t="shared" ref="P8:P37" si="0">F8-N8</f>
        <v>-356065.64973451331</v>
      </c>
      <c r="Q8" s="11">
        <f t="shared" ref="Q8:Q37" si="1">N8/F8</f>
        <v>2.8611843137590531</v>
      </c>
      <c r="S8"/>
      <c r="T8"/>
      <c r="U8"/>
      <c r="V8"/>
    </row>
    <row r="9" spans="1:22" ht="16.5" customHeight="1" x14ac:dyDescent="0.25">
      <c r="A9" s="67">
        <v>2</v>
      </c>
      <c r="B9" s="67">
        <v>2</v>
      </c>
      <c r="C9" s="44" t="str">
        <f>[1]ΑΝΤΙΣΤΟΙΧΙΣΗ!F188</f>
        <v>Early Check in/Check Out</v>
      </c>
      <c r="D9" s="10">
        <f>'[1]2025_ΕΣΟΔΑ'!M3</f>
        <v>0</v>
      </c>
      <c r="E9" s="11" t="e">
        <f t="shared" ref="E9:E37" si="2">D9/$D$7</f>
        <v>#DIV/0!</v>
      </c>
      <c r="F9" s="12">
        <f>D9+'[1]2025 Οκτώβριος'!F9</f>
        <v>44.25</v>
      </c>
      <c r="G9" s="11">
        <f t="shared" ref="G9:G37" si="3">F9/$F$7</f>
        <v>2.0501338495397547E-4</v>
      </c>
      <c r="H9" s="12"/>
      <c r="I9" s="11" t="e">
        <f t="shared" ref="I9:I37" si="4">H9/$H$7</f>
        <v>#DIV/0!</v>
      </c>
      <c r="J9" s="12">
        <f>H9+'[1]2025 Οκτώβριος'!J9</f>
        <v>0</v>
      </c>
      <c r="K9" s="11" t="e">
        <f t="shared" ref="K9:K37" si="5">J9/$J$7</f>
        <v>#DIV/0!</v>
      </c>
      <c r="L9" s="68">
        <f>'[1]2024_60-69 ΕΞΟΔΑ+ΟΜ 2'!M115</f>
        <v>0</v>
      </c>
      <c r="M9" s="11">
        <f t="shared" ref="M9:M37" si="6">L9/$L$7</f>
        <v>0</v>
      </c>
      <c r="N9" s="12">
        <f>L9+'[1]2025 Οκτώβριος'!N9</f>
        <v>0</v>
      </c>
      <c r="O9" s="11">
        <f t="shared" ref="O9:O37" si="7">N9/$N$7</f>
        <v>0</v>
      </c>
      <c r="P9" s="12">
        <f t="shared" si="0"/>
        <v>44.25</v>
      </c>
      <c r="Q9" s="11">
        <f t="shared" si="1"/>
        <v>0</v>
      </c>
      <c r="S9"/>
      <c r="T9"/>
      <c r="U9"/>
      <c r="V9"/>
    </row>
    <row r="10" spans="1:22" ht="16.5" customHeight="1" x14ac:dyDescent="0.25">
      <c r="A10" s="67">
        <v>3</v>
      </c>
      <c r="B10" s="67">
        <v>3</v>
      </c>
      <c r="C10" s="44" t="str">
        <f>[1]ΑΝΤΙΣΤΟΙΧΙΣΗ!F189</f>
        <v xml:space="preserve">Πρωινό ( Εξτρα ) </v>
      </c>
      <c r="D10" s="10">
        <f>'[1]2025_ΕΣΟΔΑ'!M4</f>
        <v>0</v>
      </c>
      <c r="E10" s="11" t="e">
        <f t="shared" si="2"/>
        <v>#DIV/0!</v>
      </c>
      <c r="F10" s="12">
        <f>D10+'[1]2025 Οκτώβριος'!F10</f>
        <v>0</v>
      </c>
      <c r="G10" s="11">
        <f t="shared" si="3"/>
        <v>0</v>
      </c>
      <c r="H10" s="12"/>
      <c r="I10" s="11" t="e">
        <f t="shared" si="4"/>
        <v>#DIV/0!</v>
      </c>
      <c r="J10" s="12">
        <f>H10+'[1]2025 Οκτώβριος'!J10</f>
        <v>0</v>
      </c>
      <c r="K10" s="11" t="e">
        <f t="shared" si="5"/>
        <v>#DIV/0!</v>
      </c>
      <c r="L10" s="68">
        <f>'[1]2024_60-69 ΕΞΟΔΑ+ΟΜ 2'!M116</f>
        <v>0</v>
      </c>
      <c r="M10" s="11">
        <f t="shared" si="6"/>
        <v>0</v>
      </c>
      <c r="N10" s="12">
        <f>L10+'[1]2025 Οκτώβριος'!N10</f>
        <v>0</v>
      </c>
      <c r="O10" s="11">
        <f t="shared" si="7"/>
        <v>0</v>
      </c>
      <c r="P10" s="12">
        <f t="shared" si="0"/>
        <v>0</v>
      </c>
      <c r="Q10" s="11" t="e">
        <f t="shared" si="1"/>
        <v>#DIV/0!</v>
      </c>
      <c r="S10"/>
      <c r="T10"/>
      <c r="U10"/>
      <c r="V10"/>
    </row>
    <row r="11" spans="1:22" ht="15" x14ac:dyDescent="0.25">
      <c r="A11" s="67">
        <v>4</v>
      </c>
      <c r="B11" s="67">
        <v>4</v>
      </c>
      <c r="C11" s="44" t="str">
        <f>[1]ΑΝΤΙΣΤΟΙΧΙΣΗ!F190</f>
        <v xml:space="preserve">Έσοδα Καθαριότητας </v>
      </c>
      <c r="D11" s="10">
        <f>'[1]2025_ΕΣΟΔΑ'!M5</f>
        <v>0</v>
      </c>
      <c r="E11" s="11" t="e">
        <f t="shared" si="2"/>
        <v>#DIV/0!</v>
      </c>
      <c r="F11" s="12">
        <f>D11+'[1]2025 Οκτώβριος'!F11</f>
        <v>13159.754070796458</v>
      </c>
      <c r="G11" s="11">
        <f t="shared" si="3"/>
        <v>6.0970072931431418E-2</v>
      </c>
      <c r="H11" s="12"/>
      <c r="I11" s="11" t="e">
        <f t="shared" si="4"/>
        <v>#DIV/0!</v>
      </c>
      <c r="J11" s="12">
        <f>H11+'[1]2025 Οκτώβριος'!J11</f>
        <v>0</v>
      </c>
      <c r="K11" s="11" t="e">
        <f t="shared" si="5"/>
        <v>#DIV/0!</v>
      </c>
      <c r="L11" s="68">
        <f>'[1]2024_60-69 ΕΞΟΔΑ+ΟΜ 2'!M117</f>
        <v>1185.83</v>
      </c>
      <c r="M11" s="11">
        <f t="shared" si="6"/>
        <v>4.2953696449147087E-2</v>
      </c>
      <c r="N11" s="12">
        <f>L11+'[1]2025 Οκτώβριος'!N11</f>
        <v>39689.783451327443</v>
      </c>
      <c r="O11" s="11">
        <f t="shared" si="7"/>
        <v>6.3661661260586366E-2</v>
      </c>
      <c r="P11" s="12">
        <f t="shared" si="0"/>
        <v>-26530.029380530985</v>
      </c>
      <c r="Q11" s="11">
        <f t="shared" si="1"/>
        <v>3.0159973535831681</v>
      </c>
      <c r="S11"/>
      <c r="T11"/>
      <c r="U11"/>
      <c r="V11"/>
    </row>
    <row r="12" spans="1:22" ht="17.25" customHeight="1" x14ac:dyDescent="0.25">
      <c r="A12" s="67">
        <v>5</v>
      </c>
      <c r="B12" s="67">
        <v>5</v>
      </c>
      <c r="C12" s="44" t="str">
        <f>[1]ΑΝΤΙΣΤΟΙΧΙΣΗ!F191</f>
        <v>Cancellation Fees</v>
      </c>
      <c r="D12" s="10">
        <f>'[1]2025_ΕΣΟΔΑ'!M6</f>
        <v>0</v>
      </c>
      <c r="E12" s="11" t="e">
        <f t="shared" si="2"/>
        <v>#DIV/0!</v>
      </c>
      <c r="F12" s="12">
        <f>D12+'[1]2025 Οκτώβριος'!F12</f>
        <v>2225.63</v>
      </c>
      <c r="G12" s="11">
        <f t="shared" si="3"/>
        <v>1.0311501467912236E-2</v>
      </c>
      <c r="H12" s="12"/>
      <c r="I12" s="11" t="e">
        <f t="shared" si="4"/>
        <v>#DIV/0!</v>
      </c>
      <c r="J12" s="12">
        <f>H12+'[1]2025 Οκτώβριος'!J12</f>
        <v>0</v>
      </c>
      <c r="K12" s="11" t="e">
        <f t="shared" si="5"/>
        <v>#DIV/0!</v>
      </c>
      <c r="L12" s="68">
        <f>'[1]2024_60-69 ΕΞΟΔΑ+ΟΜ 2'!M118</f>
        <v>0</v>
      </c>
      <c r="M12" s="11">
        <f t="shared" si="6"/>
        <v>0</v>
      </c>
      <c r="N12" s="12">
        <f>L12+'[1]2025 Οκτώβριος'!N12</f>
        <v>2684.7299999999996</v>
      </c>
      <c r="O12" s="11">
        <f t="shared" si="7"/>
        <v>4.3062560934788302E-3</v>
      </c>
      <c r="P12" s="12">
        <f t="shared" si="0"/>
        <v>-459.09999999999945</v>
      </c>
      <c r="Q12" s="11">
        <f t="shared" si="1"/>
        <v>1.2062786716570137</v>
      </c>
      <c r="S12"/>
      <c r="T12"/>
      <c r="U12"/>
      <c r="V12"/>
    </row>
    <row r="13" spans="1:22" ht="26.25" customHeight="1" x14ac:dyDescent="0.25">
      <c r="A13" s="67">
        <v>6</v>
      </c>
      <c r="B13" s="67">
        <v>6</v>
      </c>
      <c r="C13" s="44" t="str">
        <f>[1]ΑΝΤΙΣΤΟΙΧΙΣΗ!F192</f>
        <v>Έσοδα Διαχείρισης καταλυμάτων 24%</v>
      </c>
      <c r="D13" s="10">
        <f>'[1]2025_ΕΣΟΔΑ'!M7</f>
        <v>0</v>
      </c>
      <c r="E13" s="11" t="e">
        <f t="shared" si="2"/>
        <v>#DIV/0!</v>
      </c>
      <c r="F13" s="12">
        <f>D13+'[1]2025 Οκτώβριος'!F13</f>
        <v>3326.71</v>
      </c>
      <c r="G13" s="11">
        <f t="shared" si="3"/>
        <v>1.5412883115485644E-2</v>
      </c>
      <c r="H13" s="12"/>
      <c r="I13" s="11" t="e">
        <f t="shared" si="4"/>
        <v>#DIV/0!</v>
      </c>
      <c r="J13" s="12">
        <f>H13+'[1]2025 Οκτώβριος'!J13</f>
        <v>0</v>
      </c>
      <c r="K13" s="11" t="e">
        <f t="shared" si="5"/>
        <v>#DIV/0!</v>
      </c>
      <c r="L13" s="68">
        <f>'[1]2024_60-69 ΕΞΟΔΑ+ΟΜ 2'!M119</f>
        <v>2493.9499999999998</v>
      </c>
      <c r="M13" s="11">
        <f t="shared" si="6"/>
        <v>9.03370392546574E-2</v>
      </c>
      <c r="N13" s="12">
        <f>L13+'[1]2025 Οκτώβριος'!N13</f>
        <v>18746.12</v>
      </c>
      <c r="O13" s="11">
        <f t="shared" si="7"/>
        <v>3.0068421583952714E-2</v>
      </c>
      <c r="P13" s="12">
        <f t="shared" si="0"/>
        <v>-15419.41</v>
      </c>
      <c r="Q13" s="11">
        <f t="shared" si="1"/>
        <v>5.6350328101938549</v>
      </c>
      <c r="S13"/>
      <c r="T13"/>
      <c r="U13"/>
      <c r="V13"/>
    </row>
    <row r="14" spans="1:22" ht="23.25" customHeight="1" x14ac:dyDescent="0.25">
      <c r="A14" s="67">
        <v>7</v>
      </c>
      <c r="B14" s="67">
        <v>7</v>
      </c>
      <c r="C14" s="44" t="str">
        <f>[1]ΑΝΤΙΣΤΟΙΧΙΣΗ!F193</f>
        <v>Έσοδα από Ενοίκια Ιππάρχου 24%</v>
      </c>
      <c r="D14" s="10">
        <f>'[1]2025_ΕΣΟΔΑ'!M8</f>
        <v>0</v>
      </c>
      <c r="E14" s="11" t="e">
        <f t="shared" si="2"/>
        <v>#DIV/0!</v>
      </c>
      <c r="F14" s="12">
        <f>D14+'[1]2025 Οκτώβριος'!F14</f>
        <v>500</v>
      </c>
      <c r="G14" s="11">
        <f t="shared" si="3"/>
        <v>2.3165354232087625E-3</v>
      </c>
      <c r="H14" s="12"/>
      <c r="I14" s="11" t="e">
        <f t="shared" si="4"/>
        <v>#DIV/0!</v>
      </c>
      <c r="J14" s="12">
        <f>H14+'[1]2025 Οκτώβριος'!J14</f>
        <v>0</v>
      </c>
      <c r="K14" s="11" t="e">
        <f t="shared" si="5"/>
        <v>#DIV/0!</v>
      </c>
      <c r="L14" s="68">
        <f>'[1]2024_60-69 ΕΞΟΔΑ+ΟΜ 2'!M120</f>
        <v>100</v>
      </c>
      <c r="M14" s="11">
        <f t="shared" si="6"/>
        <v>3.6222474089158724E-3</v>
      </c>
      <c r="N14" s="12">
        <f>L14+'[1]2025 Οκτώβριος'!N14</f>
        <v>1100</v>
      </c>
      <c r="O14" s="11">
        <f t="shared" si="7"/>
        <v>1.7643791751225312E-3</v>
      </c>
      <c r="P14" s="12">
        <f t="shared" si="0"/>
        <v>-600</v>
      </c>
      <c r="Q14" s="11">
        <f t="shared" si="1"/>
        <v>2.2000000000000002</v>
      </c>
      <c r="S14"/>
      <c r="T14"/>
      <c r="U14"/>
      <c r="V14"/>
    </row>
    <row r="15" spans="1:22" ht="28.5" x14ac:dyDescent="0.25">
      <c r="A15" s="67">
        <v>8</v>
      </c>
      <c r="B15" s="67">
        <v>8</v>
      </c>
      <c r="C15" s="44" t="str">
        <f>[1]ΑΝΤΙΣΤΟΙΧΙΣΗ!F194</f>
        <v>Πωλ.Φύλαξη Αποσκευών (DIRECT)</v>
      </c>
      <c r="D15" s="10">
        <f>'[1]2025_ΕΣΟΔΑ'!M9</f>
        <v>0</v>
      </c>
      <c r="E15" s="11" t="e">
        <f t="shared" si="2"/>
        <v>#DIV/0!</v>
      </c>
      <c r="F15" s="12">
        <f>D15+'[1]2025 Οκτώβριος'!F15</f>
        <v>1175.0900000000001</v>
      </c>
      <c r="G15" s="11">
        <f t="shared" si="3"/>
        <v>5.4442752209167703E-3</v>
      </c>
      <c r="H15" s="12"/>
      <c r="I15" s="11" t="e">
        <f t="shared" si="4"/>
        <v>#DIV/0!</v>
      </c>
      <c r="J15" s="12">
        <f>H15+'[1]2025 Οκτώβριος'!J15</f>
        <v>0</v>
      </c>
      <c r="K15" s="11" t="e">
        <f t="shared" si="5"/>
        <v>#DIV/0!</v>
      </c>
      <c r="L15" s="68">
        <f>'[1]2024_60-69 ΕΞΟΔΑ+ΟΜ 2'!M121</f>
        <v>103.21</v>
      </c>
      <c r="M15" s="11">
        <f t="shared" si="6"/>
        <v>3.7385215507420716E-3</v>
      </c>
      <c r="N15" s="12">
        <f>L15+'[1]2025 Οκτώβριος'!N15</f>
        <v>2742.34</v>
      </c>
      <c r="O15" s="11">
        <f t="shared" si="7"/>
        <v>4.3986614428232025E-3</v>
      </c>
      <c r="P15" s="12">
        <f t="shared" si="0"/>
        <v>-1567.25</v>
      </c>
      <c r="Q15" s="11">
        <f t="shared" si="1"/>
        <v>2.3337276293730693</v>
      </c>
      <c r="S15"/>
      <c r="T15"/>
      <c r="U15"/>
      <c r="V15"/>
    </row>
    <row r="16" spans="1:22" ht="31.5" customHeight="1" x14ac:dyDescent="0.25">
      <c r="A16" s="67">
        <v>9</v>
      </c>
      <c r="B16" s="67">
        <v>9</v>
      </c>
      <c r="C16" s="44" t="str">
        <f>[1]ΑΝΤΙΣΤΟΙΧΙΣΗ!F195</f>
        <v>Πωλ.Φύλαξη Αποσκευών  (ΤΡΙΤΩΝ) (RADICAL)</v>
      </c>
      <c r="D16" s="10">
        <f>'[1]2025_ΕΣΟΔΑ'!M10</f>
        <v>0</v>
      </c>
      <c r="E16" s="11" t="e">
        <f t="shared" si="2"/>
        <v>#DIV/0!</v>
      </c>
      <c r="F16" s="12">
        <f>D16+'[1]2025 Οκτώβριος'!F16</f>
        <v>673.29</v>
      </c>
      <c r="G16" s="11">
        <f t="shared" si="3"/>
        <v>3.1194002701844551E-3</v>
      </c>
      <c r="H16" s="12"/>
      <c r="I16" s="11" t="e">
        <f t="shared" si="4"/>
        <v>#DIV/0!</v>
      </c>
      <c r="J16" s="12">
        <f>H16+'[1]2025 Οκτώβριος'!J16</f>
        <v>0</v>
      </c>
      <c r="K16" s="11" t="e">
        <f t="shared" si="5"/>
        <v>#DIV/0!</v>
      </c>
      <c r="L16" s="68">
        <f>'[1]2024_60-69 ΕΞΟΔΑ+ΟΜ 2'!M122</f>
        <v>0</v>
      </c>
      <c r="M16" s="11">
        <f t="shared" si="6"/>
        <v>0</v>
      </c>
      <c r="N16" s="12">
        <f>L16+'[1]2025 Οκτώβριος'!N16</f>
        <v>0</v>
      </c>
      <c r="O16" s="11">
        <f t="shared" si="7"/>
        <v>0</v>
      </c>
      <c r="P16" s="12">
        <f t="shared" si="0"/>
        <v>673.29</v>
      </c>
      <c r="Q16" s="11">
        <f t="shared" si="1"/>
        <v>0</v>
      </c>
      <c r="S16"/>
      <c r="T16"/>
      <c r="U16"/>
      <c r="V16"/>
    </row>
    <row r="17" spans="1:22" ht="34.5" customHeight="1" x14ac:dyDescent="0.25">
      <c r="A17" s="67">
        <v>10</v>
      </c>
      <c r="B17" s="67">
        <v>10</v>
      </c>
      <c r="C17" s="44" t="str">
        <f>[1]ΑΝΤΙΣΤΟΙΧΙΣΗ!F196</f>
        <v>Πωλ. TRANSFER (Περιορισμένη Μίσθωση)</v>
      </c>
      <c r="D17" s="10">
        <f>'[1]2025_ΕΣΟΔΑ'!M11</f>
        <v>0</v>
      </c>
      <c r="E17" s="11" t="e">
        <f t="shared" si="2"/>
        <v>#DIV/0!</v>
      </c>
      <c r="F17" s="12">
        <f>D17+'[1]2025 Οκτώβριος'!F17</f>
        <v>464.6</v>
      </c>
      <c r="G17" s="11">
        <f t="shared" si="3"/>
        <v>2.1525247152455822E-3</v>
      </c>
      <c r="H17" s="12"/>
      <c r="I17" s="11" t="e">
        <f t="shared" si="4"/>
        <v>#DIV/0!</v>
      </c>
      <c r="J17" s="12">
        <f>H17+'[1]2025 Οκτώβριος'!J17</f>
        <v>0</v>
      </c>
      <c r="K17" s="11" t="e">
        <f t="shared" si="5"/>
        <v>#DIV/0!</v>
      </c>
      <c r="L17" s="68">
        <f>'[1]2024_60-69 ΕΞΟΔΑ+ΟΜ 2'!M123</f>
        <v>0</v>
      </c>
      <c r="M17" s="11">
        <f t="shared" si="6"/>
        <v>0</v>
      </c>
      <c r="N17" s="12">
        <f>L17+'[1]2025 Οκτώβριος'!N17</f>
        <v>538.27</v>
      </c>
      <c r="O17" s="11">
        <f t="shared" si="7"/>
        <v>8.6337488963018623E-4</v>
      </c>
      <c r="P17" s="12">
        <f t="shared" si="0"/>
        <v>-73.669999999999959</v>
      </c>
      <c r="Q17" s="11">
        <f t="shared" si="1"/>
        <v>1.1585665088247954</v>
      </c>
      <c r="S17"/>
      <c r="T17"/>
      <c r="U17"/>
      <c r="V17"/>
    </row>
    <row r="18" spans="1:22" ht="27" customHeight="1" x14ac:dyDescent="0.25">
      <c r="A18" s="67">
        <v>11</v>
      </c>
      <c r="B18" s="67">
        <v>11</v>
      </c>
      <c r="C18" s="44" t="str">
        <f>[1]ΑΝΤΙΣΤΟΙΧΙΣΗ!F197</f>
        <v>Πωλ.Ενοικ.Μεταφ.Μέσων Αναψυχής (ποδήλατα)</v>
      </c>
      <c r="D18" s="10">
        <f>'[1]2025_ΕΣΟΔΑ'!M12</f>
        <v>0</v>
      </c>
      <c r="E18" s="11" t="e">
        <f t="shared" si="2"/>
        <v>#DIV/0!</v>
      </c>
      <c r="F18" s="12">
        <f>D18+'[1]2025 Οκτώβριος'!F18</f>
        <v>0</v>
      </c>
      <c r="G18" s="11">
        <f t="shared" si="3"/>
        <v>0</v>
      </c>
      <c r="H18" s="12"/>
      <c r="I18" s="11" t="e">
        <f t="shared" si="4"/>
        <v>#DIV/0!</v>
      </c>
      <c r="J18" s="12">
        <f>H18+'[1]2025 Οκτώβριος'!J18</f>
        <v>0</v>
      </c>
      <c r="K18" s="11" t="e">
        <f t="shared" si="5"/>
        <v>#DIV/0!</v>
      </c>
      <c r="L18" s="68">
        <f>'[1]2024_60-69 ΕΞΟΔΑ+ΟΜ 2'!M124</f>
        <v>0</v>
      </c>
      <c r="M18" s="11">
        <f t="shared" si="6"/>
        <v>0</v>
      </c>
      <c r="N18" s="12">
        <f>L18+'[1]2025 Οκτώβριος'!N18</f>
        <v>112.9</v>
      </c>
      <c r="O18" s="11">
        <f t="shared" si="7"/>
        <v>1.8108946261030344E-4</v>
      </c>
      <c r="P18" s="12">
        <f t="shared" si="0"/>
        <v>-112.9</v>
      </c>
      <c r="Q18" s="11" t="e">
        <f t="shared" si="1"/>
        <v>#DIV/0!</v>
      </c>
      <c r="S18"/>
      <c r="T18"/>
      <c r="U18"/>
      <c r="V18"/>
    </row>
    <row r="19" spans="1:22" ht="33" customHeight="1" x14ac:dyDescent="0.25">
      <c r="A19" s="67">
        <v>12</v>
      </c>
      <c r="B19" s="67">
        <v>12</v>
      </c>
      <c r="C19" s="44" t="str">
        <f>[1]ΑΝΤΙΣΤΟΙΧΙΣΗ!F198</f>
        <v>Πωλ.Ενοικ.Μεταφ.Μέσων(αυτοκινητα)</v>
      </c>
      <c r="D19" s="10">
        <f>'[1]2025_ΕΣΟΔΑ'!M13</f>
        <v>0</v>
      </c>
      <c r="E19" s="11" t="e">
        <f t="shared" si="2"/>
        <v>#DIV/0!</v>
      </c>
      <c r="F19" s="12">
        <f>D19+'[1]2025 Οκτώβριος'!F19</f>
        <v>0</v>
      </c>
      <c r="G19" s="11">
        <f t="shared" si="3"/>
        <v>0</v>
      </c>
      <c r="H19" s="12"/>
      <c r="I19" s="11" t="e">
        <f t="shared" si="4"/>
        <v>#DIV/0!</v>
      </c>
      <c r="J19" s="12">
        <f>H19+'[1]2025 Οκτώβριος'!J19</f>
        <v>0</v>
      </c>
      <c r="K19" s="11" t="e">
        <f t="shared" si="5"/>
        <v>#DIV/0!</v>
      </c>
      <c r="L19" s="68">
        <f>'[1]2024_60-69 ΕΞΟΔΑ+ΟΜ 2'!M125</f>
        <v>0</v>
      </c>
      <c r="M19" s="11">
        <f t="shared" si="6"/>
        <v>0</v>
      </c>
      <c r="N19" s="12">
        <f>L19+'[1]2025 Οκτώβριος'!N19</f>
        <v>0</v>
      </c>
      <c r="O19" s="11">
        <f t="shared" si="7"/>
        <v>0</v>
      </c>
      <c r="P19" s="12">
        <f t="shared" si="0"/>
        <v>0</v>
      </c>
      <c r="Q19" s="11" t="e">
        <f t="shared" si="1"/>
        <v>#DIV/0!</v>
      </c>
      <c r="S19"/>
      <c r="T19"/>
      <c r="U19"/>
      <c r="V19"/>
    </row>
    <row r="20" spans="1:22" ht="30" customHeight="1" x14ac:dyDescent="0.25">
      <c r="A20" s="67">
        <v>13</v>
      </c>
      <c r="B20" s="67">
        <v>13</v>
      </c>
      <c r="C20" s="44" t="str">
        <f>[1]ΑΝΤΙΣΤΟΙΧΙΣΗ!F199</f>
        <v>Πωλήσεις Καθαριότητας (ΤΡΙΤΩΝ)</v>
      </c>
      <c r="D20" s="10">
        <f>'[1]2025_ΕΣΟΔΑ'!M14</f>
        <v>0</v>
      </c>
      <c r="E20" s="11" t="e">
        <f t="shared" si="2"/>
        <v>#DIV/0!</v>
      </c>
      <c r="F20" s="12">
        <f>D20+'[1]2025 Οκτώβριος'!F20</f>
        <v>0</v>
      </c>
      <c r="G20" s="11">
        <f t="shared" si="3"/>
        <v>0</v>
      </c>
      <c r="H20" s="12"/>
      <c r="I20" s="11" t="e">
        <f t="shared" si="4"/>
        <v>#DIV/0!</v>
      </c>
      <c r="J20" s="12">
        <f>H20+'[1]2025 Οκτώβριος'!J20</f>
        <v>0</v>
      </c>
      <c r="K20" s="11" t="e">
        <f t="shared" si="5"/>
        <v>#DIV/0!</v>
      </c>
      <c r="L20" s="68">
        <f>'[1]2024_60-69 ΕΞΟΔΑ+ΟΜ 2'!M126</f>
        <v>0</v>
      </c>
      <c r="M20" s="11">
        <f t="shared" si="6"/>
        <v>0</v>
      </c>
      <c r="N20" s="12">
        <f>L20+'[1]2025 Οκτώβριος'!N20</f>
        <v>0</v>
      </c>
      <c r="O20" s="11">
        <f t="shared" si="7"/>
        <v>0</v>
      </c>
      <c r="P20" s="12">
        <f t="shared" si="0"/>
        <v>0</v>
      </c>
      <c r="Q20" s="11" t="e">
        <f t="shared" si="1"/>
        <v>#DIV/0!</v>
      </c>
      <c r="S20"/>
      <c r="T20"/>
      <c r="U20"/>
      <c r="V20"/>
    </row>
    <row r="21" spans="1:22" ht="22.5" customHeight="1" x14ac:dyDescent="0.25">
      <c r="A21" s="67">
        <v>14</v>
      </c>
      <c r="B21" s="67">
        <v>14</v>
      </c>
      <c r="C21" s="44" t="str">
        <f>[1]ΑΝΤΙΣΤΟΙΧΙΣΗ!F200</f>
        <v>Πωλ.Κρουαζιέρας</v>
      </c>
      <c r="D21" s="10">
        <f>'[1]2025_ΕΣΟΔΑ'!M15</f>
        <v>0</v>
      </c>
      <c r="E21" s="11" t="e">
        <f t="shared" si="2"/>
        <v>#DIV/0!</v>
      </c>
      <c r="F21" s="12">
        <f>D21+'[1]2025 Οκτώβριος'!F21</f>
        <v>3230.0599999999995</v>
      </c>
      <c r="G21" s="11">
        <f t="shared" si="3"/>
        <v>1.4965096818179388E-2</v>
      </c>
      <c r="H21" s="12"/>
      <c r="I21" s="11" t="e">
        <f t="shared" si="4"/>
        <v>#DIV/0!</v>
      </c>
      <c r="J21" s="12">
        <f>H21+'[1]2025 Οκτώβριος'!J21</f>
        <v>0</v>
      </c>
      <c r="K21" s="11" t="e">
        <f t="shared" si="5"/>
        <v>#DIV/0!</v>
      </c>
      <c r="L21" s="68">
        <f>'[1]2024_60-69 ΕΞΟΔΑ+ΟΜ 2'!M127</f>
        <v>0</v>
      </c>
      <c r="M21" s="11">
        <f t="shared" si="6"/>
        <v>0</v>
      </c>
      <c r="N21" s="12">
        <f>L21+'[1]2025 Οκτώβριος'!N21</f>
        <v>2727.43</v>
      </c>
      <c r="O21" s="11">
        <f t="shared" si="7"/>
        <v>4.3747460850949507E-3</v>
      </c>
      <c r="P21" s="12">
        <f t="shared" si="0"/>
        <v>502.62999999999965</v>
      </c>
      <c r="Q21" s="11">
        <f t="shared" si="1"/>
        <v>0.84438988749435007</v>
      </c>
      <c r="S21"/>
      <c r="T21"/>
      <c r="U21"/>
      <c r="V21"/>
    </row>
    <row r="22" spans="1:22" ht="23.25" customHeight="1" x14ac:dyDescent="0.25">
      <c r="A22" s="67">
        <v>15</v>
      </c>
      <c r="B22" s="67">
        <v>15</v>
      </c>
      <c r="C22" s="44" t="str">
        <f>[1]ΑΝΤΙΣΤΟΙΧΙΣΗ!F201</f>
        <v>Πωλ. Μαθημάτων</v>
      </c>
      <c r="D22" s="10">
        <f>'[1]2025_ΕΣΟΔΑ'!M16</f>
        <v>0</v>
      </c>
      <c r="E22" s="11" t="e">
        <f t="shared" si="2"/>
        <v>#DIV/0!</v>
      </c>
      <c r="F22" s="12">
        <f>D22+'[1]2025 Οκτώβριος'!F22</f>
        <v>0</v>
      </c>
      <c r="G22" s="11">
        <f t="shared" si="3"/>
        <v>0</v>
      </c>
      <c r="H22" s="12"/>
      <c r="I22" s="11" t="e">
        <f t="shared" si="4"/>
        <v>#DIV/0!</v>
      </c>
      <c r="J22" s="12">
        <f>H22+'[1]2025 Οκτώβριος'!J22</f>
        <v>0</v>
      </c>
      <c r="K22" s="11" t="e">
        <f t="shared" si="5"/>
        <v>#DIV/0!</v>
      </c>
      <c r="L22" s="68">
        <f>'[1]2024_60-69 ΕΞΟΔΑ+ΟΜ 2'!M128</f>
        <v>0</v>
      </c>
      <c r="M22" s="11">
        <f t="shared" si="6"/>
        <v>0</v>
      </c>
      <c r="N22" s="12">
        <f>L22+'[1]2025 Οκτώβριος'!N22</f>
        <v>0</v>
      </c>
      <c r="O22" s="11">
        <f t="shared" si="7"/>
        <v>0</v>
      </c>
      <c r="P22" s="12">
        <f t="shared" si="0"/>
        <v>0</v>
      </c>
      <c r="Q22" s="11" t="e">
        <f t="shared" si="1"/>
        <v>#DIV/0!</v>
      </c>
      <c r="S22"/>
      <c r="T22"/>
      <c r="U22"/>
      <c r="V22"/>
    </row>
    <row r="23" spans="1:22" ht="27.75" customHeight="1" x14ac:dyDescent="0.25">
      <c r="A23" s="67">
        <v>16</v>
      </c>
      <c r="B23" s="67">
        <v>16</v>
      </c>
      <c r="C23" s="44" t="str">
        <f>[1]ΑΝΤΙΣΤΟΙΧΙΣΗ!F202</f>
        <v>Πωλ.Κρουαζ.Transfer.MM. (ΠΑΚΕΤΟ)</v>
      </c>
      <c r="D23" s="10">
        <f>'[1]2025_ΕΣΟΔΑ'!M17</f>
        <v>0</v>
      </c>
      <c r="E23" s="11" t="e">
        <f t="shared" si="2"/>
        <v>#DIV/0!</v>
      </c>
      <c r="F23" s="12">
        <f>D23+'[1]2025 Οκτώβριος'!F23</f>
        <v>495.58</v>
      </c>
      <c r="G23" s="11">
        <f t="shared" si="3"/>
        <v>2.2960572500675971E-3</v>
      </c>
      <c r="H23" s="12"/>
      <c r="I23" s="11" t="e">
        <f t="shared" si="4"/>
        <v>#DIV/0!</v>
      </c>
      <c r="J23" s="12">
        <f>H23+'[1]2025 Οκτώβριος'!J23</f>
        <v>0</v>
      </c>
      <c r="K23" s="11" t="e">
        <f t="shared" si="5"/>
        <v>#DIV/0!</v>
      </c>
      <c r="L23" s="68">
        <f>'[1]2024_60-69 ΕΞΟΔΑ+ΟΜ 2'!M129</f>
        <v>0</v>
      </c>
      <c r="M23" s="11">
        <f t="shared" si="6"/>
        <v>0</v>
      </c>
      <c r="N23" s="12">
        <f>L23+'[1]2025 Οκτώβριος'!N23</f>
        <v>524.05999999999995</v>
      </c>
      <c r="O23" s="11">
        <f t="shared" si="7"/>
        <v>8.4058231864973972E-4</v>
      </c>
      <c r="P23" s="12">
        <f t="shared" si="0"/>
        <v>-28.479999999999961</v>
      </c>
      <c r="Q23" s="11">
        <f t="shared" si="1"/>
        <v>1.0574680172726905</v>
      </c>
      <c r="S23"/>
      <c r="T23"/>
      <c r="U23"/>
      <c r="V23"/>
    </row>
    <row r="24" spans="1:22" ht="23.25" customHeight="1" x14ac:dyDescent="0.25">
      <c r="A24" s="67">
        <v>17</v>
      </c>
      <c r="B24" s="67">
        <v>17</v>
      </c>
      <c r="C24" s="44" t="str">
        <f>[1]ΑΝΤΙΣΤΟΙΧΙΣΗ!F203</f>
        <v>Προμ. Συστ.Πελ. Αυτοκ.</v>
      </c>
      <c r="D24" s="10">
        <f>'[1]2025_ΕΣΟΔΑ'!M18</f>
        <v>0</v>
      </c>
      <c r="E24" s="11" t="e">
        <f t="shared" si="2"/>
        <v>#DIV/0!</v>
      </c>
      <c r="F24" s="12">
        <f>D24+'[1]2025 Οκτώβριος'!F24</f>
        <v>0</v>
      </c>
      <c r="G24" s="11">
        <f t="shared" si="3"/>
        <v>0</v>
      </c>
      <c r="H24" s="12"/>
      <c r="I24" s="11" t="e">
        <f t="shared" si="4"/>
        <v>#DIV/0!</v>
      </c>
      <c r="J24" s="12">
        <f>H24+'[1]2025 Οκτώβριος'!J24</f>
        <v>0</v>
      </c>
      <c r="K24" s="11" t="e">
        <f t="shared" si="5"/>
        <v>#DIV/0!</v>
      </c>
      <c r="L24" s="68">
        <f>'[1]2024_60-69 ΕΞΟΔΑ+ΟΜ 2'!M130</f>
        <v>100.8</v>
      </c>
      <c r="M24" s="11">
        <f t="shared" si="6"/>
        <v>3.6512253881871995E-3</v>
      </c>
      <c r="N24" s="12">
        <f>L24+'[1]2025 Οκτώβριος'!N24</f>
        <v>2537.6999999999998</v>
      </c>
      <c r="O24" s="11">
        <f t="shared" si="7"/>
        <v>4.0704227570076794E-3</v>
      </c>
      <c r="P24" s="12">
        <f t="shared" si="0"/>
        <v>-2537.6999999999998</v>
      </c>
      <c r="Q24" s="11" t="e">
        <f t="shared" si="1"/>
        <v>#DIV/0!</v>
      </c>
      <c r="S24"/>
      <c r="T24"/>
      <c r="U24"/>
      <c r="V24"/>
    </row>
    <row r="25" spans="1:22" ht="22.5" customHeight="1" x14ac:dyDescent="0.25">
      <c r="A25" s="67">
        <v>18</v>
      </c>
      <c r="B25" s="67">
        <v>18</v>
      </c>
      <c r="C25" s="44" t="str">
        <f>[1]ΑΝΤΙΣΤΟΙΧΙΣΗ!F204</f>
        <v>Προμ. Συστ.Πελ. Γυμν.</v>
      </c>
      <c r="D25" s="10">
        <f>'[1]2025_ΕΣΟΔΑ'!M19</f>
        <v>0</v>
      </c>
      <c r="E25" s="11" t="e">
        <f t="shared" si="2"/>
        <v>#DIV/0!</v>
      </c>
      <c r="F25" s="12">
        <f>D25+'[1]2025 Οκτώβριος'!F25</f>
        <v>0</v>
      </c>
      <c r="G25" s="11">
        <f t="shared" si="3"/>
        <v>0</v>
      </c>
      <c r="H25" s="12"/>
      <c r="I25" s="11" t="e">
        <f t="shared" si="4"/>
        <v>#DIV/0!</v>
      </c>
      <c r="J25" s="12">
        <f>H25+'[1]2025 Οκτώβριος'!J25</f>
        <v>0</v>
      </c>
      <c r="K25" s="11" t="e">
        <f t="shared" si="5"/>
        <v>#DIV/0!</v>
      </c>
      <c r="L25" s="68">
        <f>'[1]2024_60-69 ΕΞΟΔΑ+ΟΜ 2'!M131</f>
        <v>0</v>
      </c>
      <c r="M25" s="11">
        <f t="shared" si="6"/>
        <v>0</v>
      </c>
      <c r="N25" s="12">
        <f>L25+'[1]2025 Οκτώβριος'!N25</f>
        <v>0</v>
      </c>
      <c r="O25" s="11">
        <f t="shared" si="7"/>
        <v>0</v>
      </c>
      <c r="P25" s="12">
        <f t="shared" si="0"/>
        <v>0</v>
      </c>
      <c r="Q25" s="11" t="e">
        <f t="shared" si="1"/>
        <v>#DIV/0!</v>
      </c>
      <c r="S25"/>
      <c r="T25"/>
      <c r="U25"/>
      <c r="V25"/>
    </row>
    <row r="26" spans="1:22" ht="23.25" customHeight="1" x14ac:dyDescent="0.25">
      <c r="A26" s="67">
        <v>19</v>
      </c>
      <c r="B26" s="67">
        <v>19</v>
      </c>
      <c r="C26" s="44" t="str">
        <f>[1]ΑΝΤΙΣΤΟΙΧΙΣΗ!F205</f>
        <v>Προμ.Σύστ.Πελ. TRANSFER</v>
      </c>
      <c r="D26" s="10">
        <f>'[1]2025_ΕΣΟΔΑ'!M20</f>
        <v>0</v>
      </c>
      <c r="E26" s="11" t="e">
        <f t="shared" si="2"/>
        <v>#DIV/0!</v>
      </c>
      <c r="F26" s="12">
        <f>D26+'[1]2025 Οκτώβριος'!F26</f>
        <v>0</v>
      </c>
      <c r="G26" s="11">
        <f t="shared" si="3"/>
        <v>0</v>
      </c>
      <c r="H26" s="12"/>
      <c r="I26" s="11" t="e">
        <f t="shared" si="4"/>
        <v>#DIV/0!</v>
      </c>
      <c r="J26" s="12">
        <f>H26+'[1]2025 Οκτώβριος'!J26</f>
        <v>0</v>
      </c>
      <c r="K26" s="11" t="e">
        <f t="shared" si="5"/>
        <v>#DIV/0!</v>
      </c>
      <c r="L26" s="68">
        <f>'[1]2024_60-69 ΕΞΟΔΑ+ΟΜ 2'!M132</f>
        <v>0</v>
      </c>
      <c r="M26" s="11">
        <f t="shared" si="6"/>
        <v>0</v>
      </c>
      <c r="N26" s="12">
        <f>L26+'[1]2025 Οκτώβριος'!N26</f>
        <v>112.9</v>
      </c>
      <c r="O26" s="11">
        <f t="shared" si="7"/>
        <v>1.8108946261030344E-4</v>
      </c>
      <c r="P26" s="12">
        <f t="shared" si="0"/>
        <v>-112.9</v>
      </c>
      <c r="Q26" s="11" t="e">
        <f t="shared" si="1"/>
        <v>#DIV/0!</v>
      </c>
      <c r="S26"/>
      <c r="T26"/>
      <c r="U26"/>
      <c r="V26"/>
    </row>
    <row r="27" spans="1:22" ht="23.25" customHeight="1" x14ac:dyDescent="0.25">
      <c r="A27" s="67">
        <v>20</v>
      </c>
      <c r="B27" s="67">
        <v>20</v>
      </c>
      <c r="C27" s="44" t="str">
        <f>[1]ΑΝΤΙΣΤΟΙΧΙΣΗ!F206</f>
        <v>Προμ.Σύστ.Πελ.Εκδρ.- Ξεναγ.</v>
      </c>
      <c r="D27" s="10">
        <f>'[1]2025_ΕΣΟΔΑ'!M21</f>
        <v>0</v>
      </c>
      <c r="E27" s="11" t="e">
        <f t="shared" si="2"/>
        <v>#DIV/0!</v>
      </c>
      <c r="F27" s="12">
        <f>D27+'[1]2025 Οκτώβριος'!F27</f>
        <v>250.7</v>
      </c>
      <c r="G27" s="11">
        <f t="shared" si="3"/>
        <v>1.1615108611968735E-3</v>
      </c>
      <c r="H27" s="12"/>
      <c r="I27" s="11" t="e">
        <f t="shared" si="4"/>
        <v>#DIV/0!</v>
      </c>
      <c r="J27" s="12">
        <f>H27+'[1]2025 Οκτώβριος'!J27</f>
        <v>0</v>
      </c>
      <c r="K27" s="11" t="e">
        <f t="shared" si="5"/>
        <v>#DIV/0!</v>
      </c>
      <c r="L27" s="68">
        <f>'[1]2024_60-69 ΕΞΟΔΑ+ΟΜ 2'!M133</f>
        <v>407.42</v>
      </c>
      <c r="M27" s="11">
        <f t="shared" si="6"/>
        <v>1.4757760393405048E-2</v>
      </c>
      <c r="N27" s="12">
        <f>L27+'[1]2025 Οκτώβριος'!N27</f>
        <v>1268.06</v>
      </c>
      <c r="O27" s="11">
        <f t="shared" si="7"/>
        <v>2.0339442334598883E-3</v>
      </c>
      <c r="P27" s="12">
        <f t="shared" si="0"/>
        <v>-1017.3599999999999</v>
      </c>
      <c r="Q27" s="11">
        <f t="shared" si="1"/>
        <v>5.058077383326685</v>
      </c>
      <c r="S27"/>
      <c r="T27"/>
      <c r="U27"/>
      <c r="V27"/>
    </row>
    <row r="28" spans="1:22" ht="23.25" customHeight="1" x14ac:dyDescent="0.25">
      <c r="A28" s="67">
        <v>21</v>
      </c>
      <c r="B28" s="67">
        <v>21</v>
      </c>
      <c r="C28" s="44" t="str">
        <f>[1]ΑΝΤΙΣΤΟΙΧΙΣΗ!F207</f>
        <v>Προμ.Συστ.Πελ.Κρουαζιέρας</v>
      </c>
      <c r="D28" s="10">
        <f>'[1]2025_ΕΣΟΔΑ'!M22</f>
        <v>0</v>
      </c>
      <c r="E28" s="11" t="e">
        <f t="shared" si="2"/>
        <v>#DIV/0!</v>
      </c>
      <c r="F28" s="12">
        <f>D28+'[1]2025 Οκτώβριος'!F28</f>
        <v>0</v>
      </c>
      <c r="G28" s="11">
        <f t="shared" si="3"/>
        <v>0</v>
      </c>
      <c r="H28" s="12"/>
      <c r="I28" s="11" t="e">
        <f t="shared" si="4"/>
        <v>#DIV/0!</v>
      </c>
      <c r="J28" s="12">
        <f>H28+'[1]2025 Οκτώβριος'!J28</f>
        <v>0</v>
      </c>
      <c r="K28" s="11" t="e">
        <f t="shared" si="5"/>
        <v>#DIV/0!</v>
      </c>
      <c r="L28" s="68">
        <f>'[1]2024_60-69 ΕΞΟΔΑ+ΟΜ 2'!M134</f>
        <v>0</v>
      </c>
      <c r="M28" s="11">
        <f t="shared" si="6"/>
        <v>0</v>
      </c>
      <c r="N28" s="12">
        <f>L28+'[1]2025 Οκτώβριος'!N28</f>
        <v>120.16</v>
      </c>
      <c r="O28" s="11">
        <f t="shared" si="7"/>
        <v>1.9273436516611215E-4</v>
      </c>
      <c r="P28" s="12">
        <f t="shared" si="0"/>
        <v>-120.16</v>
      </c>
      <c r="Q28" s="11" t="e">
        <f t="shared" si="1"/>
        <v>#DIV/0!</v>
      </c>
      <c r="S28"/>
      <c r="T28"/>
      <c r="U28"/>
      <c r="V28"/>
    </row>
    <row r="29" spans="1:22" ht="23.25" customHeight="1" x14ac:dyDescent="0.25">
      <c r="A29" s="67">
        <v>22</v>
      </c>
      <c r="B29" s="67">
        <v>22</v>
      </c>
      <c r="C29" s="44" t="str">
        <f>[1]ΑΝΤΙΣΤΟΙΧΙΣΗ!F208</f>
        <v>Ασυνήθη έσοδα και κέρδη</v>
      </c>
      <c r="D29" s="10">
        <f>'[1]2025_ΕΣΟΔΑ'!M23</f>
        <v>0</v>
      </c>
      <c r="E29" s="11" t="e">
        <f t="shared" si="2"/>
        <v>#DIV/0!</v>
      </c>
      <c r="F29" s="12">
        <f>D29+'[1]2025 Οκτώβριος'!F29</f>
        <v>264.43</v>
      </c>
      <c r="G29" s="11">
        <f t="shared" si="3"/>
        <v>1.2251229239181862E-3</v>
      </c>
      <c r="H29" s="12"/>
      <c r="I29" s="11" t="e">
        <f t="shared" si="4"/>
        <v>#DIV/0!</v>
      </c>
      <c r="J29" s="12">
        <f>H29+'[1]2025 Οκτώβριος'!J29</f>
        <v>0</v>
      </c>
      <c r="K29" s="11" t="e">
        <f t="shared" si="5"/>
        <v>#DIV/0!</v>
      </c>
      <c r="L29" s="68">
        <f>'[1]2024_60-69 ΕΞΟΔΑ+ΟΜ 2'!M135</f>
        <v>280.5</v>
      </c>
      <c r="M29" s="11">
        <f t="shared" si="6"/>
        <v>1.0160403982009023E-2</v>
      </c>
      <c r="N29" s="12">
        <f>L29+'[1]2025 Οκτώβριος'!N29</f>
        <v>6087.67</v>
      </c>
      <c r="O29" s="11">
        <f t="shared" si="7"/>
        <v>9.764507430016528E-3</v>
      </c>
      <c r="P29" s="12">
        <f t="shared" si="0"/>
        <v>-5823.24</v>
      </c>
      <c r="Q29" s="11">
        <f t="shared" si="1"/>
        <v>23.021858336799909</v>
      </c>
      <c r="S29"/>
      <c r="T29"/>
      <c r="U29"/>
      <c r="V29"/>
    </row>
    <row r="30" spans="1:22" ht="23.25" customHeight="1" x14ac:dyDescent="0.25">
      <c r="A30" s="67">
        <v>23</v>
      </c>
      <c r="B30" s="67">
        <v>23</v>
      </c>
      <c r="C30" s="44" t="str">
        <f>[1]ΑΝΤΙΣΤΟΙΧΙΣΗ!F209</f>
        <v>Φορος Παρεπιδημούντων</v>
      </c>
      <c r="D30" s="10">
        <f>'[1]2025_ΕΣΟΔΑ'!M24</f>
        <v>0</v>
      </c>
      <c r="E30" s="11" t="e">
        <f t="shared" si="2"/>
        <v>#DIV/0!</v>
      </c>
      <c r="F30" s="12">
        <f>D30+'[1]2025 Οκτώβριος'!F30</f>
        <v>-1281.8600000000001</v>
      </c>
      <c r="G30" s="11">
        <f t="shared" si="3"/>
        <v>-5.9389481951887691E-3</v>
      </c>
      <c r="H30" s="12"/>
      <c r="I30" s="11" t="e">
        <f t="shared" si="4"/>
        <v>#DIV/0!</v>
      </c>
      <c r="J30" s="12">
        <f>H30+'[1]2025 Οκτώβριος'!J30</f>
        <v>0</v>
      </c>
      <c r="K30" s="11" t="e">
        <f t="shared" si="5"/>
        <v>#DIV/0!</v>
      </c>
      <c r="L30" s="68">
        <f>'[1]2024_60-69 ΕΞΟΔΑ+ΟΜ 2'!M136</f>
        <v>-120.61</v>
      </c>
      <c r="M30" s="11">
        <f t="shared" si="6"/>
        <v>-4.3687925998934334E-3</v>
      </c>
      <c r="N30" s="12">
        <f>L30+'[1]2025 Οκτώβριος'!N30</f>
        <v>-2920.3500000000004</v>
      </c>
      <c r="O30" s="11">
        <f t="shared" si="7"/>
        <v>-4.6841861127900775E-3</v>
      </c>
      <c r="P30" s="12">
        <f t="shared" si="0"/>
        <v>1638.4900000000002</v>
      </c>
      <c r="Q30" s="11">
        <f t="shared" si="1"/>
        <v>2.2782129093660775</v>
      </c>
      <c r="S30"/>
      <c r="T30"/>
      <c r="U30"/>
      <c r="V30"/>
    </row>
    <row r="31" spans="1:22" ht="23.25" customHeight="1" x14ac:dyDescent="0.25">
      <c r="A31" s="67">
        <v>24</v>
      </c>
      <c r="B31" s="67">
        <v>24</v>
      </c>
      <c r="C31" s="44" t="str">
        <f>[1]ΑΝΤΙΣΤΟΙΧΙΣΗ!F210</f>
        <v xml:space="preserve">Πρόβλεψη </v>
      </c>
      <c r="D31" s="10">
        <f>'[1]2025_ΕΣΟΔΑ'!M25</f>
        <v>0</v>
      </c>
      <c r="E31" s="11" t="e">
        <f t="shared" si="2"/>
        <v>#DIV/0!</v>
      </c>
      <c r="F31" s="12">
        <f>D31+'[1]2025 Οκτώβριος'!F31</f>
        <v>0</v>
      </c>
      <c r="G31" s="11">
        <f t="shared" si="3"/>
        <v>0</v>
      </c>
      <c r="H31" s="12"/>
      <c r="I31" s="11" t="e">
        <f t="shared" si="4"/>
        <v>#DIV/0!</v>
      </c>
      <c r="J31" s="12">
        <f>H31+'[1]2025 Οκτώβριος'!J31</f>
        <v>0</v>
      </c>
      <c r="K31" s="11" t="e">
        <f t="shared" si="5"/>
        <v>#DIV/0!</v>
      </c>
      <c r="L31" s="68">
        <f>'[1]2024_60-69 ΕΞΟΔΑ+ΟΜ 2'!M137</f>
        <v>0</v>
      </c>
      <c r="M31" s="11">
        <f t="shared" si="6"/>
        <v>0</v>
      </c>
      <c r="N31" s="12">
        <f>L31+'[1]2025 Οκτώβριος'!N31</f>
        <v>0</v>
      </c>
      <c r="O31" s="11">
        <f t="shared" si="7"/>
        <v>0</v>
      </c>
      <c r="P31" s="12">
        <f t="shared" si="0"/>
        <v>0</v>
      </c>
      <c r="Q31" s="11" t="e">
        <f t="shared" si="1"/>
        <v>#DIV/0!</v>
      </c>
      <c r="S31"/>
      <c r="T31"/>
      <c r="U31"/>
      <c r="V31"/>
    </row>
    <row r="32" spans="1:22" ht="23.25" customHeight="1" x14ac:dyDescent="0.25">
      <c r="A32" s="67">
        <v>25</v>
      </c>
      <c r="B32" s="67">
        <v>25</v>
      </c>
      <c r="C32" s="44">
        <f>[1]ΑΝΤΙΣΤΟΙΧΙΣΗ!F211</f>
        <v>0</v>
      </c>
      <c r="D32" s="10">
        <f>'[1]2025_ΕΣΟΔΑ'!M26</f>
        <v>0</v>
      </c>
      <c r="E32" s="11" t="e">
        <f t="shared" si="2"/>
        <v>#DIV/0!</v>
      </c>
      <c r="F32" s="12">
        <f>D32+'[1]2025 Οκτώβριος'!F32</f>
        <v>0</v>
      </c>
      <c r="G32" s="11">
        <f t="shared" si="3"/>
        <v>0</v>
      </c>
      <c r="H32" s="12"/>
      <c r="I32" s="11" t="e">
        <f t="shared" si="4"/>
        <v>#DIV/0!</v>
      </c>
      <c r="J32" s="12">
        <f>H32+'[1]2025 Οκτώβριος'!J32</f>
        <v>0</v>
      </c>
      <c r="K32" s="11" t="e">
        <f t="shared" si="5"/>
        <v>#DIV/0!</v>
      </c>
      <c r="L32" s="68">
        <f>'[1]2024_60-69 ΕΞΟΔΑ+ΟΜ 2'!M138</f>
        <v>0</v>
      </c>
      <c r="M32" s="11">
        <f t="shared" si="6"/>
        <v>0</v>
      </c>
      <c r="N32" s="12">
        <f>L32+'[1]2025 Οκτώβριος'!N32</f>
        <v>0</v>
      </c>
      <c r="O32" s="11">
        <f t="shared" si="7"/>
        <v>0</v>
      </c>
      <c r="P32" s="12">
        <f t="shared" si="0"/>
        <v>0</v>
      </c>
      <c r="Q32" s="11" t="e">
        <f t="shared" si="1"/>
        <v>#DIV/0!</v>
      </c>
      <c r="S32"/>
      <c r="T32"/>
      <c r="U32"/>
      <c r="V32"/>
    </row>
    <row r="33" spans="1:22" ht="23.25" customHeight="1" x14ac:dyDescent="0.25">
      <c r="A33" s="67">
        <v>26</v>
      </c>
      <c r="B33" s="67">
        <v>26</v>
      </c>
      <c r="C33" s="44">
        <f>[1]ΑΝΤΙΣΤΟΙΧΙΣΗ!F212</f>
        <v>0</v>
      </c>
      <c r="D33" s="10">
        <f>'[1]2025_ΕΣΟΔΑ'!M27</f>
        <v>0</v>
      </c>
      <c r="E33" s="11" t="e">
        <f t="shared" si="2"/>
        <v>#DIV/0!</v>
      </c>
      <c r="F33" s="12">
        <f>D33+'[1]2025 Οκτώβριος'!F33</f>
        <v>0</v>
      </c>
      <c r="G33" s="11">
        <f t="shared" si="3"/>
        <v>0</v>
      </c>
      <c r="H33" s="12"/>
      <c r="I33" s="11" t="e">
        <f t="shared" si="4"/>
        <v>#DIV/0!</v>
      </c>
      <c r="J33" s="12">
        <f>H33+'[1]2025 Οκτώβριος'!J33</f>
        <v>0</v>
      </c>
      <c r="K33" s="11" t="e">
        <f t="shared" si="5"/>
        <v>#DIV/0!</v>
      </c>
      <c r="L33" s="68">
        <f>'[1]2024_60-69 ΕΞΟΔΑ+ΟΜ 2'!M139</f>
        <v>0</v>
      </c>
      <c r="M33" s="11">
        <f t="shared" si="6"/>
        <v>0</v>
      </c>
      <c r="N33" s="12">
        <f>L33+'[1]2025 Οκτώβριος'!N33</f>
        <v>0</v>
      </c>
      <c r="O33" s="11">
        <f t="shared" si="7"/>
        <v>0</v>
      </c>
      <c r="P33" s="12">
        <f t="shared" si="0"/>
        <v>0</v>
      </c>
      <c r="Q33" s="11" t="e">
        <f t="shared" si="1"/>
        <v>#DIV/0!</v>
      </c>
      <c r="S33"/>
      <c r="T33"/>
      <c r="U33"/>
      <c r="V33"/>
    </row>
    <row r="34" spans="1:22" ht="23.25" customHeight="1" x14ac:dyDescent="0.25">
      <c r="A34" s="67">
        <v>27</v>
      </c>
      <c r="B34" s="67">
        <v>27</v>
      </c>
      <c r="C34" s="44">
        <f>[1]ΑΝΤΙΣΤΟΙΧΙΣΗ!F213</f>
        <v>0</v>
      </c>
      <c r="D34" s="10">
        <f>'[1]2025_ΕΣΟΔΑ'!M28</f>
        <v>0</v>
      </c>
      <c r="E34" s="11" t="e">
        <f t="shared" si="2"/>
        <v>#DIV/0!</v>
      </c>
      <c r="F34" s="12">
        <f>D34+'[1]2025 Οκτώβριος'!F34</f>
        <v>0</v>
      </c>
      <c r="G34" s="11">
        <f t="shared" si="3"/>
        <v>0</v>
      </c>
      <c r="H34" s="12"/>
      <c r="I34" s="11" t="e">
        <f t="shared" si="4"/>
        <v>#DIV/0!</v>
      </c>
      <c r="J34" s="12">
        <f>H34+'[1]2025 Οκτώβριος'!J34</f>
        <v>0</v>
      </c>
      <c r="K34" s="11" t="e">
        <f t="shared" si="5"/>
        <v>#DIV/0!</v>
      </c>
      <c r="L34" s="68">
        <f>'[1]2024_60-69 ΕΞΟΔΑ+ΟΜ 2'!M140</f>
        <v>0</v>
      </c>
      <c r="M34" s="11">
        <f t="shared" si="6"/>
        <v>0</v>
      </c>
      <c r="N34" s="12">
        <f>L34+'[1]2025 Οκτώβριος'!N34</f>
        <v>0</v>
      </c>
      <c r="O34" s="11">
        <f t="shared" si="7"/>
        <v>0</v>
      </c>
      <c r="P34" s="12">
        <f t="shared" si="0"/>
        <v>0</v>
      </c>
      <c r="Q34" s="11" t="e">
        <f t="shared" si="1"/>
        <v>#DIV/0!</v>
      </c>
      <c r="S34"/>
      <c r="T34"/>
      <c r="U34"/>
      <c r="V34"/>
    </row>
    <row r="35" spans="1:22" ht="23.25" customHeight="1" x14ac:dyDescent="0.25">
      <c r="A35" s="67">
        <v>28</v>
      </c>
      <c r="B35" s="67">
        <v>28</v>
      </c>
      <c r="C35" s="44">
        <f>[1]ΑΝΤΙΣΤΟΙΧΙΣΗ!F214</f>
        <v>0</v>
      </c>
      <c r="D35" s="10">
        <f>'[1]2025_ΕΣΟΔΑ'!M29</f>
        <v>0</v>
      </c>
      <c r="E35" s="11" t="e">
        <f t="shared" si="2"/>
        <v>#DIV/0!</v>
      </c>
      <c r="F35" s="12">
        <f>D35+'[1]2025 Οκτώβριος'!F35</f>
        <v>0</v>
      </c>
      <c r="G35" s="11">
        <f t="shared" si="3"/>
        <v>0</v>
      </c>
      <c r="H35" s="12"/>
      <c r="I35" s="11" t="e">
        <f t="shared" si="4"/>
        <v>#DIV/0!</v>
      </c>
      <c r="J35" s="12">
        <f>H35+'[1]2025 Οκτώβριος'!J35</f>
        <v>0</v>
      </c>
      <c r="K35" s="11" t="e">
        <f t="shared" si="5"/>
        <v>#DIV/0!</v>
      </c>
      <c r="L35" s="68">
        <f>'[1]2024_60-69 ΕΞΟΔΑ+ΟΜ 2'!M141</f>
        <v>0</v>
      </c>
      <c r="M35" s="11">
        <f t="shared" si="6"/>
        <v>0</v>
      </c>
      <c r="N35" s="12">
        <f>L35+'[1]2025 Οκτώβριος'!N35</f>
        <v>0</v>
      </c>
      <c r="O35" s="11">
        <f t="shared" si="7"/>
        <v>0</v>
      </c>
      <c r="P35" s="12">
        <f t="shared" si="0"/>
        <v>0</v>
      </c>
      <c r="Q35" s="11" t="e">
        <f t="shared" si="1"/>
        <v>#DIV/0!</v>
      </c>
      <c r="S35"/>
      <c r="T35"/>
      <c r="U35"/>
      <c r="V35"/>
    </row>
    <row r="36" spans="1:22" ht="23.25" customHeight="1" x14ac:dyDescent="0.25">
      <c r="A36" s="67">
        <v>29</v>
      </c>
      <c r="B36" s="67">
        <v>29</v>
      </c>
      <c r="C36" s="44">
        <f>[1]ΑΝΤΙΣΤΟΙΧΙΣΗ!F215</f>
        <v>0</v>
      </c>
      <c r="D36" s="10">
        <f>'[1]2025_ΕΣΟΔΑ'!M30</f>
        <v>0</v>
      </c>
      <c r="E36" s="11" t="e">
        <f t="shared" si="2"/>
        <v>#DIV/0!</v>
      </c>
      <c r="F36" s="12">
        <f>D36+'[1]2025 Οκτώβριος'!F36</f>
        <v>0</v>
      </c>
      <c r="G36" s="11">
        <f t="shared" si="3"/>
        <v>0</v>
      </c>
      <c r="H36" s="12"/>
      <c r="I36" s="11" t="e">
        <f t="shared" si="4"/>
        <v>#DIV/0!</v>
      </c>
      <c r="J36" s="12">
        <f>H36+'[1]2025 Οκτώβριος'!J36</f>
        <v>0</v>
      </c>
      <c r="K36" s="11" t="e">
        <f t="shared" si="5"/>
        <v>#DIV/0!</v>
      </c>
      <c r="L36" s="68">
        <f>'[1]2024_60-69 ΕΞΟΔΑ+ΟΜ 2'!M142</f>
        <v>0</v>
      </c>
      <c r="M36" s="11">
        <f t="shared" si="6"/>
        <v>0</v>
      </c>
      <c r="N36" s="12">
        <f>L36+'[1]2025 Οκτώβριος'!N36</f>
        <v>0</v>
      </c>
      <c r="O36" s="11">
        <f t="shared" si="7"/>
        <v>0</v>
      </c>
      <c r="P36" s="12">
        <f t="shared" si="0"/>
        <v>0</v>
      </c>
      <c r="Q36" s="11" t="e">
        <f t="shared" si="1"/>
        <v>#DIV/0!</v>
      </c>
      <c r="S36"/>
      <c r="T36"/>
      <c r="U36"/>
      <c r="V36"/>
    </row>
    <row r="37" spans="1:22" ht="23.25" customHeight="1" x14ac:dyDescent="0.25">
      <c r="A37" s="67">
        <v>30</v>
      </c>
      <c r="B37" s="67">
        <v>30</v>
      </c>
      <c r="C37" s="44">
        <f>[1]ΑΝΤΙΣΤΟΙΧΙΣΗ!F216</f>
        <v>0</v>
      </c>
      <c r="D37" s="10">
        <f>'[1]2025_ΕΣΟΔΑ'!M31</f>
        <v>0</v>
      </c>
      <c r="E37" s="11" t="e">
        <f t="shared" si="2"/>
        <v>#DIV/0!</v>
      </c>
      <c r="F37" s="12">
        <f>D37+'[1]2025 Οκτώβριος'!F37</f>
        <v>0</v>
      </c>
      <c r="G37" s="11">
        <f t="shared" si="3"/>
        <v>0</v>
      </c>
      <c r="H37" s="12"/>
      <c r="I37" s="11" t="e">
        <f t="shared" si="4"/>
        <v>#DIV/0!</v>
      </c>
      <c r="J37" s="12">
        <f>H37+'[1]2025 Οκτώβριος'!J37</f>
        <v>0</v>
      </c>
      <c r="K37" s="11" t="e">
        <f t="shared" si="5"/>
        <v>#DIV/0!</v>
      </c>
      <c r="L37" s="68">
        <f>'[1]2024_60-69 ΕΞΟΔΑ+ΟΜ 2'!M143</f>
        <v>0</v>
      </c>
      <c r="M37" s="11">
        <f t="shared" si="6"/>
        <v>0</v>
      </c>
      <c r="N37" s="12">
        <f>L37+'[1]2025 Οκτώβριος'!N37</f>
        <v>0</v>
      </c>
      <c r="O37" s="11">
        <f t="shared" si="7"/>
        <v>0</v>
      </c>
      <c r="P37" s="12">
        <f t="shared" si="0"/>
        <v>0</v>
      </c>
      <c r="Q37" s="11" t="e">
        <f t="shared" si="1"/>
        <v>#DIV/0!</v>
      </c>
      <c r="S37"/>
      <c r="T37"/>
      <c r="U37"/>
      <c r="V37"/>
    </row>
    <row r="38" spans="1:22" ht="15" customHeight="1" x14ac:dyDescent="0.25">
      <c r="A38" s="60"/>
      <c r="B38" s="60"/>
      <c r="C38" s="6" t="s">
        <v>17</v>
      </c>
      <c r="D38" s="7">
        <f>'[1]2025_ΕΣΟΔΑ'!M32</f>
        <v>0</v>
      </c>
      <c r="E38" s="8"/>
      <c r="F38" s="7">
        <f>'[1]2025_ΕΣΟΔΑ'!M34</f>
        <v>215839.56584070798</v>
      </c>
      <c r="G38" s="8"/>
      <c r="H38" s="7">
        <f t="shared" ref="H38:N38" si="8">SUM(H8:H31)</f>
        <v>0</v>
      </c>
      <c r="I38" s="8"/>
      <c r="J38" s="7">
        <f t="shared" si="8"/>
        <v>0</v>
      </c>
      <c r="K38" s="8"/>
      <c r="L38" s="7">
        <f t="shared" si="8"/>
        <v>27607.17</v>
      </c>
      <c r="M38" s="8"/>
      <c r="N38" s="7">
        <f t="shared" si="8"/>
        <v>623448.75495575252</v>
      </c>
      <c r="O38" s="8"/>
      <c r="P38" s="7">
        <f>SUM(P8:P31)</f>
        <v>-407609.18911504425</v>
      </c>
      <c r="Q38" s="8"/>
      <c r="S38"/>
      <c r="T38"/>
      <c r="U38"/>
      <c r="V38"/>
    </row>
    <row r="39" spans="1:22" ht="40.5" customHeight="1" x14ac:dyDescent="0.25">
      <c r="A39" s="60"/>
      <c r="B39" s="60"/>
      <c r="C39" s="6" t="s">
        <v>18</v>
      </c>
      <c r="D39" s="7">
        <f>D7-D38</f>
        <v>0</v>
      </c>
      <c r="E39" s="8"/>
      <c r="F39" s="7">
        <f>F7-F38</f>
        <v>0</v>
      </c>
      <c r="G39" s="8"/>
      <c r="H39" s="7">
        <f>H7-H38</f>
        <v>0</v>
      </c>
      <c r="I39" s="8"/>
      <c r="J39" s="7">
        <f>J7-J38</f>
        <v>0</v>
      </c>
      <c r="K39" s="8"/>
      <c r="L39" s="7">
        <f>L7-L38</f>
        <v>0</v>
      </c>
      <c r="M39" s="8"/>
      <c r="N39" s="7">
        <f>N7-N38</f>
        <v>0</v>
      </c>
      <c r="O39" s="8"/>
      <c r="P39" s="7">
        <f>P7-P38</f>
        <v>0</v>
      </c>
      <c r="Q39" s="8"/>
      <c r="S39"/>
      <c r="T39"/>
      <c r="U39"/>
      <c r="V39"/>
    </row>
    <row r="40" spans="1:22" ht="40.5" customHeight="1" x14ac:dyDescent="0.25">
      <c r="A40" s="58">
        <v>39</v>
      </c>
      <c r="B40" s="58"/>
      <c r="C40" s="58" t="s">
        <v>160</v>
      </c>
      <c r="D40" s="181" t="str">
        <f>[1]ΑΝΤΙΣΤΟΙΧΙΣΗ!$F$32</f>
        <v xml:space="preserve">ΠΡΑΓΜΑΤΟΠΟΙΗΘΕΝΤΑ ΜΗΝΟΣ ΤΡΕΧ. ΕΤΟΥΣ </v>
      </c>
      <c r="E40" s="181"/>
      <c r="F40" s="181"/>
      <c r="G40" s="181"/>
      <c r="H40" s="181" t="str">
        <f>[1]ΑΝΤΙΣΤΟΙΧΙΣΗ!$F$35</f>
        <v>ΠΡΟΥΠΟΛΟΓΙΣΜΟΣ ΤΡΕΧΟΝΤΟΣ ΕΤΟΥΣ</v>
      </c>
      <c r="I40" s="181"/>
      <c r="J40" s="181"/>
      <c r="K40" s="181"/>
      <c r="L40" s="181" t="str">
        <f>[1]ΑΝΤΙΣΤΟΙΧΙΣΗ!$F$68</f>
        <v>ΠΡΑΓΜΑΤΟΠΟΙΗΘΕΝΤΑ ΠΡΟΗΓΟΥΜΕΝΟΥ ΕΤΟΥΣ</v>
      </c>
      <c r="M40" s="181"/>
      <c r="N40" s="181"/>
      <c r="O40" s="181">
        <f>[1]ΑΝΤΙΣΤΟΙΧΙΣΗ!$D$33</f>
        <v>2024</v>
      </c>
      <c r="P40" s="182" t="str">
        <f>[1]ΑΝΤΙΣΤΟΙΧΙΣΗ!$F$100</f>
        <v xml:space="preserve">ΣΥΓΚΡΙΣΕΙΣ </v>
      </c>
      <c r="Q40" s="182">
        <f>[1]ΑΝΤΙΣΤΟΙΧΙΣΗ!$H$141</f>
        <v>2024</v>
      </c>
      <c r="S40"/>
      <c r="T40"/>
      <c r="U40"/>
      <c r="V40"/>
    </row>
    <row r="41" spans="1:22" ht="41.25" customHeight="1" x14ac:dyDescent="0.25">
      <c r="A41" s="60">
        <v>39</v>
      </c>
      <c r="B41" s="60"/>
      <c r="C41" s="5" t="s">
        <v>161</v>
      </c>
      <c r="D41" s="179" t="str">
        <f>[1]ΑΝΤΙΣΤΟΙΧΙΣΗ!$F$116</f>
        <v xml:space="preserve">ΝΟΕΜΒΡΙΟΣ ΤΡΕΧΟΝ ΕΤΟΣ </v>
      </c>
      <c r="E41" s="179"/>
      <c r="F41" s="179"/>
      <c r="G41" s="61">
        <f>[1]ΑΝΤΙΣΤΟΙΧΙΣΗ!$D$34</f>
        <v>2025</v>
      </c>
      <c r="H41" s="179" t="str">
        <f>[1]ΑΝΤΙΣΤΟΙΧΙΣΗ!$F$116</f>
        <v xml:space="preserve">ΝΟΕΜΒΡΙΟΣ ΤΡΕΧΟΝ ΕΤΟΣ </v>
      </c>
      <c r="I41" s="179"/>
      <c r="J41" s="179"/>
      <c r="K41" s="61">
        <f>[1]ΑΝΤΙΣΤΟΙΧΙΣΗ!$D$34</f>
        <v>2025</v>
      </c>
      <c r="L41" s="179" t="str">
        <f>[1]ΑΝΤΙΣΤΟΙΧΙΣΗ!$F$130</f>
        <v>ΝΟΕΜΒΡΙΟΣ ΠΡΟΗΓΟΥΜΕΝΟΥ ΕΤΟΥΣ</v>
      </c>
      <c r="M41" s="179"/>
      <c r="N41" s="179"/>
      <c r="O41" s="61">
        <f>[1]ΑΝΤΙΣΤΟΙΧΙΣΗ!$D$33</f>
        <v>2024</v>
      </c>
      <c r="P41" s="179"/>
      <c r="Q41" s="179"/>
      <c r="S41"/>
      <c r="T41"/>
      <c r="U41"/>
      <c r="V41"/>
    </row>
    <row r="42" spans="1:22" ht="80.25" customHeight="1" x14ac:dyDescent="0.25">
      <c r="A42" s="69">
        <v>41</v>
      </c>
      <c r="B42" s="69" t="s">
        <v>19</v>
      </c>
      <c r="C42" s="62" t="s">
        <v>20</v>
      </c>
      <c r="D42" s="62"/>
      <c r="E42" s="63" t="s">
        <v>22</v>
      </c>
      <c r="F42" s="63" t="s">
        <v>23</v>
      </c>
      <c r="G42" s="63" t="s">
        <v>24</v>
      </c>
      <c r="H42" s="63" t="s">
        <v>21</v>
      </c>
      <c r="I42" s="63" t="s">
        <v>22</v>
      </c>
      <c r="J42" s="63" t="s">
        <v>23</v>
      </c>
      <c r="K42" s="63" t="s">
        <v>24</v>
      </c>
      <c r="L42" s="63" t="s">
        <v>21</v>
      </c>
      <c r="M42" s="63" t="s">
        <v>25</v>
      </c>
      <c r="N42" s="63" t="s">
        <v>26</v>
      </c>
      <c r="O42" s="63" t="s">
        <v>169</v>
      </c>
      <c r="P42" s="63" t="s">
        <v>28</v>
      </c>
      <c r="Q42" s="63" t="s">
        <v>29</v>
      </c>
      <c r="S42"/>
      <c r="T42"/>
      <c r="U42"/>
      <c r="V42"/>
    </row>
    <row r="43" spans="1:22" ht="22.5" customHeight="1" x14ac:dyDescent="0.25">
      <c r="A43" s="60"/>
      <c r="B43" s="70" t="s">
        <v>30</v>
      </c>
      <c r="C43" s="6" t="s">
        <v>31</v>
      </c>
      <c r="D43" s="7">
        <f>SUM(D44:D73)</f>
        <v>7839.9766666666674</v>
      </c>
      <c r="E43" s="8"/>
      <c r="F43" s="7">
        <f>SUM(F44:F73)</f>
        <v>270182.24333333323</v>
      </c>
      <c r="G43" s="8"/>
      <c r="H43" s="7">
        <f>SUM(H44:H73)</f>
        <v>0</v>
      </c>
      <c r="I43" s="8"/>
      <c r="J43" s="7">
        <f>SUM(J44:J73)</f>
        <v>0</v>
      </c>
      <c r="K43" s="8"/>
      <c r="L43" s="7">
        <f>SUM(L44:L73)</f>
        <v>44832.52</v>
      </c>
      <c r="M43" s="8"/>
      <c r="N43" s="7">
        <f>SUM(N44:N73)</f>
        <v>536187.10899999994</v>
      </c>
      <c r="O43" s="8"/>
      <c r="P43" s="7">
        <f>SUM(P44:P73)</f>
        <v>0</v>
      </c>
      <c r="Q43" s="8"/>
      <c r="S43"/>
      <c r="T43"/>
      <c r="U43"/>
      <c r="V43"/>
    </row>
    <row r="44" spans="1:22" ht="37.5" customHeight="1" x14ac:dyDescent="0.25">
      <c r="A44" s="67">
        <v>7</v>
      </c>
      <c r="B44" s="67">
        <v>1</v>
      </c>
      <c r="C44" s="44" t="str">
        <f>[1]ΑΝΤΙΣΤΟΙΧΙΣΗ!I187</f>
        <v>Μικτές Αποδοχές H.Keepin (Α.Κ.Υπ.)</v>
      </c>
      <c r="D44" s="14">
        <f>'[1]2025_60-69 ΕΞΟΔΑ+ΟΜ 2'!N4</f>
        <v>0</v>
      </c>
      <c r="E44" s="15">
        <f>D44/$D$43</f>
        <v>0</v>
      </c>
      <c r="F44" s="10">
        <f>D44+'[1]2025 Οκτώβριος'!F44</f>
        <v>17090.260000000002</v>
      </c>
      <c r="G44" s="15">
        <f>F44/$F$43</f>
        <v>6.3254563990406854E-2</v>
      </c>
      <c r="H44" s="14"/>
      <c r="I44" s="16" t="e">
        <f>H44/$H$43</f>
        <v>#DIV/0!</v>
      </c>
      <c r="J44" s="10">
        <f>H44</f>
        <v>0</v>
      </c>
      <c r="K44" s="17" t="e">
        <f>J44/$J$43</f>
        <v>#DIV/0!</v>
      </c>
      <c r="L44" s="14">
        <f>'[1]2024_60-69 ΕΞΟΔΑ+ΟΜ 2'!N4</f>
        <v>4216.6399999999994</v>
      </c>
      <c r="M44" s="15">
        <f>L44/$L$43</f>
        <v>9.4053156057254866E-2</v>
      </c>
      <c r="N44" s="10">
        <f>L44+'[1]2025 Οκτώβριος'!N44</f>
        <v>50199.25</v>
      </c>
      <c r="O44" s="15">
        <f>N44/$N$43</f>
        <v>9.3622635004453281E-2</v>
      </c>
      <c r="P44" s="10"/>
      <c r="Q44" s="15"/>
      <c r="S44"/>
      <c r="T44"/>
      <c r="U44"/>
      <c r="V44"/>
    </row>
    <row r="45" spans="1:22" ht="28.5" x14ac:dyDescent="0.25">
      <c r="A45" s="67">
        <v>8</v>
      </c>
      <c r="B45" s="67">
        <v>2</v>
      </c>
      <c r="C45" s="44" t="str">
        <f>[1]ΑΝΤΙΣΤΟΙΧΙΣΗ!I188</f>
        <v>Μικτές Αποδοχές Operation (Α.Κ.Operation )</v>
      </c>
      <c r="D45" s="14">
        <f>'[1]2025_60-69 ΕΞΟΔΑ+ΟΜ 2'!N5</f>
        <v>0</v>
      </c>
      <c r="E45" s="15">
        <f t="shared" ref="E45:E73" si="9">D45/$D$43</f>
        <v>0</v>
      </c>
      <c r="F45" s="10">
        <f>D45+'[1]2025 Οκτώβριος'!F45</f>
        <v>24880</v>
      </c>
      <c r="G45" s="15">
        <f t="shared" ref="G45:G73" si="10">F45/$F$43</f>
        <v>9.2085992377021905E-2</v>
      </c>
      <c r="H45" s="14"/>
      <c r="I45" s="16" t="e">
        <f t="shared" ref="I45:I73" si="11">H45/$H$43</f>
        <v>#DIV/0!</v>
      </c>
      <c r="J45" s="10">
        <f>H45</f>
        <v>0</v>
      </c>
      <c r="K45" s="17" t="e">
        <f t="shared" ref="K45:K73" si="12">J45/$J$43</f>
        <v>#DIV/0!</v>
      </c>
      <c r="L45" s="14">
        <f>'[1]2024_60-69 ΕΞΟΔΑ+ΟΜ 2'!N5</f>
        <v>5135.38</v>
      </c>
      <c r="M45" s="15">
        <f t="shared" ref="M45:M73" si="13">L45/$L$43</f>
        <v>0.1145458698284192</v>
      </c>
      <c r="N45" s="10">
        <f>L45+'[1]2025 Οκτώβριος'!N45</f>
        <v>58085.060000000005</v>
      </c>
      <c r="O45" s="15">
        <f t="shared" ref="O45:O73" si="14">N45/$N$43</f>
        <v>0.10832983304714253</v>
      </c>
      <c r="P45" s="10"/>
      <c r="Q45" s="15">
        <f>N45/F45</f>
        <v>2.3346085209003218</v>
      </c>
      <c r="S45"/>
      <c r="T45"/>
      <c r="U45"/>
      <c r="V45"/>
    </row>
    <row r="46" spans="1:22" ht="28.5" x14ac:dyDescent="0.25">
      <c r="A46" s="67">
        <v>9</v>
      </c>
      <c r="B46" s="67">
        <v>3</v>
      </c>
      <c r="C46" s="44" t="str">
        <f>[1]ΑΝΤΙΣΤΟΙΧΙΣΗ!I189</f>
        <v>Μικτές Αποδοχές Maintenance (Α.Κ.Υπ.)</v>
      </c>
      <c r="D46" s="14">
        <f>'[1]2025_60-69 ΕΞΟΔΑ+ΟΜ 2'!N6</f>
        <v>0</v>
      </c>
      <c r="E46" s="15">
        <f t="shared" si="9"/>
        <v>0</v>
      </c>
      <c r="F46" s="10">
        <f>D46+'[1]2025 Οκτώβριος'!F46</f>
        <v>14200.8</v>
      </c>
      <c r="G46" s="15">
        <f t="shared" si="10"/>
        <v>5.2560078800145196E-2</v>
      </c>
      <c r="H46" s="14"/>
      <c r="I46" s="16" t="e">
        <f t="shared" si="11"/>
        <v>#DIV/0!</v>
      </c>
      <c r="J46" s="10">
        <f t="shared" ref="J46:J73" si="15">H46</f>
        <v>0</v>
      </c>
      <c r="K46" s="17" t="e">
        <f t="shared" si="12"/>
        <v>#DIV/0!</v>
      </c>
      <c r="L46" s="14">
        <f>'[1]2024_60-69 ΕΞΟΔΑ+ΟΜ 2'!N6</f>
        <v>2263.46</v>
      </c>
      <c r="M46" s="15">
        <f t="shared" si="13"/>
        <v>5.0487012552495381E-2</v>
      </c>
      <c r="N46" s="10">
        <f>L46+'[1]2025 Οκτώβριος'!N46</f>
        <v>29713.679999999997</v>
      </c>
      <c r="O46" s="15">
        <f t="shared" si="14"/>
        <v>5.5416625094580556E-2</v>
      </c>
      <c r="P46" s="10"/>
      <c r="Q46" s="15">
        <f t="shared" ref="Q46:Q73" si="16">N46/F46</f>
        <v>2.0923947946594557</v>
      </c>
      <c r="S46"/>
      <c r="T46"/>
      <c r="U46"/>
      <c r="V46"/>
    </row>
    <row r="47" spans="1:22" ht="28.5" x14ac:dyDescent="0.25">
      <c r="A47" s="67">
        <v>10</v>
      </c>
      <c r="B47" s="67">
        <v>4</v>
      </c>
      <c r="C47" s="71" t="str">
        <f>[1]ΑΝΤΙΣΤΟΙΧΙΣΗ!I190</f>
        <v>Ασφαλιστικές εισφορές (Α.Κ.HOUSE KEEPING)</v>
      </c>
      <c r="D47" s="14">
        <f>'[1]2025_60-69 ΕΞΟΔΑ+ΟΜ 2'!N7</f>
        <v>0</v>
      </c>
      <c r="E47" s="15">
        <f t="shared" si="9"/>
        <v>0</v>
      </c>
      <c r="F47" s="10">
        <f>D47+'[1]2025 Οκτώβριος'!F47</f>
        <v>3672.9500000000003</v>
      </c>
      <c r="G47" s="15">
        <f t="shared" si="10"/>
        <v>1.3594342672877114E-2</v>
      </c>
      <c r="H47" s="14"/>
      <c r="I47" s="16" t="e">
        <f t="shared" si="11"/>
        <v>#DIV/0!</v>
      </c>
      <c r="J47" s="10">
        <f t="shared" si="15"/>
        <v>0</v>
      </c>
      <c r="K47" s="17" t="e">
        <f t="shared" si="12"/>
        <v>#DIV/0!</v>
      </c>
      <c r="L47" s="14">
        <f>'[1]2024_60-69 ΕΞΟΔΑ+ΟΜ 2'!N7</f>
        <v>940.74</v>
      </c>
      <c r="M47" s="15">
        <f t="shared" si="13"/>
        <v>2.0983428993061288E-2</v>
      </c>
      <c r="N47" s="10">
        <f>L47+'[1]2025 Οκτώβριος'!N47</f>
        <v>11943.859999999999</v>
      </c>
      <c r="O47" s="15">
        <f t="shared" si="14"/>
        <v>2.2275544860217815E-2</v>
      </c>
      <c r="P47" s="10"/>
      <c r="Q47" s="15">
        <f t="shared" si="16"/>
        <v>3.2518438857049503</v>
      </c>
      <c r="S47"/>
      <c r="T47"/>
      <c r="U47"/>
      <c r="V47" s="160"/>
    </row>
    <row r="48" spans="1:22" ht="28.5" x14ac:dyDescent="0.25">
      <c r="A48" s="67">
        <v>11</v>
      </c>
      <c r="B48" s="67">
        <v>5</v>
      </c>
      <c r="C48" s="71" t="str">
        <f>[1]ΑΝΤΙΣΤΟΙΧΙΣΗ!I191</f>
        <v>Ασφαλιστικές εισφορές (Α.Κ. OPERATION DEP )</v>
      </c>
      <c r="D48" s="14">
        <f>'[1]2025_60-69 ΕΞΟΔΑ+ΟΜ 2'!N8</f>
        <v>0</v>
      </c>
      <c r="E48" s="15">
        <f t="shared" si="9"/>
        <v>0</v>
      </c>
      <c r="F48" s="10">
        <f>D48+'[1]2025 Οκτώβριος'!F48</f>
        <v>4508.5199999999995</v>
      </c>
      <c r="G48" s="15">
        <f t="shared" si="10"/>
        <v>1.6686958936963453E-2</v>
      </c>
      <c r="H48" s="14"/>
      <c r="I48" s="16" t="e">
        <f t="shared" si="11"/>
        <v>#DIV/0!</v>
      </c>
      <c r="J48" s="10">
        <f t="shared" si="15"/>
        <v>0</v>
      </c>
      <c r="K48" s="17" t="e">
        <f t="shared" si="12"/>
        <v>#DIV/0!</v>
      </c>
      <c r="L48" s="14">
        <f>'[1]2024_60-69 ΕΞΟΔΑ+ΟΜ 2'!N8</f>
        <v>1022.1800000000002</v>
      </c>
      <c r="M48" s="15">
        <f t="shared" si="13"/>
        <v>2.279996752357441E-2</v>
      </c>
      <c r="N48" s="10">
        <f>L48+'[1]2025 Οκτώβριος'!N48</f>
        <v>11723.54</v>
      </c>
      <c r="O48" s="15">
        <f t="shared" si="14"/>
        <v>2.1864643523162364E-2</v>
      </c>
      <c r="P48" s="10"/>
      <c r="Q48" s="15">
        <f t="shared" si="16"/>
        <v>2.6003078615598914</v>
      </c>
      <c r="S48"/>
      <c r="T48"/>
      <c r="U48"/>
      <c r="V48" s="160"/>
    </row>
    <row r="49" spans="1:22" ht="28.5" x14ac:dyDescent="0.25">
      <c r="A49" s="67">
        <v>12</v>
      </c>
      <c r="B49" s="67">
        <v>6</v>
      </c>
      <c r="C49" s="71" t="str">
        <f>[1]ΑΝΤΙΣΤΟΙΧΙΣΗ!I192</f>
        <v>Ασφαλιστικές εισφορές (Α.Κ. MAINTENANCE DEP )</v>
      </c>
      <c r="D49" s="14">
        <f>'[1]2025_60-69 ΕΞΟΔΑ+ΟΜ 2'!N9</f>
        <v>0</v>
      </c>
      <c r="E49" s="15">
        <f t="shared" si="9"/>
        <v>0</v>
      </c>
      <c r="F49" s="10">
        <f>D49+'[1]2025 Οκτώβριος'!F49</f>
        <v>3032.88</v>
      </c>
      <c r="G49" s="15">
        <f t="shared" si="10"/>
        <v>1.1225312080402821E-2</v>
      </c>
      <c r="H49" s="14"/>
      <c r="I49" s="16" t="e">
        <f t="shared" si="11"/>
        <v>#DIV/0!</v>
      </c>
      <c r="J49" s="10">
        <f t="shared" si="15"/>
        <v>0</v>
      </c>
      <c r="K49" s="17" t="e">
        <f t="shared" si="12"/>
        <v>#DIV/0!</v>
      </c>
      <c r="L49" s="14">
        <f>'[1]2024_60-69 ΕΞΟΔΑ+ΟΜ 2'!N9</f>
        <v>572.03</v>
      </c>
      <c r="M49" s="15">
        <f t="shared" si="13"/>
        <v>1.2759264926441789E-2</v>
      </c>
      <c r="N49" s="10">
        <f>L49+'[1]2025 Οκτώβριος'!N49</f>
        <v>7648.5599999999995</v>
      </c>
      <c r="O49" s="15">
        <f t="shared" si="14"/>
        <v>1.4264721906993853E-2</v>
      </c>
      <c r="P49" s="10"/>
      <c r="Q49" s="15">
        <f t="shared" si="16"/>
        <v>2.5218801930838013</v>
      </c>
      <c r="S49"/>
      <c r="T49"/>
      <c r="U49"/>
      <c r="V49" s="160"/>
    </row>
    <row r="50" spans="1:22" ht="15" x14ac:dyDescent="0.25">
      <c r="A50" s="67">
        <v>13</v>
      </c>
      <c r="B50" s="67">
        <v>7</v>
      </c>
      <c r="C50" s="45" t="str">
        <f>[1]ΑΝΤΙΣΤΟΙΧΙΣΗ!I193</f>
        <v xml:space="preserve">Ενοίκια </v>
      </c>
      <c r="D50" s="14">
        <f>'[1]2025_60-69 ΕΞΟΔΑ+ΟΜ 2'!N10</f>
        <v>0</v>
      </c>
      <c r="E50" s="15">
        <f t="shared" si="9"/>
        <v>0</v>
      </c>
      <c r="F50" s="10">
        <f>D50+'[1]2025 Οκτώβριος'!F50</f>
        <v>47267</v>
      </c>
      <c r="G50" s="15">
        <f t="shared" si="10"/>
        <v>0.17494487948893464</v>
      </c>
      <c r="H50" s="14"/>
      <c r="I50" s="16" t="e">
        <f t="shared" si="11"/>
        <v>#DIV/0!</v>
      </c>
      <c r="J50" s="10">
        <f t="shared" si="15"/>
        <v>0</v>
      </c>
      <c r="K50" s="17" t="e">
        <f t="shared" si="12"/>
        <v>#DIV/0!</v>
      </c>
      <c r="L50" s="14">
        <f>'[1]2024_60-69 ΕΞΟΔΑ+ΟΜ 2'!N10</f>
        <v>9218.49</v>
      </c>
      <c r="M50" s="15">
        <f t="shared" si="13"/>
        <v>0.20562060754113309</v>
      </c>
      <c r="N50" s="10">
        <f>L50+'[1]2025 Οκτώβριος'!N50</f>
        <v>102901.51999999999</v>
      </c>
      <c r="O50" s="15">
        <f t="shared" si="14"/>
        <v>0.19191345385366212</v>
      </c>
      <c r="P50" s="10"/>
      <c r="Q50" s="15">
        <f t="shared" si="16"/>
        <v>2.1770266782321701</v>
      </c>
      <c r="S50"/>
      <c r="T50"/>
      <c r="U50"/>
      <c r="V50"/>
    </row>
    <row r="51" spans="1:22" ht="15" x14ac:dyDescent="0.25">
      <c r="A51" s="67">
        <v>14</v>
      </c>
      <c r="B51" s="67">
        <v>8</v>
      </c>
      <c r="C51" s="45" t="str">
        <f>[1]ΑΝΤΙΣΤΟΙΧΙΣΗ!I194</f>
        <v xml:space="preserve">Διαφορά Ενοικίου </v>
      </c>
      <c r="D51" s="14">
        <f>'[1]2025_60-69 ΕΞΟΔΑ+ΟΜ 2'!N11</f>
        <v>0</v>
      </c>
      <c r="E51" s="15">
        <f t="shared" si="9"/>
        <v>0</v>
      </c>
      <c r="F51" s="10">
        <f>D51+'[1]2025 Οκτώβριος'!F51</f>
        <v>0</v>
      </c>
      <c r="G51" s="15">
        <f t="shared" si="10"/>
        <v>0</v>
      </c>
      <c r="H51" s="14"/>
      <c r="I51" s="16" t="e">
        <f t="shared" si="11"/>
        <v>#DIV/0!</v>
      </c>
      <c r="J51" s="10">
        <f t="shared" si="15"/>
        <v>0</v>
      </c>
      <c r="K51" s="17" t="e">
        <f t="shared" si="12"/>
        <v>#DIV/0!</v>
      </c>
      <c r="L51" s="14">
        <f>'[1]2024_60-69 ΕΞΟΔΑ+ΟΜ 2'!N11</f>
        <v>0</v>
      </c>
      <c r="M51" s="15">
        <f t="shared" si="13"/>
        <v>0</v>
      </c>
      <c r="N51" s="10">
        <f>L51+'[1]2025 Οκτώβριος'!N51</f>
        <v>0</v>
      </c>
      <c r="O51" s="15">
        <f t="shared" si="14"/>
        <v>0</v>
      </c>
      <c r="P51" s="10"/>
      <c r="Q51" s="15" t="e">
        <f t="shared" si="16"/>
        <v>#DIV/0!</v>
      </c>
      <c r="S51"/>
      <c r="T51"/>
      <c r="U51"/>
      <c r="V51"/>
    </row>
    <row r="52" spans="1:22" ht="15" x14ac:dyDescent="0.25">
      <c r="A52" s="67">
        <v>15</v>
      </c>
      <c r="B52" s="67">
        <v>9</v>
      </c>
      <c r="C52" s="45" t="str">
        <f>[1]ΑΝΤΙΣΤΟΙΧΙΣΗ!I195</f>
        <v xml:space="preserve">Χαρτόσημο ενοικίων </v>
      </c>
      <c r="D52" s="14">
        <f>'[1]2025_60-69 ΕΞΟΔΑ+ΟΜ 2'!N12</f>
        <v>0</v>
      </c>
      <c r="E52" s="15">
        <f t="shared" si="9"/>
        <v>0</v>
      </c>
      <c r="F52" s="10">
        <f>D52+'[1]2025 Οκτώβριος'!F52</f>
        <v>1664.65</v>
      </c>
      <c r="G52" s="15">
        <f t="shared" si="10"/>
        <v>6.1612117045984531E-3</v>
      </c>
      <c r="H52" s="14"/>
      <c r="I52" s="16" t="e">
        <f t="shared" si="11"/>
        <v>#DIV/0!</v>
      </c>
      <c r="J52" s="10">
        <f t="shared" si="15"/>
        <v>0</v>
      </c>
      <c r="K52" s="17" t="e">
        <f t="shared" si="12"/>
        <v>#DIV/0!</v>
      </c>
      <c r="L52" s="14">
        <f>'[1]2024_60-69 ΕΞΟΔΑ+ΟΜ 2'!N12</f>
        <v>324.3</v>
      </c>
      <c r="M52" s="15">
        <f t="shared" si="13"/>
        <v>7.2335884755084044E-3</v>
      </c>
      <c r="N52" s="10">
        <f>L52+'[1]2025 Οκτώβριος'!N52</f>
        <v>3611.82</v>
      </c>
      <c r="O52" s="15">
        <f t="shared" si="14"/>
        <v>6.7361186783026529E-3</v>
      </c>
      <c r="P52" s="10"/>
      <c r="Q52" s="15">
        <f t="shared" si="16"/>
        <v>2.1697173580031839</v>
      </c>
      <c r="S52"/>
      <c r="T52"/>
      <c r="U52"/>
      <c r="V52"/>
    </row>
    <row r="53" spans="1:22" ht="15" x14ac:dyDescent="0.25">
      <c r="A53" s="67">
        <v>16</v>
      </c>
      <c r="B53" s="67">
        <v>10</v>
      </c>
      <c r="C53" s="45" t="str">
        <f>[1]ΑΝΤΙΣΤΟΙΧΙΣΗ!I196</f>
        <v xml:space="preserve">Κοινόχρηστες Δαπάνες </v>
      </c>
      <c r="D53" s="14">
        <f>'[1]2025_60-69 ΕΞΟΔΑ+ΟΜ 2'!N13</f>
        <v>0</v>
      </c>
      <c r="E53" s="15">
        <f t="shared" si="9"/>
        <v>0</v>
      </c>
      <c r="F53" s="10">
        <f>D53+'[1]2025 Οκτώβριος'!F53</f>
        <v>2427.5000000000005</v>
      </c>
      <c r="G53" s="15">
        <f t="shared" si="10"/>
        <v>8.984676306078002E-3</v>
      </c>
      <c r="H53" s="14"/>
      <c r="I53" s="16" t="e">
        <f t="shared" si="11"/>
        <v>#DIV/0!</v>
      </c>
      <c r="J53" s="10">
        <f t="shared" si="15"/>
        <v>0</v>
      </c>
      <c r="K53" s="17" t="e">
        <f t="shared" si="12"/>
        <v>#DIV/0!</v>
      </c>
      <c r="L53" s="14">
        <f>'[1]2024_60-69 ΕΞΟΔΑ+ΟΜ 2'!N13</f>
        <v>176.62</v>
      </c>
      <c r="M53" s="15">
        <f t="shared" si="13"/>
        <v>3.9395510223382496E-3</v>
      </c>
      <c r="N53" s="10">
        <f>L53+'[1]2025 Οκτώβριος'!N53</f>
        <v>5445.4299999999994</v>
      </c>
      <c r="O53" s="15">
        <f t="shared" si="14"/>
        <v>1.0155839087880794E-2</v>
      </c>
      <c r="P53" s="10"/>
      <c r="Q53" s="15">
        <f t="shared" si="16"/>
        <v>2.243225540679711</v>
      </c>
      <c r="S53"/>
      <c r="T53"/>
      <c r="U53"/>
      <c r="V53"/>
    </row>
    <row r="54" spans="1:22" ht="15" x14ac:dyDescent="0.25">
      <c r="A54" s="67">
        <v>17</v>
      </c>
      <c r="B54" s="67">
        <v>11</v>
      </c>
      <c r="C54" s="45" t="str">
        <f>[1]ΑΝΤΙΣΤΟΙΧΙΣΗ!I197</f>
        <v xml:space="preserve">Ενέργεια </v>
      </c>
      <c r="D54" s="14">
        <f>'[1]2025_60-69 ΕΞΟΔΑ+ΟΜ 2'!N14</f>
        <v>0</v>
      </c>
      <c r="E54" s="15">
        <f t="shared" si="9"/>
        <v>0</v>
      </c>
      <c r="F54" s="10">
        <f>D54+'[1]2025 Οκτώβριος'!F54</f>
        <v>3383.5</v>
      </c>
      <c r="G54" s="15">
        <f t="shared" si="10"/>
        <v>1.2523028746288328E-2</v>
      </c>
      <c r="H54" s="14"/>
      <c r="I54" s="16" t="e">
        <f t="shared" si="11"/>
        <v>#DIV/0!</v>
      </c>
      <c r="J54" s="10">
        <f t="shared" si="15"/>
        <v>0</v>
      </c>
      <c r="K54" s="17" t="e">
        <f t="shared" si="12"/>
        <v>#DIV/0!</v>
      </c>
      <c r="L54" s="14">
        <f>'[1]2024_60-69 ΕΞΟΔΑ+ΟΜ 2'!N14</f>
        <v>537.91000000000008</v>
      </c>
      <c r="M54" s="15">
        <f t="shared" si="13"/>
        <v>1.1998210227754321E-2</v>
      </c>
      <c r="N54" s="10">
        <f>L54+'[1]2025 Οκτώβριος'!N54</f>
        <v>13067.499</v>
      </c>
      <c r="O54" s="15">
        <f t="shared" si="14"/>
        <v>2.4371154734344799E-2</v>
      </c>
      <c r="P54" s="10"/>
      <c r="Q54" s="15">
        <f t="shared" si="16"/>
        <v>3.8621247229200533</v>
      </c>
      <c r="S54"/>
      <c r="T54"/>
      <c r="U54"/>
      <c r="V54"/>
    </row>
    <row r="55" spans="1:22" ht="15" x14ac:dyDescent="0.25">
      <c r="A55" s="67">
        <v>18</v>
      </c>
      <c r="B55" s="67">
        <v>12</v>
      </c>
      <c r="C55" s="45" t="str">
        <f>[1]ΑΝΤΙΣΤΟΙΧΙΣΗ!I198</f>
        <v>Φυσικό αέριο</v>
      </c>
      <c r="D55" s="14">
        <f>'[1]2025_60-69 ΕΞΟΔΑ+ΟΜ 2'!N15</f>
        <v>0</v>
      </c>
      <c r="E55" s="15">
        <f t="shared" si="9"/>
        <v>0</v>
      </c>
      <c r="F55" s="10">
        <f>D55+'[1]2025 Οκτώβριος'!F55</f>
        <v>1079.08</v>
      </c>
      <c r="G55" s="15">
        <f t="shared" si="10"/>
        <v>3.9938968108599992E-3</v>
      </c>
      <c r="H55" s="14"/>
      <c r="I55" s="16" t="e">
        <f t="shared" si="11"/>
        <v>#DIV/0!</v>
      </c>
      <c r="J55" s="10">
        <f t="shared" si="15"/>
        <v>0</v>
      </c>
      <c r="K55" s="17" t="e">
        <f t="shared" si="12"/>
        <v>#DIV/0!</v>
      </c>
      <c r="L55" s="14">
        <f>'[1]2024_60-69 ΕΞΟΔΑ+ΟΜ 2'!N15</f>
        <v>0</v>
      </c>
      <c r="M55" s="15">
        <f t="shared" si="13"/>
        <v>0</v>
      </c>
      <c r="N55" s="10">
        <f>L55+'[1]2025 Οκτώβριος'!N55</f>
        <v>0</v>
      </c>
      <c r="O55" s="15">
        <f t="shared" si="14"/>
        <v>0</v>
      </c>
      <c r="P55" s="10"/>
      <c r="Q55" s="15">
        <f t="shared" si="16"/>
        <v>0</v>
      </c>
      <c r="S55"/>
      <c r="T55"/>
      <c r="U55"/>
      <c r="V55"/>
    </row>
    <row r="56" spans="1:22" ht="28.5" x14ac:dyDescent="0.25">
      <c r="A56" s="67">
        <v>19</v>
      </c>
      <c r="B56" s="67">
        <v>13</v>
      </c>
      <c r="C56" s="45" t="str">
        <f>[1]ΑΝΤΙΣΤΟΙΧΙΣΗ!I199</f>
        <v xml:space="preserve">Τηλεπικοινωνίες (Τηλεφωνία &amp; Διαδίκτυο) </v>
      </c>
      <c r="D56" s="14">
        <f>'[1]2025_60-69 ΕΞΟΔΑ+ΟΜ 2'!N16</f>
        <v>0</v>
      </c>
      <c r="E56" s="15">
        <f t="shared" si="9"/>
        <v>0</v>
      </c>
      <c r="F56" s="10">
        <f>D56+'[1]2025 Οκτώβριος'!F56</f>
        <v>1678.29</v>
      </c>
      <c r="G56" s="15">
        <f t="shared" si="10"/>
        <v>6.2116961473646336E-3</v>
      </c>
      <c r="H56" s="14"/>
      <c r="I56" s="16" t="e">
        <f t="shared" si="11"/>
        <v>#DIV/0!</v>
      </c>
      <c r="J56" s="10"/>
      <c r="K56" s="17" t="e">
        <f t="shared" si="12"/>
        <v>#DIV/0!</v>
      </c>
      <c r="L56" s="14">
        <f>'[1]2024_60-69 ΕΞΟΔΑ+ΟΜ 2'!N16</f>
        <v>375.48</v>
      </c>
      <c r="M56" s="15">
        <f t="shared" si="13"/>
        <v>8.3751705235396105E-3</v>
      </c>
      <c r="N56" s="10">
        <f>L56+'[1]2025 Οκτώβριος'!N56</f>
        <v>3647.5899999999992</v>
      </c>
      <c r="O56" s="15">
        <f t="shared" si="14"/>
        <v>6.8028304649151864E-3</v>
      </c>
      <c r="P56" s="10"/>
      <c r="Q56" s="15"/>
      <c r="S56"/>
      <c r="T56"/>
      <c r="U56"/>
      <c r="V56"/>
    </row>
    <row r="57" spans="1:22" ht="15" x14ac:dyDescent="0.25">
      <c r="A57" s="67">
        <v>20</v>
      </c>
      <c r="B57" s="67">
        <v>14</v>
      </c>
      <c r="C57" s="45" t="str">
        <f>[1]ΑΝΤΙΣΤΟΙΧΙΣΗ!I200</f>
        <v xml:space="preserve">Ύδρευση </v>
      </c>
      <c r="D57" s="14">
        <f>'[1]2025_60-69 ΕΞΟΔΑ+ΟΜ 2'!N17</f>
        <v>0</v>
      </c>
      <c r="E57" s="15">
        <f t="shared" si="9"/>
        <v>0</v>
      </c>
      <c r="F57" s="10">
        <f>D57+'[1]2025 Οκτώβριος'!F57</f>
        <v>287.06</v>
      </c>
      <c r="G57" s="15">
        <f t="shared" si="10"/>
        <v>1.0624680454882599E-3</v>
      </c>
      <c r="H57" s="14"/>
      <c r="I57" s="16" t="e">
        <f t="shared" si="11"/>
        <v>#DIV/0!</v>
      </c>
      <c r="J57" s="10">
        <f t="shared" si="15"/>
        <v>0</v>
      </c>
      <c r="K57" s="17" t="e">
        <f t="shared" si="12"/>
        <v>#DIV/0!</v>
      </c>
      <c r="L57" s="14">
        <f>'[1]2024_60-69 ΕΞΟΔΑ+ΟΜ 2'!N17</f>
        <v>446.28</v>
      </c>
      <c r="M57" s="15">
        <f t="shared" si="13"/>
        <v>9.9543813285534691E-3</v>
      </c>
      <c r="N57" s="10">
        <f>L57+'[1]2025 Οκτώβριος'!N57</f>
        <v>1347.44</v>
      </c>
      <c r="O57" s="15">
        <f t="shared" si="14"/>
        <v>2.5130033478667616E-3</v>
      </c>
      <c r="P57" s="10"/>
      <c r="Q57" s="15">
        <f t="shared" si="16"/>
        <v>4.6939315822476138</v>
      </c>
      <c r="S57"/>
      <c r="T57"/>
      <c r="U57"/>
      <c r="V57"/>
    </row>
    <row r="58" spans="1:22" ht="15" x14ac:dyDescent="0.25">
      <c r="A58" s="67">
        <v>21</v>
      </c>
      <c r="B58" s="67">
        <v>15</v>
      </c>
      <c r="C58" s="45" t="str">
        <f>[1]ΑΝΤΙΣΤΟΙΧΙΣΗ!I201</f>
        <v xml:space="preserve">Ασφάλιστρα </v>
      </c>
      <c r="D58" s="14">
        <f>'[1]2025_60-69 ΕΞΟΔΑ+ΟΜ 2'!N18</f>
        <v>0</v>
      </c>
      <c r="E58" s="15">
        <f t="shared" si="9"/>
        <v>0</v>
      </c>
      <c r="F58" s="10">
        <f>D58+'[1]2025 Οκτώβριος'!F58</f>
        <v>3780.7</v>
      </c>
      <c r="G58" s="15">
        <f t="shared" si="10"/>
        <v>1.3993147563497054E-2</v>
      </c>
      <c r="H58" s="14"/>
      <c r="I58" s="16" t="e">
        <f t="shared" si="11"/>
        <v>#DIV/0!</v>
      </c>
      <c r="J58" s="10">
        <f t="shared" si="15"/>
        <v>0</v>
      </c>
      <c r="K58" s="17" t="e">
        <f t="shared" si="12"/>
        <v>#DIV/0!</v>
      </c>
      <c r="L58" s="14">
        <f>'[1]2024_60-69 ΕΞΟΔΑ+ΟΜ 2'!N18</f>
        <v>0</v>
      </c>
      <c r="M58" s="15">
        <f t="shared" si="13"/>
        <v>0</v>
      </c>
      <c r="N58" s="10">
        <f>L58+'[1]2025 Οκτώβριος'!N58</f>
        <v>1443.0800000000002</v>
      </c>
      <c r="O58" s="15">
        <f t="shared" si="14"/>
        <v>2.6913739173837548E-3</v>
      </c>
      <c r="P58" s="10"/>
      <c r="Q58" s="15">
        <f t="shared" si="16"/>
        <v>0.38169651122807952</v>
      </c>
      <c r="S58"/>
      <c r="T58"/>
      <c r="U58"/>
      <c r="V58"/>
    </row>
    <row r="59" spans="1:22" ht="15" x14ac:dyDescent="0.25">
      <c r="A59" s="67">
        <v>22</v>
      </c>
      <c r="B59" s="67">
        <v>16</v>
      </c>
      <c r="C59" s="45" t="str">
        <f>[1]ΑΝΤΙΣΤΟΙΧΙΣΗ!I202</f>
        <v xml:space="preserve">Αναλώσιμα τρόφιμα  </v>
      </c>
      <c r="D59" s="14">
        <f>'[1]2025_60-69 ΕΞΟΔΑ+ΟΜ 2'!N19</f>
        <v>0</v>
      </c>
      <c r="E59" s="15">
        <f t="shared" si="9"/>
        <v>0</v>
      </c>
      <c r="F59" s="10">
        <f>D59+'[1]2025 Οκτώβριος'!F59</f>
        <v>363.25000000000006</v>
      </c>
      <c r="G59" s="15">
        <f t="shared" si="10"/>
        <v>1.3444628911154827E-3</v>
      </c>
      <c r="H59" s="14"/>
      <c r="I59" s="16" t="e">
        <f t="shared" si="11"/>
        <v>#DIV/0!</v>
      </c>
      <c r="J59" s="10">
        <f t="shared" si="15"/>
        <v>0</v>
      </c>
      <c r="K59" s="17" t="e">
        <f t="shared" si="12"/>
        <v>#DIV/0!</v>
      </c>
      <c r="L59" s="14">
        <f>'[1]2024_60-69 ΕΞΟΔΑ+ΟΜ 2'!N19</f>
        <v>172.68999999999983</v>
      </c>
      <c r="M59" s="15">
        <f t="shared" si="13"/>
        <v>3.8518914395175609E-3</v>
      </c>
      <c r="N59" s="10">
        <f>L59+'[1]2025 Οκτώβριος'!N59</f>
        <v>1238.2499999999998</v>
      </c>
      <c r="O59" s="15">
        <f t="shared" si="14"/>
        <v>2.3093617493142675E-3</v>
      </c>
      <c r="P59" s="10"/>
      <c r="Q59" s="15">
        <f t="shared" si="16"/>
        <v>3.4088093599449403</v>
      </c>
      <c r="S59"/>
      <c r="T59"/>
      <c r="U59"/>
      <c r="V59"/>
    </row>
    <row r="60" spans="1:22" ht="15" x14ac:dyDescent="0.25">
      <c r="A60" s="67">
        <v>23</v>
      </c>
      <c r="B60" s="67">
        <v>17</v>
      </c>
      <c r="C60" s="45" t="str">
        <f>[1]ΑΝΤΙΣΤΟΙΧΙΣΗ!I203</f>
        <v xml:space="preserve">Εντυπα και γραφική ύλη </v>
      </c>
      <c r="D60" s="14">
        <f>'[1]2025_60-69 ΕΞΟΔΑ+ΟΜ 2'!N20</f>
        <v>0</v>
      </c>
      <c r="E60" s="15">
        <f t="shared" si="9"/>
        <v>0</v>
      </c>
      <c r="F60" s="10">
        <f>D60+'[1]2025 Οκτώβριος'!F60</f>
        <v>0</v>
      </c>
      <c r="G60" s="15">
        <f t="shared" si="10"/>
        <v>0</v>
      </c>
      <c r="H60" s="14"/>
      <c r="I60" s="16" t="e">
        <f t="shared" si="11"/>
        <v>#DIV/0!</v>
      </c>
      <c r="J60" s="10">
        <f t="shared" si="15"/>
        <v>0</v>
      </c>
      <c r="K60" s="17" t="e">
        <f t="shared" si="12"/>
        <v>#DIV/0!</v>
      </c>
      <c r="L60" s="14">
        <f>'[1]2024_60-69 ΕΞΟΔΑ+ΟΜ 2'!N20</f>
        <v>0</v>
      </c>
      <c r="M60" s="15">
        <f t="shared" si="13"/>
        <v>0</v>
      </c>
      <c r="N60" s="10">
        <f>L60+'[1]2025 Οκτώβριος'!N60</f>
        <v>0</v>
      </c>
      <c r="O60" s="15">
        <f t="shared" si="14"/>
        <v>0</v>
      </c>
      <c r="P60" s="10"/>
      <c r="Q60" s="15" t="e">
        <f t="shared" si="16"/>
        <v>#DIV/0!</v>
      </c>
      <c r="S60"/>
      <c r="T60"/>
      <c r="U60"/>
      <c r="V60"/>
    </row>
    <row r="61" spans="1:22" ht="15" x14ac:dyDescent="0.25">
      <c r="A61" s="67">
        <v>24</v>
      </c>
      <c r="B61" s="67">
        <v>18</v>
      </c>
      <c r="C61" s="45" t="str">
        <f>[1]ΑΝΤΙΣΤΟΙΧΙΣΗ!I204</f>
        <v xml:space="preserve">Υλικά Καθαριότητας </v>
      </c>
      <c r="D61" s="14">
        <f>'[1]2025_60-69 ΕΞΟΔΑ+ΟΜ 2'!N21</f>
        <v>0</v>
      </c>
      <c r="E61" s="15">
        <f t="shared" si="9"/>
        <v>0</v>
      </c>
      <c r="F61" s="10">
        <f>D61+'[1]2025 Οκτώβριος'!F61</f>
        <v>0</v>
      </c>
      <c r="G61" s="15">
        <f t="shared" si="10"/>
        <v>0</v>
      </c>
      <c r="H61" s="14"/>
      <c r="I61" s="16" t="e">
        <f t="shared" si="11"/>
        <v>#DIV/0!</v>
      </c>
      <c r="J61" s="10">
        <f t="shared" si="15"/>
        <v>0</v>
      </c>
      <c r="K61" s="17" t="e">
        <f t="shared" si="12"/>
        <v>#DIV/0!</v>
      </c>
      <c r="L61" s="14">
        <f>'[1]2024_60-69 ΕΞΟΔΑ+ΟΜ 2'!N21</f>
        <v>0</v>
      </c>
      <c r="M61" s="15">
        <f t="shared" si="13"/>
        <v>0</v>
      </c>
      <c r="N61" s="10">
        <f>L61+'[1]2025 Οκτώβριος'!N61</f>
        <v>36.68</v>
      </c>
      <c r="O61" s="15">
        <f t="shared" si="14"/>
        <v>6.8408955352188458E-5</v>
      </c>
      <c r="P61" s="10"/>
      <c r="Q61" s="15" t="e">
        <f t="shared" si="16"/>
        <v>#DIV/0!</v>
      </c>
      <c r="S61"/>
      <c r="T61"/>
      <c r="U61"/>
      <c r="V61"/>
    </row>
    <row r="62" spans="1:22" ht="15" x14ac:dyDescent="0.25">
      <c r="A62" s="67">
        <v>25</v>
      </c>
      <c r="B62" s="67">
        <v>19</v>
      </c>
      <c r="C62" s="72" t="str">
        <f>[1]ΑΝΤΙΣΤΟΙΧΙΣΗ!I205</f>
        <v>Υλικά Φαρμακείου</v>
      </c>
      <c r="D62" s="14">
        <f>'[1]2025_60-69 ΕΞΟΔΑ+ΟΜ 2'!N22</f>
        <v>0</v>
      </c>
      <c r="E62" s="15">
        <f t="shared" si="9"/>
        <v>0</v>
      </c>
      <c r="F62" s="10">
        <f>D62+'[1]2025 Οκτώβριος'!F62</f>
        <v>0</v>
      </c>
      <c r="G62" s="15">
        <f t="shared" si="10"/>
        <v>0</v>
      </c>
      <c r="H62" s="14"/>
      <c r="I62" s="16" t="e">
        <f t="shared" si="11"/>
        <v>#DIV/0!</v>
      </c>
      <c r="J62" s="10">
        <f t="shared" si="15"/>
        <v>0</v>
      </c>
      <c r="K62" s="17" t="e">
        <f t="shared" si="12"/>
        <v>#DIV/0!</v>
      </c>
      <c r="L62" s="14">
        <f>'[1]2024_60-69 ΕΞΟΔΑ+ΟΜ 2'!N22</f>
        <v>0</v>
      </c>
      <c r="M62" s="15">
        <f t="shared" si="13"/>
        <v>0</v>
      </c>
      <c r="N62" s="10">
        <f>L62+'[1]2025 Οκτώβριος'!N62</f>
        <v>101.1</v>
      </c>
      <c r="O62" s="15">
        <f t="shared" si="14"/>
        <v>1.8855358195491419E-4</v>
      </c>
      <c r="P62" s="10"/>
      <c r="Q62" s="15" t="e">
        <f t="shared" si="16"/>
        <v>#DIV/0!</v>
      </c>
      <c r="S62"/>
      <c r="T62"/>
      <c r="U62"/>
      <c r="V62"/>
    </row>
    <row r="63" spans="1:22" ht="15" x14ac:dyDescent="0.25">
      <c r="A63" s="67">
        <v>26</v>
      </c>
      <c r="B63" s="67">
        <v>20</v>
      </c>
      <c r="C63" s="73" t="str">
        <f>[1]ΑΝΤΙΣΤΟΙΧΙΣΗ!I206</f>
        <v>Διάφορα αναλώσιμα</v>
      </c>
      <c r="D63" s="14">
        <f>'[1]2025_60-69 ΕΞΟΔΑ+ΟΜ 2'!N23</f>
        <v>0</v>
      </c>
      <c r="E63" s="15">
        <f t="shared" si="9"/>
        <v>0</v>
      </c>
      <c r="F63" s="10">
        <f>D63+'[1]2025 Οκτώβριος'!F63</f>
        <v>188.71</v>
      </c>
      <c r="G63" s="15">
        <f t="shared" si="10"/>
        <v>6.9845448639340043E-4</v>
      </c>
      <c r="H63" s="14"/>
      <c r="I63" s="16" t="e">
        <f t="shared" si="11"/>
        <v>#DIV/0!</v>
      </c>
      <c r="J63" s="10">
        <f t="shared" si="15"/>
        <v>0</v>
      </c>
      <c r="K63" s="17" t="e">
        <f t="shared" si="12"/>
        <v>#DIV/0!</v>
      </c>
      <c r="L63" s="14">
        <f>'[1]2024_60-69 ΕΞΟΔΑ+ΟΜ 2'!N23</f>
        <v>0</v>
      </c>
      <c r="M63" s="15">
        <f t="shared" si="13"/>
        <v>0</v>
      </c>
      <c r="N63" s="10">
        <f>L63+'[1]2025 Οκτώβριος'!N63</f>
        <v>524.34</v>
      </c>
      <c r="O63" s="15">
        <f t="shared" si="14"/>
        <v>9.7790489774717817E-4</v>
      </c>
      <c r="P63" s="10"/>
      <c r="Q63" s="15">
        <f t="shared" si="16"/>
        <v>2.778549096497271</v>
      </c>
      <c r="S63"/>
      <c r="T63"/>
      <c r="U63"/>
      <c r="V63"/>
    </row>
    <row r="64" spans="1:22" ht="42.75" x14ac:dyDescent="0.25">
      <c r="A64" s="67">
        <v>27</v>
      </c>
      <c r="B64" s="67">
        <v>21</v>
      </c>
      <c r="C64" s="74" t="str">
        <f>[1]ΑΝΤΙΣΤΟΙΧΙΣΗ!I207</f>
        <v>Αμοιβές συνεργατών ( Μέσα ανεύρεσης Πελατείας Booking Airbnb κλπ)</v>
      </c>
      <c r="D64" s="14">
        <f>'[1]2025_60-69 ΕΞΟΔΑ+ΟΜ 2'!N24</f>
        <v>0</v>
      </c>
      <c r="E64" s="15">
        <f t="shared" si="9"/>
        <v>0</v>
      </c>
      <c r="F64" s="10">
        <f>D64+'[1]2025 Οκτώβριος'!F64</f>
        <v>36346.14</v>
      </c>
      <c r="G64" s="15">
        <f t="shared" si="10"/>
        <v>0.13452453259542488</v>
      </c>
      <c r="H64" s="14"/>
      <c r="I64" s="16" t="e">
        <f t="shared" si="11"/>
        <v>#DIV/0!</v>
      </c>
      <c r="J64" s="10">
        <f t="shared" si="15"/>
        <v>0</v>
      </c>
      <c r="K64" s="17" t="e">
        <f t="shared" si="12"/>
        <v>#DIV/0!</v>
      </c>
      <c r="L64" s="14">
        <f>'[1]2024_60-69 ΕΞΟΔΑ+ΟΜ 2'!N24</f>
        <v>9113.51</v>
      </c>
      <c r="M64" s="15">
        <f t="shared" si="13"/>
        <v>0.20327900372319024</v>
      </c>
      <c r="N64" s="10">
        <f>L64+'[1]2025 Οκτώβριος'!N64</f>
        <v>88373.839999999982</v>
      </c>
      <c r="O64" s="15">
        <f t="shared" si="14"/>
        <v>0.16481903148477223</v>
      </c>
      <c r="P64" s="10"/>
      <c r="Q64" s="15">
        <f t="shared" si="16"/>
        <v>2.4314504924044198</v>
      </c>
      <c r="S64"/>
      <c r="T64"/>
      <c r="U64"/>
      <c r="V64"/>
    </row>
    <row r="65" spans="1:22" ht="42.75" x14ac:dyDescent="0.25">
      <c r="A65" s="67">
        <v>28</v>
      </c>
      <c r="B65" s="67">
        <v>22</v>
      </c>
      <c r="C65" s="74" t="str">
        <f>[1]ΑΝΤΙΣΤΟΙΧΙΣΗ!I208</f>
        <v>Εξοδα για Αναψυχή Πελατών (Κρουαζιέρες Ποδήλατα - Μαθήματα)</v>
      </c>
      <c r="D65" s="14">
        <f>'[1]2025_60-69 ΕΞΟΔΑ+ΟΜ 2'!N25</f>
        <v>0</v>
      </c>
      <c r="E65" s="15">
        <f t="shared" si="9"/>
        <v>0</v>
      </c>
      <c r="F65" s="10">
        <f>D65+'[1]2025 Οκτώβριος'!F65</f>
        <v>2900.09</v>
      </c>
      <c r="G65" s="15">
        <f t="shared" si="10"/>
        <v>1.0733829004528836E-2</v>
      </c>
      <c r="H65" s="14"/>
      <c r="I65" s="16" t="e">
        <f t="shared" si="11"/>
        <v>#DIV/0!</v>
      </c>
      <c r="J65" s="10">
        <f t="shared" si="15"/>
        <v>0</v>
      </c>
      <c r="K65" s="17" t="e">
        <f t="shared" si="12"/>
        <v>#DIV/0!</v>
      </c>
      <c r="L65" s="14">
        <f>'[1]2024_60-69 ΕΞΟΔΑ+ΟΜ 2'!N25</f>
        <v>0</v>
      </c>
      <c r="M65" s="15">
        <f t="shared" si="13"/>
        <v>0</v>
      </c>
      <c r="N65" s="10">
        <f>L65+'[1]2025 Οκτώβριος'!N65</f>
        <v>2236.25</v>
      </c>
      <c r="O65" s="15">
        <f t="shared" si="14"/>
        <v>4.1706523011540743E-3</v>
      </c>
      <c r="P65" s="10"/>
      <c r="Q65" s="15">
        <f t="shared" si="16"/>
        <v>0.77109675906609787</v>
      </c>
      <c r="S65"/>
      <c r="T65"/>
      <c r="U65"/>
      <c r="V65"/>
    </row>
    <row r="66" spans="1:22" ht="15" customHeight="1" x14ac:dyDescent="0.25">
      <c r="A66" s="67">
        <v>29</v>
      </c>
      <c r="B66" s="67">
        <v>23</v>
      </c>
      <c r="C66" s="72" t="str">
        <f>[1]ΑΝΤΙΣΤΟΙΧΙΣΗ!I209</f>
        <v>Εξοδα για Μεταφορά Πελατών</v>
      </c>
      <c r="D66" s="14">
        <f>'[1]2025_60-69 ΕΞΟΔΑ+ΟΜ 2'!N26</f>
        <v>0</v>
      </c>
      <c r="E66" s="15">
        <f t="shared" si="9"/>
        <v>0</v>
      </c>
      <c r="F66" s="10">
        <f>D66+'[1]2025 Οκτώβριος'!F66</f>
        <v>0</v>
      </c>
      <c r="G66" s="15">
        <f t="shared" si="10"/>
        <v>0</v>
      </c>
      <c r="H66" s="14"/>
      <c r="I66" s="16" t="e">
        <f t="shared" si="11"/>
        <v>#DIV/0!</v>
      </c>
      <c r="J66" s="10">
        <f t="shared" si="15"/>
        <v>0</v>
      </c>
      <c r="K66" s="17" t="e">
        <f t="shared" si="12"/>
        <v>#DIV/0!</v>
      </c>
      <c r="L66" s="14">
        <f>'[1]2024_60-69 ΕΞΟΔΑ+ΟΜ 2'!N26</f>
        <v>0</v>
      </c>
      <c r="M66" s="15">
        <f t="shared" si="13"/>
        <v>0</v>
      </c>
      <c r="N66" s="10">
        <f>L66+'[1]2025 Οκτώβριος'!N66</f>
        <v>228.5</v>
      </c>
      <c r="O66" s="15">
        <f t="shared" si="14"/>
        <v>4.2615720550640847E-4</v>
      </c>
      <c r="P66" s="10"/>
      <c r="Q66" s="15" t="e">
        <f t="shared" si="16"/>
        <v>#DIV/0!</v>
      </c>
      <c r="S66"/>
      <c r="T66"/>
      <c r="U66"/>
      <c r="V66"/>
    </row>
    <row r="67" spans="1:22" ht="42.75" x14ac:dyDescent="0.25">
      <c r="A67" s="67">
        <v>30</v>
      </c>
      <c r="B67" s="67">
        <v>24</v>
      </c>
      <c r="C67" s="74" t="str">
        <f>[1]ΑΝΤΙΣΤΟΙΧΙΣΗ!I210</f>
        <v xml:space="preserve">Έξοδα για σύσταση πελατείας αποθήκευσης Αποσκευών ( Radical) </v>
      </c>
      <c r="D67" s="14">
        <f>'[1]2025_60-69 ΕΞΟΔΑ+ΟΜ 2'!N27</f>
        <v>0</v>
      </c>
      <c r="E67" s="15">
        <f t="shared" si="9"/>
        <v>0</v>
      </c>
      <c r="F67" s="10">
        <f>D67+'[1]2025 Οκτώβριος'!F67</f>
        <v>399.06</v>
      </c>
      <c r="G67" s="15">
        <f t="shared" si="10"/>
        <v>1.4770030594041142E-3</v>
      </c>
      <c r="H67" s="14"/>
      <c r="I67" s="16" t="e">
        <f t="shared" si="11"/>
        <v>#DIV/0!</v>
      </c>
      <c r="J67" s="10">
        <f t="shared" si="15"/>
        <v>0</v>
      </c>
      <c r="K67" s="17" t="e">
        <f t="shared" si="12"/>
        <v>#DIV/0!</v>
      </c>
      <c r="L67" s="14">
        <f>'[1]2024_60-69 ΕΞΟΔΑ+ΟΜ 2'!N27</f>
        <v>229.14</v>
      </c>
      <c r="M67" s="15">
        <f t="shared" si="13"/>
        <v>5.111022088430452E-3</v>
      </c>
      <c r="N67" s="10">
        <f>L67+'[1]2025 Οκτώβριος'!N67</f>
        <v>779.75</v>
      </c>
      <c r="O67" s="15">
        <f t="shared" si="14"/>
        <v>1.4542498074119124E-3</v>
      </c>
      <c r="P67" s="10"/>
      <c r="Q67" s="15">
        <f t="shared" si="16"/>
        <v>1.9539668220317747</v>
      </c>
      <c r="S67"/>
      <c r="T67"/>
      <c r="U67"/>
      <c r="V67"/>
    </row>
    <row r="68" spans="1:22" ht="28.5" customHeight="1" x14ac:dyDescent="0.25">
      <c r="A68" s="67">
        <v>31</v>
      </c>
      <c r="B68" s="67">
        <v>25</v>
      </c>
      <c r="C68" s="74" t="str">
        <f>[1]ΑΝΤΙΣΤΟΙΧΙΣΗ!I211</f>
        <v>Αμοιβές Τρίτων ( Καθαριστήριο και άλλα άμεσα έξοδα )</v>
      </c>
      <c r="D68" s="14">
        <f>'[1]2025_60-69 ΕΞΟΔΑ+ΟΜ 2'!N28</f>
        <v>0</v>
      </c>
      <c r="E68" s="15">
        <f t="shared" si="9"/>
        <v>0</v>
      </c>
      <c r="F68" s="10">
        <f>D68+'[1]2025 Οκτώβριος'!F68</f>
        <v>5994.46</v>
      </c>
      <c r="G68" s="15">
        <f t="shared" si="10"/>
        <v>2.2186728209982423E-2</v>
      </c>
      <c r="H68" s="14"/>
      <c r="I68" s="16" t="e">
        <f t="shared" si="11"/>
        <v>#DIV/0!</v>
      </c>
      <c r="J68" s="10">
        <f t="shared" si="15"/>
        <v>0</v>
      </c>
      <c r="K68" s="17" t="e">
        <f t="shared" si="12"/>
        <v>#DIV/0!</v>
      </c>
      <c r="L68" s="14">
        <f>'[1]2024_60-69 ΕΞΟΔΑ+ΟΜ 2'!N28</f>
        <v>955.65</v>
      </c>
      <c r="M68" s="15">
        <f t="shared" si="13"/>
        <v>2.1316000082083276E-2</v>
      </c>
      <c r="N68" s="10">
        <f>L68+'[1]2025 Οκτώβριος'!N68</f>
        <v>18137.490000000002</v>
      </c>
      <c r="O68" s="15">
        <f t="shared" si="14"/>
        <v>3.3826792355800564E-2</v>
      </c>
      <c r="P68" s="10"/>
      <c r="Q68" s="15">
        <f t="shared" si="16"/>
        <v>3.0257087377345084</v>
      </c>
      <c r="S68"/>
      <c r="T68"/>
      <c r="U68"/>
      <c r="V68"/>
    </row>
    <row r="69" spans="1:22" ht="15" x14ac:dyDescent="0.25">
      <c r="A69" s="67">
        <v>32</v>
      </c>
      <c r="B69" s="67">
        <v>26</v>
      </c>
      <c r="C69" s="45" t="str">
        <f>[1]ΑΝΤΙΣΤΟΙΧΙΣΗ!I212</f>
        <v>Επισκευές - Συντηρήσεις</v>
      </c>
      <c r="D69" s="14">
        <f>'[1]2025_60-69 ΕΞΟΔΑ+ΟΜ 2'!N29</f>
        <v>0</v>
      </c>
      <c r="E69" s="15">
        <f t="shared" si="9"/>
        <v>0</v>
      </c>
      <c r="F69" s="10">
        <f>D69+'[1]2025 Οκτώβριος'!F69</f>
        <v>1811.8300000000002</v>
      </c>
      <c r="G69" s="15">
        <f t="shared" si="10"/>
        <v>6.7059551273496625E-3</v>
      </c>
      <c r="H69" s="14"/>
      <c r="I69" s="16" t="e">
        <f t="shared" si="11"/>
        <v>#DIV/0!</v>
      </c>
      <c r="J69" s="10">
        <f t="shared" si="15"/>
        <v>0</v>
      </c>
      <c r="K69" s="17" t="e">
        <f t="shared" si="12"/>
        <v>#DIV/0!</v>
      </c>
      <c r="L69" s="14">
        <f>'[1]2024_60-69 ΕΞΟΔΑ+ΟΜ 2'!N29</f>
        <v>0</v>
      </c>
      <c r="M69" s="15">
        <f t="shared" si="13"/>
        <v>0</v>
      </c>
      <c r="N69" s="10">
        <f>L69+'[1]2025 Οκτώβριος'!N69</f>
        <v>7866.1100000000006</v>
      </c>
      <c r="O69" s="15">
        <f t="shared" si="14"/>
        <v>1.467045713700663E-2</v>
      </c>
      <c r="P69" s="10"/>
      <c r="Q69" s="15">
        <f t="shared" si="16"/>
        <v>4.3415276267641003</v>
      </c>
      <c r="S69"/>
      <c r="T69"/>
      <c r="U69"/>
      <c r="V69"/>
    </row>
    <row r="70" spans="1:22" ht="15" x14ac:dyDescent="0.25">
      <c r="A70" s="67">
        <v>33</v>
      </c>
      <c r="B70" s="67">
        <v>27</v>
      </c>
      <c r="C70" s="45" t="str">
        <f>[1]ΑΝΤΙΣΤΟΙΧΙΣΗ!I213</f>
        <v>Φόρος Παρεπιδημούντων</v>
      </c>
      <c r="D70" s="14">
        <v>0</v>
      </c>
      <c r="E70" s="15">
        <f t="shared" si="9"/>
        <v>0</v>
      </c>
      <c r="F70" s="10">
        <f>D70+'[1]2025 Οκτώβριος'!F70</f>
        <v>0</v>
      </c>
      <c r="G70" s="15">
        <f t="shared" si="10"/>
        <v>0</v>
      </c>
      <c r="H70" s="14"/>
      <c r="I70" s="16" t="e">
        <f t="shared" si="11"/>
        <v>#DIV/0!</v>
      </c>
      <c r="J70" s="10">
        <f t="shared" si="15"/>
        <v>0</v>
      </c>
      <c r="K70" s="17" t="e">
        <f t="shared" si="12"/>
        <v>#DIV/0!</v>
      </c>
      <c r="L70" s="14">
        <f>'[1]2024_60-69 ΕΞΟΔΑ+ΟΜ 2'!N30</f>
        <v>120.61</v>
      </c>
      <c r="M70" s="15">
        <f t="shared" si="13"/>
        <v>2.6902346778633012E-3</v>
      </c>
      <c r="N70" s="10">
        <f>L70+'[1]2025 Οκτώβριος'!N70</f>
        <v>2920.3300000000004</v>
      </c>
      <c r="O70" s="15">
        <f t="shared" si="14"/>
        <v>5.4464755884312032E-3</v>
      </c>
      <c r="P70" s="10"/>
      <c r="Q70" s="15" t="e">
        <f t="shared" si="16"/>
        <v>#DIV/0!</v>
      </c>
      <c r="S70"/>
      <c r="T70"/>
      <c r="U70"/>
      <c r="V70"/>
    </row>
    <row r="71" spans="1:22" ht="36" customHeight="1" x14ac:dyDescent="0.25">
      <c r="A71" s="67">
        <v>34</v>
      </c>
      <c r="B71" s="67">
        <v>28</v>
      </c>
      <c r="C71" s="74" t="str">
        <f>[1]ΑΝΤΙΣΤΟΙΧΙΣΗ!I214</f>
        <v>Αποσβέσεις ( Κτήρια - Μηχανήματα - Εξοπλισμός )</v>
      </c>
      <c r="D71" s="14">
        <f>'[1]2025_60-69 ΕΞΟΔΑ+ΟΜ 2'!N31</f>
        <v>7839.9766666666674</v>
      </c>
      <c r="E71" s="15">
        <f t="shared" si="9"/>
        <v>1</v>
      </c>
      <c r="F71" s="10">
        <f>D71+'[1]2025 Οκτώβριος'!F71</f>
        <v>86239.743333333347</v>
      </c>
      <c r="G71" s="15">
        <f t="shared" si="10"/>
        <v>0.31919101073913425</v>
      </c>
      <c r="H71" s="14"/>
      <c r="I71" s="16" t="e">
        <f t="shared" si="11"/>
        <v>#DIV/0!</v>
      </c>
      <c r="J71" s="10">
        <f t="shared" si="15"/>
        <v>0</v>
      </c>
      <c r="K71" s="17" t="e">
        <f t="shared" si="12"/>
        <v>#DIV/0!</v>
      </c>
      <c r="L71" s="14">
        <f>'[1]2024_60-69 ΕΞΟΔΑ+ΟΜ 2'!N31</f>
        <v>7839.98</v>
      </c>
      <c r="M71" s="15">
        <f t="shared" si="13"/>
        <v>0.17487261478944302</v>
      </c>
      <c r="N71" s="10">
        <f>L71+'[1]2025 Οκτώβριος'!N71</f>
        <v>86239.77999999997</v>
      </c>
      <c r="O71" s="15">
        <f t="shared" si="14"/>
        <v>0.16083896563801944</v>
      </c>
      <c r="P71" s="10"/>
      <c r="Q71" s="15">
        <f t="shared" si="16"/>
        <v>1.0000004251713328</v>
      </c>
      <c r="S71"/>
      <c r="T71"/>
      <c r="U71"/>
      <c r="V71"/>
    </row>
    <row r="72" spans="1:22" ht="36" customHeight="1" x14ac:dyDescent="0.25">
      <c r="A72" s="67">
        <v>35</v>
      </c>
      <c r="B72" s="67">
        <v>29</v>
      </c>
      <c r="C72" s="74" t="str">
        <f>[1]ΑΝΤΙΣΤΟΙΧΙΣΗ!I215</f>
        <v>Αναλώσιμα τρόφιμα  (Ομάδα 2**)</v>
      </c>
      <c r="D72" s="14">
        <f>'[1]2025_60-69 ΕΞΟΔΑ+ΟΜ 2'!N32</f>
        <v>0</v>
      </c>
      <c r="E72" s="15">
        <f t="shared" si="9"/>
        <v>0</v>
      </c>
      <c r="F72" s="10">
        <f>D72+'[1]2025 Οκτώβριος'!F72</f>
        <v>5806.2300000000005</v>
      </c>
      <c r="G72" s="15">
        <f t="shared" si="10"/>
        <v>2.1490050302220093E-2</v>
      </c>
      <c r="H72" s="14"/>
      <c r="I72" s="16" t="e">
        <f t="shared" si="11"/>
        <v>#DIV/0!</v>
      </c>
      <c r="J72" s="10">
        <f t="shared" si="15"/>
        <v>0</v>
      </c>
      <c r="K72" s="17" t="e">
        <f t="shared" si="12"/>
        <v>#DIV/0!</v>
      </c>
      <c r="L72" s="14">
        <f>'[1]2024_60-69 ΕΞΟΔΑ+ΟΜ 2'!N32</f>
        <v>1171.43</v>
      </c>
      <c r="M72" s="15">
        <f t="shared" si="13"/>
        <v>2.612902419939812E-2</v>
      </c>
      <c r="N72" s="10">
        <f>L72+'[1]2025 Οκτώβριος'!N72</f>
        <v>26726.36</v>
      </c>
      <c r="O72" s="15">
        <f t="shared" si="14"/>
        <v>4.9845211776622558E-2</v>
      </c>
      <c r="P72" s="10"/>
      <c r="Q72" s="15">
        <f t="shared" si="16"/>
        <v>4.6030487941400873</v>
      </c>
      <c r="S72"/>
      <c r="T72"/>
      <c r="U72"/>
      <c r="V72"/>
    </row>
    <row r="73" spans="1:22" ht="36" customHeight="1" x14ac:dyDescent="0.25">
      <c r="A73" s="67">
        <v>36</v>
      </c>
      <c r="B73" s="67">
        <v>30</v>
      </c>
      <c r="C73" s="74" t="str">
        <f>[1]ΑΝΤΙΣΤΟΙΧΙΣΗ!I216</f>
        <v>Υλικά Καθαριότητας (Ομάδα 2**)</v>
      </c>
      <c r="D73" s="14">
        <f>'[1]2025_60-69 ΕΞΟΔΑ+ΟΜ 2'!N33</f>
        <v>0</v>
      </c>
      <c r="E73" s="15">
        <f t="shared" si="9"/>
        <v>0</v>
      </c>
      <c r="F73" s="10">
        <f>D73+'[1]2025 Οκτώβριος'!F73</f>
        <v>1179.54</v>
      </c>
      <c r="G73" s="15">
        <f t="shared" si="10"/>
        <v>4.3657199135205957E-3</v>
      </c>
      <c r="H73" s="14"/>
      <c r="I73" s="16" t="e">
        <f t="shared" si="11"/>
        <v>#DIV/0!</v>
      </c>
      <c r="J73" s="10">
        <f t="shared" si="15"/>
        <v>0</v>
      </c>
      <c r="K73" s="17" t="e">
        <f t="shared" si="12"/>
        <v>#DIV/0!</v>
      </c>
      <c r="L73" s="14">
        <f>'[1]2024_60-69 ΕΞΟΔΑ+ΟΜ 2'!N33</f>
        <v>0</v>
      </c>
      <c r="M73" s="15">
        <f t="shared" si="13"/>
        <v>0</v>
      </c>
      <c r="N73" s="10">
        <f>L73+'[1]2025 Οκτώβριος'!N73</f>
        <v>0</v>
      </c>
      <c r="O73" s="15">
        <f t="shared" si="14"/>
        <v>0</v>
      </c>
      <c r="P73" s="10"/>
      <c r="Q73" s="15">
        <f t="shared" si="16"/>
        <v>0</v>
      </c>
      <c r="S73"/>
      <c r="T73"/>
      <c r="U73"/>
      <c r="V73"/>
    </row>
    <row r="74" spans="1:22" ht="30" customHeight="1" x14ac:dyDescent="0.25">
      <c r="A74" s="60"/>
      <c r="B74" s="60"/>
      <c r="C74" s="75" t="s">
        <v>163</v>
      </c>
      <c r="D74" s="7">
        <f>'[1]2025_60-69 ΕΞΟΔΑ+ΟΜ 2'!N3</f>
        <v>7839.9766666666674</v>
      </c>
      <c r="E74" s="21"/>
      <c r="F74" s="7">
        <f>'[1]2025_60-69 ΕΞΟΔΑ+ΟΜ 2'!AA3</f>
        <v>271464.10333333333</v>
      </c>
      <c r="G74" s="21"/>
      <c r="H74" s="7">
        <f>SUM(H44:H71)</f>
        <v>0</v>
      </c>
      <c r="I74" s="21"/>
      <c r="J74" s="7">
        <f>SUM(J44:J71)</f>
        <v>0</v>
      </c>
      <c r="K74" s="21"/>
      <c r="L74" s="7">
        <f>SUM(L44:L71)</f>
        <v>43661.09</v>
      </c>
      <c r="M74" s="21"/>
      <c r="N74" s="7">
        <f>SUM(N44:N71)</f>
        <v>509460.74899999995</v>
      </c>
      <c r="O74" s="21"/>
      <c r="P74" s="7">
        <f>SUM(P44:P71)</f>
        <v>0</v>
      </c>
      <c r="Q74" s="21"/>
      <c r="S74"/>
      <c r="T74"/>
      <c r="U74"/>
      <c r="V74"/>
    </row>
    <row r="75" spans="1:22" ht="22.5" customHeight="1" x14ac:dyDescent="0.25">
      <c r="A75" s="60"/>
      <c r="B75" s="60"/>
      <c r="C75" s="22" t="s">
        <v>18</v>
      </c>
      <c r="D75" s="7">
        <f>D43-D74</f>
        <v>0</v>
      </c>
      <c r="E75" s="21"/>
      <c r="F75" s="7">
        <f>F43-F74</f>
        <v>-1281.8600000001024</v>
      </c>
      <c r="G75" s="21"/>
      <c r="H75" s="7">
        <f>H43-H74</f>
        <v>0</v>
      </c>
      <c r="I75" s="21"/>
      <c r="J75" s="7">
        <f>J43-J74</f>
        <v>0</v>
      </c>
      <c r="K75" s="21"/>
      <c r="L75" s="7">
        <f>L43-L74</f>
        <v>1171.4300000000003</v>
      </c>
      <c r="M75" s="21"/>
      <c r="N75" s="7">
        <f>N43-N74</f>
        <v>26726.359999999986</v>
      </c>
      <c r="O75" s="21"/>
      <c r="P75" s="7">
        <f>P43-P74</f>
        <v>0</v>
      </c>
      <c r="Q75" s="21"/>
      <c r="S75"/>
      <c r="T75"/>
      <c r="U75"/>
      <c r="V75"/>
    </row>
    <row r="76" spans="1:22" ht="36" customHeight="1" x14ac:dyDescent="0.25">
      <c r="A76" s="76">
        <v>28</v>
      </c>
      <c r="B76" s="76">
        <v>28</v>
      </c>
      <c r="C76" s="13" t="s">
        <v>32</v>
      </c>
      <c r="D76" s="23">
        <f>D38-D74</f>
        <v>-7839.9766666666674</v>
      </c>
      <c r="E76" s="24"/>
      <c r="F76" s="23">
        <f>F38-F74</f>
        <v>-55624.537492625357</v>
      </c>
      <c r="G76" s="24"/>
      <c r="H76" s="25">
        <f>H38-H74</f>
        <v>0</v>
      </c>
      <c r="I76" s="24"/>
      <c r="J76" s="25">
        <f>J38-J74</f>
        <v>0</v>
      </c>
      <c r="K76" s="24"/>
      <c r="L76" s="77">
        <f>L38-L74</f>
        <v>-16053.919999999998</v>
      </c>
      <c r="M76" s="24"/>
      <c r="N76" s="23">
        <f>N38-N74</f>
        <v>113988.00595575257</v>
      </c>
      <c r="O76" s="24"/>
      <c r="P76" s="23">
        <f>P38-P74</f>
        <v>-407609.18911504425</v>
      </c>
      <c r="Q76" s="24"/>
      <c r="S76"/>
      <c r="T76"/>
      <c r="U76"/>
      <c r="V76"/>
    </row>
    <row r="77" spans="1:22" ht="36" customHeight="1" x14ac:dyDescent="0.25">
      <c r="A77" s="78">
        <v>76</v>
      </c>
      <c r="B77" s="78"/>
      <c r="C77" s="78" t="s">
        <v>160</v>
      </c>
      <c r="D77" s="181" t="str">
        <f>[1]ΑΝΤΙΣΤΟΙΧΙΣΗ!$F$32</f>
        <v xml:space="preserve">ΠΡΑΓΜΑΤΟΠΟΙΗΘΕΝΤΑ ΜΗΝΟΣ ΤΡΕΧ. ΕΤΟΥΣ </v>
      </c>
      <c r="E77" s="181"/>
      <c r="F77" s="181"/>
      <c r="G77" s="181"/>
      <c r="H77" s="181" t="str">
        <f>[1]ΑΝΤΙΣΤΟΙΧΙΣΗ!$F$35</f>
        <v>ΠΡΟΥΠΟΛΟΓΙΣΜΟΣ ΤΡΕΧΟΝΤΟΣ ΕΤΟΥΣ</v>
      </c>
      <c r="I77" s="181"/>
      <c r="J77" s="181"/>
      <c r="K77" s="181"/>
      <c r="L77" s="181" t="str">
        <f>[1]ΑΝΤΙΣΤΟΙΧΙΣΗ!$F$68</f>
        <v>ΠΡΑΓΜΑΤΟΠΟΙΗΘΕΝΤΑ ΠΡΟΗΓΟΥΜΕΝΟΥ ΕΤΟΥΣ</v>
      </c>
      <c r="M77" s="181"/>
      <c r="N77" s="181"/>
      <c r="O77" s="181">
        <f>[1]ΑΝΤΙΣΤΟΙΧΙΣΗ!$D$33</f>
        <v>2024</v>
      </c>
      <c r="P77" s="182" t="str">
        <f>[1]ΑΝΤΙΣΤΟΙΧΙΣΗ!$F$100</f>
        <v xml:space="preserve">ΣΥΓΚΡΙΣΕΙΣ </v>
      </c>
      <c r="Q77" s="182">
        <f>[1]ΑΝΤΙΣΤΟΙΧΙΣΗ!$H$141</f>
        <v>2024</v>
      </c>
      <c r="S77"/>
      <c r="T77"/>
      <c r="U77"/>
      <c r="V77"/>
    </row>
    <row r="78" spans="1:22" ht="15.75" customHeight="1" x14ac:dyDescent="0.25">
      <c r="A78" s="19" t="s">
        <v>33</v>
      </c>
      <c r="B78" s="19"/>
      <c r="C78" s="5" t="s">
        <v>3</v>
      </c>
      <c r="D78" s="179" t="str">
        <f>[1]ΑΝΤΙΣΤΟΙΧΙΣΗ!$F$116</f>
        <v xml:space="preserve">ΝΟΕΜΒΡΙΟΣ ΤΡΕΧΟΝ ΕΤΟΣ </v>
      </c>
      <c r="E78" s="179"/>
      <c r="F78" s="179"/>
      <c r="G78" s="61">
        <f>[1]ΑΝΤΙΣΤΟΙΧΙΣΗ!$D$34</f>
        <v>2025</v>
      </c>
      <c r="H78" s="179" t="str">
        <f>[1]ΑΝΤΙΣΤΟΙΧΙΣΗ!$F$116</f>
        <v xml:space="preserve">ΝΟΕΜΒΡΙΟΣ ΤΡΕΧΟΝ ΕΤΟΣ </v>
      </c>
      <c r="I78" s="179"/>
      <c r="J78" s="179"/>
      <c r="K78" s="61">
        <f>[1]ΑΝΤΙΣΤΟΙΧΙΣΗ!$D$34</f>
        <v>2025</v>
      </c>
      <c r="L78" s="179" t="str">
        <f>[1]ΑΝΤΙΣΤΟΙΧΙΣΗ!$F$130</f>
        <v>ΝΟΕΜΒΡΙΟΣ ΠΡΟΗΓΟΥΜΕΝΟΥ ΕΤΟΥΣ</v>
      </c>
      <c r="M78" s="179"/>
      <c r="N78" s="179"/>
      <c r="O78" s="61">
        <f>[1]ΑΝΤΙΣΤΟΙΧΙΣΗ!$D$33</f>
        <v>2024</v>
      </c>
      <c r="P78" s="179"/>
      <c r="Q78" s="179"/>
      <c r="S78"/>
      <c r="T78"/>
      <c r="U78"/>
      <c r="V78"/>
    </row>
    <row r="79" spans="1:22" ht="56.25" customHeight="1" x14ac:dyDescent="0.25">
      <c r="A79" s="69">
        <v>78</v>
      </c>
      <c r="B79" s="69" t="s">
        <v>33</v>
      </c>
      <c r="C79" s="62" t="s">
        <v>164</v>
      </c>
      <c r="D79" s="62" t="s">
        <v>162</v>
      </c>
      <c r="E79" s="63" t="s">
        <v>35</v>
      </c>
      <c r="F79" s="63" t="s">
        <v>36</v>
      </c>
      <c r="G79" s="63" t="s">
        <v>27</v>
      </c>
      <c r="H79" s="63" t="s">
        <v>38</v>
      </c>
      <c r="I79" s="63" t="s">
        <v>39</v>
      </c>
      <c r="J79" s="63" t="s">
        <v>36</v>
      </c>
      <c r="K79" s="63" t="s">
        <v>27</v>
      </c>
      <c r="L79" s="63" t="s">
        <v>38</v>
      </c>
      <c r="M79" s="63" t="s">
        <v>39</v>
      </c>
      <c r="N79" s="63" t="s">
        <v>36</v>
      </c>
      <c r="O79" s="63" t="s">
        <v>27</v>
      </c>
      <c r="P79" s="63" t="s">
        <v>28</v>
      </c>
      <c r="Q79" s="63" t="s">
        <v>40</v>
      </c>
      <c r="S79"/>
      <c r="T79"/>
      <c r="U79"/>
      <c r="V79"/>
    </row>
    <row r="80" spans="1:22" ht="15.75" x14ac:dyDescent="0.25">
      <c r="A80" s="19"/>
      <c r="B80" s="19" t="s">
        <v>2</v>
      </c>
      <c r="C80" s="75" t="s">
        <v>165</v>
      </c>
      <c r="D80" s="7">
        <f t="shared" ref="D80:N80" si="17">SUM(D81:D110)</f>
        <v>0</v>
      </c>
      <c r="E80" s="8"/>
      <c r="F80" s="7">
        <f t="shared" si="17"/>
        <v>46297.34</v>
      </c>
      <c r="G80" s="8"/>
      <c r="H80" s="7">
        <f t="shared" si="17"/>
        <v>0</v>
      </c>
      <c r="I80" s="8"/>
      <c r="J80" s="7">
        <f t="shared" si="17"/>
        <v>0</v>
      </c>
      <c r="K80" s="8"/>
      <c r="L80" s="7">
        <f t="shared" si="17"/>
        <v>7693.92</v>
      </c>
      <c r="M80" s="8"/>
      <c r="N80" s="7">
        <f t="shared" si="17"/>
        <v>77841.72</v>
      </c>
      <c r="O80" s="8"/>
      <c r="P80" s="7">
        <f>SUM(P81:P110)</f>
        <v>0</v>
      </c>
      <c r="Q80" s="8"/>
      <c r="S80"/>
      <c r="T80"/>
      <c r="U80"/>
      <c r="V80"/>
    </row>
    <row r="81" spans="1:22" ht="28.5" x14ac:dyDescent="0.25">
      <c r="A81" s="67">
        <v>29</v>
      </c>
      <c r="B81" s="67">
        <v>1</v>
      </c>
      <c r="C81" s="45" t="str">
        <f>[1]ΑΝΤΙΣΤΟΙΧΙΣΗ!L187</f>
        <v>Μικτές Αποδοχές Developent Department (A.K.Ddep)</v>
      </c>
      <c r="D81" s="79">
        <f>'[1]2025_60-69 ΕΞΟΔΑ+ΟΜ 2'!N37</f>
        <v>0</v>
      </c>
      <c r="E81" s="15" t="e">
        <f>D81/$D$80</f>
        <v>#DIV/0!</v>
      </c>
      <c r="F81" s="79">
        <f>D81+'[1]2025 Οκτώβριος'!F81</f>
        <v>9451.0400000000009</v>
      </c>
      <c r="G81" s="15">
        <f>F81/$F$80</f>
        <v>0.204137861916041</v>
      </c>
      <c r="H81" s="14"/>
      <c r="I81" s="26" t="e">
        <f>H81/$H$80</f>
        <v>#DIV/0!</v>
      </c>
      <c r="J81" s="27"/>
      <c r="K81" s="27" t="e">
        <f>J81/$J$80</f>
        <v>#DIV/0!</v>
      </c>
      <c r="L81" s="79">
        <f>'[1]2024_60-69 ΕΞΟΔΑ+ΟΜ 2'!N35</f>
        <v>1590.96</v>
      </c>
      <c r="M81" s="15">
        <f>L81/$L$80</f>
        <v>0.20678145860627611</v>
      </c>
      <c r="N81" s="10">
        <f>L81+'[1]2025 Οκτώβριος'!N81</f>
        <v>19360.269999999997</v>
      </c>
      <c r="O81" s="15">
        <f>N81/$N$80</f>
        <v>0.24871328639706311</v>
      </c>
      <c r="P81" s="27"/>
      <c r="Q81" s="28" t="e">
        <f t="shared" ref="Q81" si="18">SUM(Q82:Q106)</f>
        <v>#DIV/0!</v>
      </c>
      <c r="S81"/>
      <c r="T81"/>
      <c r="U81"/>
      <c r="V81"/>
    </row>
    <row r="82" spans="1:22" ht="33.75" customHeight="1" x14ac:dyDescent="0.25">
      <c r="A82" s="67">
        <v>30</v>
      </c>
      <c r="B82" s="67">
        <v>2</v>
      </c>
      <c r="C82" s="44" t="str">
        <f>[1]ΑΝΤΙΣΤΟΙΧΙΣΗ!L188</f>
        <v>Μικτές Αποδοχές Reservation department (Α.Κ.RDep )</v>
      </c>
      <c r="D82" s="79">
        <f>'[1]2025_60-69 ΕΞΟΔΑ+ΟΜ 2'!N38</f>
        <v>0</v>
      </c>
      <c r="E82" s="15" t="e">
        <f t="shared" ref="E82:E105" si="19">D82/$D$80</f>
        <v>#DIV/0!</v>
      </c>
      <c r="F82" s="79">
        <f>D82+'[1]2025 Οκτώβριος'!F82</f>
        <v>10153.07</v>
      </c>
      <c r="G82" s="15">
        <f t="shared" ref="G82:G105" si="20">F82/$F$80</f>
        <v>0.21930136806995823</v>
      </c>
      <c r="H82" s="14"/>
      <c r="I82" s="26" t="e">
        <f t="shared" ref="I82:I105" si="21">H82/$H$80</f>
        <v>#DIV/0!</v>
      </c>
      <c r="J82" s="27"/>
      <c r="K82" s="27" t="e">
        <f t="shared" ref="K82:K105" si="22">J82/$J$80</f>
        <v>#DIV/0!</v>
      </c>
      <c r="L82" s="79">
        <f>'[1]2024_60-69 ΕΞΟΔΑ+ΟΜ 2'!N36</f>
        <v>1604</v>
      </c>
      <c r="M82" s="15">
        <f t="shared" ref="M82:M105" si="23">L82/$L$80</f>
        <v>0.2084763033668143</v>
      </c>
      <c r="N82" s="10">
        <f>L82+'[1]2025 Οκτώβριος'!N82</f>
        <v>13429.35</v>
      </c>
      <c r="O82" s="15">
        <f t="shared" ref="O82:O105" si="24">N82/$N$80</f>
        <v>0.17252123925319224</v>
      </c>
      <c r="P82" s="27"/>
      <c r="Q82" s="28" t="e">
        <f>SUM(D82:P82)</f>
        <v>#DIV/0!</v>
      </c>
      <c r="S82"/>
      <c r="T82"/>
      <c r="U82"/>
      <c r="V82"/>
    </row>
    <row r="83" spans="1:22" ht="28.5" x14ac:dyDescent="0.25">
      <c r="A83" s="67">
        <v>31</v>
      </c>
      <c r="B83" s="67">
        <v>3</v>
      </c>
      <c r="C83" s="44" t="str">
        <f>[1]ΑΝΤΙΣΤΟΙΧΙΣΗ!L189</f>
        <v>Μικτές Αποδοχές Marketing (Α.Κ.MDep )</v>
      </c>
      <c r="D83" s="79">
        <f>'[1]2025_60-69 ΕΞΟΔΑ+ΟΜ 2'!N39</f>
        <v>0</v>
      </c>
      <c r="E83" s="15" t="e">
        <f t="shared" si="19"/>
        <v>#DIV/0!</v>
      </c>
      <c r="F83" s="79">
        <f>D83+'[1]2025 Οκτώβριος'!F83</f>
        <v>5921.02</v>
      </c>
      <c r="G83" s="15">
        <f t="shared" si="20"/>
        <v>0.12789114882194097</v>
      </c>
      <c r="H83" s="14"/>
      <c r="I83" s="26" t="e">
        <f t="shared" si="21"/>
        <v>#DIV/0!</v>
      </c>
      <c r="J83" s="27"/>
      <c r="K83" s="27" t="e">
        <f t="shared" si="22"/>
        <v>#DIV/0!</v>
      </c>
      <c r="L83" s="79">
        <f>'[1]2024_60-69 ΕΞΟΔΑ+ΟΜ 2'!N37</f>
        <v>2091.4</v>
      </c>
      <c r="M83" s="15">
        <f t="shared" si="23"/>
        <v>0.27182502547466053</v>
      </c>
      <c r="N83" s="10">
        <f>L83+'[1]2025 Οκτώβριος'!N83</f>
        <v>19549.61</v>
      </c>
      <c r="O83" s="15">
        <f t="shared" si="24"/>
        <v>0.25114565813807815</v>
      </c>
      <c r="P83" s="27"/>
      <c r="Q83" s="28" t="e">
        <f t="shared" ref="Q83:Q105" si="25">SUM(D83:P83)</f>
        <v>#DIV/0!</v>
      </c>
      <c r="S83"/>
      <c r="T83"/>
      <c r="U83"/>
      <c r="V83"/>
    </row>
    <row r="84" spans="1:22" ht="28.5" x14ac:dyDescent="0.25">
      <c r="A84" s="67">
        <v>32</v>
      </c>
      <c r="B84" s="67">
        <v>4</v>
      </c>
      <c r="C84" s="44" t="str">
        <f>[1]ΑΝΤΙΣΤΟΙΧΙΣΗ!L190</f>
        <v>Μικτές Αποδοχές Sales (Α.Κ.SDep )</v>
      </c>
      <c r="D84" s="79">
        <f>'[1]2025_60-69 ΕΞΟΔΑ+ΟΜ 2'!N40</f>
        <v>0</v>
      </c>
      <c r="E84" s="15" t="e">
        <f t="shared" si="19"/>
        <v>#DIV/0!</v>
      </c>
      <c r="F84" s="79">
        <f>D84+'[1]2025 Οκτώβριος'!F84</f>
        <v>6270.86</v>
      </c>
      <c r="G84" s="15">
        <f t="shared" si="20"/>
        <v>0.13544752247105341</v>
      </c>
      <c r="H84" s="14"/>
      <c r="I84" s="26" t="e">
        <f t="shared" si="21"/>
        <v>#DIV/0!</v>
      </c>
      <c r="J84" s="27"/>
      <c r="K84" s="27" t="e">
        <f t="shared" si="22"/>
        <v>#DIV/0!</v>
      </c>
      <c r="L84" s="79">
        <f>'[1]2024_60-69 ΕΞΟΔΑ+ΟΜ 2'!N38</f>
        <v>0</v>
      </c>
      <c r="M84" s="15">
        <f t="shared" si="23"/>
        <v>0</v>
      </c>
      <c r="N84" s="10">
        <f>L84+'[1]2025 Οκτώβριος'!N84</f>
        <v>0</v>
      </c>
      <c r="O84" s="15">
        <f t="shared" si="24"/>
        <v>0</v>
      </c>
      <c r="P84" s="27"/>
      <c r="Q84" s="28" t="e">
        <f t="shared" si="25"/>
        <v>#DIV/0!</v>
      </c>
      <c r="S84"/>
      <c r="T84"/>
      <c r="U84"/>
      <c r="V84"/>
    </row>
    <row r="85" spans="1:22" ht="28.5" x14ac:dyDescent="0.25">
      <c r="A85" s="67">
        <v>33</v>
      </c>
      <c r="B85" s="67">
        <v>5</v>
      </c>
      <c r="C85" s="44" t="str">
        <f>[1]ΑΝΤΙΣΤΟΙΧΙΣΗ!L191</f>
        <v>Ασφαλιστικές εισφορές (Α.Κ.DDep)</v>
      </c>
      <c r="D85" s="79">
        <f>'[1]2025_60-69 ΕΞΟΔΑ+ΟΜ 2'!N41</f>
        <v>0</v>
      </c>
      <c r="E85" s="15" t="e">
        <f t="shared" si="19"/>
        <v>#DIV/0!</v>
      </c>
      <c r="F85" s="79">
        <f>D85+'[1]2025 Οκτώβριος'!F85</f>
        <v>1913.23</v>
      </c>
      <c r="G85" s="15">
        <f t="shared" si="20"/>
        <v>4.1324836372888814E-2</v>
      </c>
      <c r="H85" s="14"/>
      <c r="I85" s="26" t="e">
        <f t="shared" si="21"/>
        <v>#DIV/0!</v>
      </c>
      <c r="J85" s="27"/>
      <c r="K85" s="27" t="e">
        <f t="shared" si="22"/>
        <v>#DIV/0!</v>
      </c>
      <c r="L85" s="79">
        <f>'[1]2024_60-69 ΕΞΟΔΑ+ΟΜ 2'!N39</f>
        <v>332.33</v>
      </c>
      <c r="M85" s="15">
        <f t="shared" si="23"/>
        <v>4.3193846569758977E-2</v>
      </c>
      <c r="N85" s="10">
        <f>L85+'[1]2025 Οκτώβριος'!N85</f>
        <v>3975.7000000000003</v>
      </c>
      <c r="O85" s="15">
        <f t="shared" si="24"/>
        <v>5.1074154065454874E-2</v>
      </c>
      <c r="P85" s="27"/>
      <c r="Q85" s="28" t="e">
        <f t="shared" si="25"/>
        <v>#DIV/0!</v>
      </c>
      <c r="S85"/>
      <c r="T85"/>
      <c r="U85"/>
      <c r="V85"/>
    </row>
    <row r="86" spans="1:22" ht="33.75" customHeight="1" x14ac:dyDescent="0.25">
      <c r="A86" s="67">
        <v>34</v>
      </c>
      <c r="B86" s="67">
        <v>6</v>
      </c>
      <c r="C86" s="71" t="str">
        <f>[1]ΑΝΤΙΣΤΟΙΧΙΣΗ!L192</f>
        <v>Ασφαλιστικές εισφορές (Α.Κ.RDep)</v>
      </c>
      <c r="D86" s="79">
        <f>'[1]2025_60-69 ΕΞΟΔΑ+ΟΜ 2'!N42</f>
        <v>0</v>
      </c>
      <c r="E86" s="15" t="e">
        <f t="shared" si="19"/>
        <v>#DIV/0!</v>
      </c>
      <c r="F86" s="79">
        <f>D86+'[1]2025 Οκτώβριος'!F86</f>
        <v>2080.4</v>
      </c>
      <c r="G86" s="15">
        <f t="shared" si="20"/>
        <v>4.4935626971225565E-2</v>
      </c>
      <c r="H86" s="14"/>
      <c r="I86" s="26" t="e">
        <f t="shared" si="21"/>
        <v>#DIV/0!</v>
      </c>
      <c r="J86" s="27"/>
      <c r="K86" s="27" t="e">
        <f t="shared" si="22"/>
        <v>#DIV/0!</v>
      </c>
      <c r="L86" s="79">
        <f>'[1]2024_60-69 ΕΞΟΔΑ+ΟΜ 2'!N40</f>
        <v>335.24</v>
      </c>
      <c r="M86" s="15">
        <f t="shared" si="23"/>
        <v>4.3572067294695031E-2</v>
      </c>
      <c r="N86" s="10">
        <f>L86+'[1]2025 Οκτώβριος'!N86</f>
        <v>3165.3</v>
      </c>
      <c r="O86" s="15">
        <f t="shared" si="24"/>
        <v>4.0663284418689619E-2</v>
      </c>
      <c r="P86" s="27"/>
      <c r="Q86" s="28" t="e">
        <f t="shared" si="25"/>
        <v>#DIV/0!</v>
      </c>
      <c r="S86"/>
      <c r="T86"/>
      <c r="U86"/>
      <c r="V86" s="160"/>
    </row>
    <row r="87" spans="1:22" ht="36.75" customHeight="1" x14ac:dyDescent="0.25">
      <c r="A87" s="67">
        <v>35</v>
      </c>
      <c r="B87" s="67">
        <v>7</v>
      </c>
      <c r="C87" s="71" t="str">
        <f>[1]ΑΝΤΙΣΤΟΙΧΙΣΗ!L193</f>
        <v>Ασφαλιστικές εισφορές (Α.Κ.MDep)</v>
      </c>
      <c r="D87" s="79">
        <f>'[1]2025_60-69 ΕΞΟΔΑ+ΟΜ 2'!N43</f>
        <v>0</v>
      </c>
      <c r="E87" s="15" t="e">
        <f t="shared" si="19"/>
        <v>#DIV/0!</v>
      </c>
      <c r="F87" s="79">
        <f>D87+'[1]2025 Οκτώβριος'!F87</f>
        <v>901.2</v>
      </c>
      <c r="G87" s="15">
        <f t="shared" si="20"/>
        <v>1.9465481170192502E-2</v>
      </c>
      <c r="H87" s="14"/>
      <c r="I87" s="26" t="e">
        <f t="shared" si="21"/>
        <v>#DIV/0!</v>
      </c>
      <c r="J87" s="27"/>
      <c r="K87" s="27" t="e">
        <f t="shared" si="22"/>
        <v>#DIV/0!</v>
      </c>
      <c r="L87" s="79">
        <f>'[1]2024_60-69 ΕΞΟΔΑ+ΟΜ 2'!N41</f>
        <v>326.89999999999998</v>
      </c>
      <c r="M87" s="15">
        <f t="shared" si="23"/>
        <v>4.2488094495393765E-2</v>
      </c>
      <c r="N87" s="10">
        <f>L87+'[1]2025 Οκτώβριος'!N87</f>
        <v>3428.9300000000003</v>
      </c>
      <c r="O87" s="15">
        <f t="shared" si="24"/>
        <v>4.4050028699263069E-2</v>
      </c>
      <c r="P87" s="27"/>
      <c r="Q87" s="28" t="e">
        <f t="shared" si="25"/>
        <v>#DIV/0!</v>
      </c>
      <c r="S87"/>
      <c r="T87"/>
      <c r="U87"/>
      <c r="V87" s="160"/>
    </row>
    <row r="88" spans="1:22" ht="33.75" customHeight="1" x14ac:dyDescent="0.25">
      <c r="A88" s="67">
        <v>36</v>
      </c>
      <c r="B88" s="67">
        <v>8</v>
      </c>
      <c r="C88" s="71" t="str">
        <f>[1]ΑΝΤΙΣΤΟΙΧΙΣΗ!L194</f>
        <v>Ασφαλιστικές εισφορές (Α.Κ.SDep)</v>
      </c>
      <c r="D88" s="79">
        <f>'[1]2025_60-69 ΕΞΟΔΑ+ΟΜ 2'!N44</f>
        <v>0</v>
      </c>
      <c r="E88" s="15" t="e">
        <f t="shared" si="19"/>
        <v>#DIV/0!</v>
      </c>
      <c r="F88" s="79">
        <f>D88+'[1]2025 Οκτώβριος'!F88</f>
        <v>880.69999999999993</v>
      </c>
      <c r="G88" s="15">
        <f t="shared" si="20"/>
        <v>1.9022691152450658E-2</v>
      </c>
      <c r="H88" s="14"/>
      <c r="I88" s="26" t="e">
        <f t="shared" si="21"/>
        <v>#DIV/0!</v>
      </c>
      <c r="J88" s="27"/>
      <c r="K88" s="27" t="e">
        <f t="shared" si="22"/>
        <v>#DIV/0!</v>
      </c>
      <c r="L88" s="79">
        <f>'[1]2024_60-69 ΕΞΟΔΑ+ΟΜ 2'!N42</f>
        <v>0</v>
      </c>
      <c r="M88" s="15">
        <f t="shared" si="23"/>
        <v>0</v>
      </c>
      <c r="N88" s="10">
        <f>L88+'[1]2025 Οκτώβριος'!N88</f>
        <v>0</v>
      </c>
      <c r="O88" s="15">
        <f t="shared" si="24"/>
        <v>0</v>
      </c>
      <c r="P88" s="27"/>
      <c r="Q88" s="28" t="e">
        <f t="shared" si="25"/>
        <v>#DIV/0!</v>
      </c>
      <c r="S88"/>
      <c r="T88"/>
      <c r="U88"/>
      <c r="V88" s="160"/>
    </row>
    <row r="89" spans="1:22" ht="27.75" customHeight="1" x14ac:dyDescent="0.25">
      <c r="A89" s="67">
        <v>37</v>
      </c>
      <c r="B89" s="67">
        <v>9</v>
      </c>
      <c r="C89" s="72" t="str">
        <f>[1]ΑΝΤΙΣΤΟΙΧΙΣΗ!L195</f>
        <v>Ενοίκιο</v>
      </c>
      <c r="D89" s="79">
        <f>'[1]2025_60-69 ΕΞΟΔΑ+ΟΜ 2'!N45</f>
        <v>0</v>
      </c>
      <c r="E89" s="15" t="e">
        <f t="shared" si="19"/>
        <v>#DIV/0!</v>
      </c>
      <c r="F89" s="79">
        <f>D89+'[1]2025 Οκτώβριος'!F89</f>
        <v>0</v>
      </c>
      <c r="G89" s="15">
        <f t="shared" si="20"/>
        <v>0</v>
      </c>
      <c r="H89" s="80"/>
      <c r="I89" s="26" t="e">
        <f t="shared" si="21"/>
        <v>#DIV/0!</v>
      </c>
      <c r="J89" s="80"/>
      <c r="K89" s="27" t="e">
        <f t="shared" si="22"/>
        <v>#DIV/0!</v>
      </c>
      <c r="L89" s="79">
        <f>'[1]2024_60-69 ΕΞΟΔΑ+ΟΜ 2'!N43</f>
        <v>0</v>
      </c>
      <c r="M89" s="15">
        <f t="shared" si="23"/>
        <v>0</v>
      </c>
      <c r="N89" s="10">
        <f>L89+'[1]2025 Οκτώβριος'!N89</f>
        <v>0</v>
      </c>
      <c r="O89" s="15">
        <f t="shared" si="24"/>
        <v>0</v>
      </c>
      <c r="P89" s="80"/>
      <c r="Q89" s="28" t="e">
        <f t="shared" si="25"/>
        <v>#DIV/0!</v>
      </c>
      <c r="S89"/>
      <c r="T89"/>
      <c r="U89"/>
      <c r="V89"/>
    </row>
    <row r="90" spans="1:22" ht="15" x14ac:dyDescent="0.25">
      <c r="A90" s="67">
        <v>38</v>
      </c>
      <c r="B90" s="67">
        <v>10</v>
      </c>
      <c r="C90" s="45" t="str">
        <f>[1]ΑΝΤΙΣΤΟΙΧΙΣΗ!L196</f>
        <v xml:space="preserve">Χαρτόσημο ενοικίων </v>
      </c>
      <c r="D90" s="79">
        <f>'[1]2025_60-69 ΕΞΟΔΑ+ΟΜ 2'!N46</f>
        <v>0</v>
      </c>
      <c r="E90" s="15" t="e">
        <f t="shared" si="19"/>
        <v>#DIV/0!</v>
      </c>
      <c r="F90" s="79">
        <f>D90+'[1]2025 Οκτώβριος'!F90</f>
        <v>0</v>
      </c>
      <c r="G90" s="15">
        <f t="shared" si="20"/>
        <v>0</v>
      </c>
      <c r="H90" s="80"/>
      <c r="I90" s="26" t="e">
        <f t="shared" si="21"/>
        <v>#DIV/0!</v>
      </c>
      <c r="J90" s="80"/>
      <c r="K90" s="27" t="e">
        <f t="shared" si="22"/>
        <v>#DIV/0!</v>
      </c>
      <c r="L90" s="79">
        <f>'[1]2024_60-69 ΕΞΟΔΑ+ΟΜ 2'!N44</f>
        <v>0</v>
      </c>
      <c r="M90" s="15">
        <f t="shared" si="23"/>
        <v>0</v>
      </c>
      <c r="N90" s="10">
        <f>L90+'[1]2025 Οκτώβριος'!N90</f>
        <v>0</v>
      </c>
      <c r="O90" s="15">
        <f t="shared" si="24"/>
        <v>0</v>
      </c>
      <c r="P90" s="80"/>
      <c r="Q90" s="28" t="e">
        <f t="shared" si="25"/>
        <v>#DIV/0!</v>
      </c>
      <c r="S90"/>
      <c r="T90"/>
      <c r="U90"/>
      <c r="V90"/>
    </row>
    <row r="91" spans="1:22" ht="15" customHeight="1" x14ac:dyDescent="0.25">
      <c r="A91" s="67">
        <v>39</v>
      </c>
      <c r="B91" s="67">
        <v>11</v>
      </c>
      <c r="C91" s="45" t="str">
        <f>[1]ΑΝΤΙΣΤΟΙΧΙΣΗ!L197</f>
        <v xml:space="preserve">Κοινόχρηστες Δαπάνες </v>
      </c>
      <c r="D91" s="79">
        <f>'[1]2025_60-69 ΕΞΟΔΑ+ΟΜ 2'!N47</f>
        <v>0</v>
      </c>
      <c r="E91" s="15" t="e">
        <f t="shared" si="19"/>
        <v>#DIV/0!</v>
      </c>
      <c r="F91" s="79">
        <f>D91+'[1]2025 Οκτώβριος'!F91</f>
        <v>0</v>
      </c>
      <c r="G91" s="15">
        <f t="shared" si="20"/>
        <v>0</v>
      </c>
      <c r="H91" s="80"/>
      <c r="I91" s="26" t="e">
        <f t="shared" si="21"/>
        <v>#DIV/0!</v>
      </c>
      <c r="J91" s="80"/>
      <c r="K91" s="27" t="e">
        <f t="shared" si="22"/>
        <v>#DIV/0!</v>
      </c>
      <c r="L91" s="79">
        <f>'[1]2024_60-69 ΕΞΟΔΑ+ΟΜ 2'!N45</f>
        <v>0</v>
      </c>
      <c r="M91" s="15">
        <f t="shared" si="23"/>
        <v>0</v>
      </c>
      <c r="N91" s="10">
        <f>L91+'[1]2025 Οκτώβριος'!N91</f>
        <v>0</v>
      </c>
      <c r="O91" s="15">
        <f t="shared" si="24"/>
        <v>0</v>
      </c>
      <c r="P91" s="80"/>
      <c r="Q91" s="28" t="e">
        <f t="shared" si="25"/>
        <v>#DIV/0!</v>
      </c>
      <c r="S91"/>
      <c r="T91"/>
      <c r="U91"/>
      <c r="V91"/>
    </row>
    <row r="92" spans="1:22" ht="15" x14ac:dyDescent="0.25">
      <c r="A92" s="67">
        <v>40</v>
      </c>
      <c r="B92" s="67">
        <v>12</v>
      </c>
      <c r="C92" s="71" t="str">
        <f>[1]ΑΝΤΙΣΤΟΙΧΙΣΗ!L198</f>
        <v xml:space="preserve">Ενέργεια </v>
      </c>
      <c r="D92" s="79">
        <f>'[1]2025_60-69 ΕΞΟΔΑ+ΟΜ 2'!N48</f>
        <v>0</v>
      </c>
      <c r="E92" s="15" t="e">
        <f t="shared" si="19"/>
        <v>#DIV/0!</v>
      </c>
      <c r="F92" s="79">
        <f>D92+'[1]2025 Οκτώβριος'!F92</f>
        <v>0</v>
      </c>
      <c r="G92" s="15">
        <f t="shared" si="20"/>
        <v>0</v>
      </c>
      <c r="H92" s="14"/>
      <c r="I92" s="26" t="e">
        <f t="shared" si="21"/>
        <v>#DIV/0!</v>
      </c>
      <c r="J92" s="27"/>
      <c r="K92" s="27" t="e">
        <f t="shared" si="22"/>
        <v>#DIV/0!</v>
      </c>
      <c r="L92" s="79">
        <f>'[1]2024_60-69 ΕΞΟΔΑ+ΟΜ 2'!N46</f>
        <v>0</v>
      </c>
      <c r="M92" s="15">
        <f t="shared" si="23"/>
        <v>0</v>
      </c>
      <c r="N92" s="10">
        <f>L92+'[1]2025 Οκτώβριος'!N92</f>
        <v>0</v>
      </c>
      <c r="O92" s="15">
        <f t="shared" si="24"/>
        <v>0</v>
      </c>
      <c r="P92" s="27"/>
      <c r="Q92" s="28" t="e">
        <f t="shared" si="25"/>
        <v>#DIV/0!</v>
      </c>
      <c r="S92"/>
      <c r="T92"/>
      <c r="U92"/>
      <c r="V92" s="160"/>
    </row>
    <row r="93" spans="1:22" ht="28.5" x14ac:dyDescent="0.25">
      <c r="A93" s="67">
        <v>41</v>
      </c>
      <c r="B93" s="67">
        <v>13</v>
      </c>
      <c r="C93" s="45" t="str">
        <f>[1]ΑΝΤΙΣΤΟΙΧΙΣΗ!L199</f>
        <v xml:space="preserve">Τηλεπικοινωνίες (Τηλεφωνία &amp; Διαδίκτυο) </v>
      </c>
      <c r="D93" s="79">
        <f>'[1]2025_60-69 ΕΞΟΔΑ+ΟΜ 2'!N49</f>
        <v>0</v>
      </c>
      <c r="E93" s="15" t="e">
        <f t="shared" si="19"/>
        <v>#DIV/0!</v>
      </c>
      <c r="F93" s="79">
        <f>D93+'[1]2025 Οκτώβριος'!F93</f>
        <v>0</v>
      </c>
      <c r="G93" s="15">
        <f t="shared" si="20"/>
        <v>0</v>
      </c>
      <c r="H93" s="14"/>
      <c r="I93" s="26" t="e">
        <f t="shared" si="21"/>
        <v>#DIV/0!</v>
      </c>
      <c r="J93" s="27"/>
      <c r="K93" s="27" t="e">
        <f t="shared" si="22"/>
        <v>#DIV/0!</v>
      </c>
      <c r="L93" s="79">
        <f>'[1]2024_60-69 ΕΞΟΔΑ+ΟΜ 2'!N47</f>
        <v>0</v>
      </c>
      <c r="M93" s="15">
        <f t="shared" si="23"/>
        <v>0</v>
      </c>
      <c r="N93" s="10">
        <f>L93+'[1]2025 Οκτώβριος'!N93</f>
        <v>0</v>
      </c>
      <c r="O93" s="15">
        <f t="shared" si="24"/>
        <v>0</v>
      </c>
      <c r="P93" s="27"/>
      <c r="Q93" s="28" t="e">
        <f t="shared" si="25"/>
        <v>#DIV/0!</v>
      </c>
      <c r="S93"/>
      <c r="T93"/>
      <c r="U93"/>
      <c r="V93"/>
    </row>
    <row r="94" spans="1:22" ht="32.25" customHeight="1" x14ac:dyDescent="0.25">
      <c r="A94" s="67">
        <v>42</v>
      </c>
      <c r="B94" s="67">
        <v>14</v>
      </c>
      <c r="C94" s="45" t="str">
        <f>[1]ΑΝΤΙΣΤΟΙΧΙΣΗ!L200</f>
        <v xml:space="preserve">Ύδρευση </v>
      </c>
      <c r="D94" s="79">
        <f>'[1]2025_60-69 ΕΞΟΔΑ+ΟΜ 2'!N50</f>
        <v>0</v>
      </c>
      <c r="E94" s="15" t="e">
        <f t="shared" si="19"/>
        <v>#DIV/0!</v>
      </c>
      <c r="F94" s="79">
        <f>D94+'[1]2025 Οκτώβριος'!F94</f>
        <v>0</v>
      </c>
      <c r="G94" s="15">
        <f t="shared" si="20"/>
        <v>0</v>
      </c>
      <c r="H94" s="81"/>
      <c r="I94" s="26" t="e">
        <f t="shared" si="21"/>
        <v>#DIV/0!</v>
      </c>
      <c r="J94" s="81"/>
      <c r="K94" s="27" t="e">
        <f t="shared" si="22"/>
        <v>#DIV/0!</v>
      </c>
      <c r="L94" s="79">
        <f>'[1]2024_60-69 ΕΞΟΔΑ+ΟΜ 2'!N48</f>
        <v>0</v>
      </c>
      <c r="M94" s="15">
        <f t="shared" si="23"/>
        <v>0</v>
      </c>
      <c r="N94" s="10">
        <f>L94+'[1]2025 Οκτώβριος'!N94</f>
        <v>0</v>
      </c>
      <c r="O94" s="15">
        <f t="shared" si="24"/>
        <v>0</v>
      </c>
      <c r="P94" s="81"/>
      <c r="Q94" s="28" t="e">
        <f t="shared" si="25"/>
        <v>#DIV/0!</v>
      </c>
      <c r="S94"/>
      <c r="T94"/>
      <c r="U94"/>
      <c r="V94"/>
    </row>
    <row r="95" spans="1:22" ht="15" x14ac:dyDescent="0.25">
      <c r="A95" s="67">
        <v>43</v>
      </c>
      <c r="B95" s="67">
        <v>15</v>
      </c>
      <c r="C95" s="45" t="str">
        <f>[1]ΑΝΤΙΣΤΟΙΧΙΣΗ!L201</f>
        <v xml:space="preserve">Ασφάλιστρα </v>
      </c>
      <c r="D95" s="79">
        <f>'[1]2025_60-69 ΕΞΟΔΑ+ΟΜ 2'!N51</f>
        <v>0</v>
      </c>
      <c r="E95" s="15" t="e">
        <f t="shared" si="19"/>
        <v>#DIV/0!</v>
      </c>
      <c r="F95" s="79">
        <f>D95+'[1]2025 Οκτώβριος'!F95</f>
        <v>0</v>
      </c>
      <c r="G95" s="15">
        <f t="shared" si="20"/>
        <v>0</v>
      </c>
      <c r="H95" s="14"/>
      <c r="I95" s="26" t="e">
        <f t="shared" si="21"/>
        <v>#DIV/0!</v>
      </c>
      <c r="J95" s="27"/>
      <c r="K95" s="27" t="e">
        <f t="shared" si="22"/>
        <v>#DIV/0!</v>
      </c>
      <c r="L95" s="79">
        <f>'[1]2024_60-69 ΕΞΟΔΑ+ΟΜ 2'!N49</f>
        <v>0</v>
      </c>
      <c r="M95" s="15">
        <f t="shared" si="23"/>
        <v>0</v>
      </c>
      <c r="N95" s="10">
        <f>L95+'[1]2025 Οκτώβριος'!N95</f>
        <v>246.76</v>
      </c>
      <c r="O95" s="15">
        <f t="shared" si="24"/>
        <v>3.1700224506858274E-3</v>
      </c>
      <c r="P95" s="27"/>
      <c r="Q95" s="28" t="e">
        <f t="shared" si="25"/>
        <v>#DIV/0!</v>
      </c>
      <c r="S95"/>
      <c r="T95"/>
      <c r="U95"/>
      <c r="V95"/>
    </row>
    <row r="96" spans="1:22" ht="15" x14ac:dyDescent="0.25">
      <c r="A96" s="67">
        <v>44</v>
      </c>
      <c r="B96" s="67">
        <v>16</v>
      </c>
      <c r="C96" s="45" t="str">
        <f>[1]ΑΝΤΙΣΤΟΙΧΙΣΗ!L202</f>
        <v xml:space="preserve">Έντυπα και γραφική Ύλη </v>
      </c>
      <c r="D96" s="79">
        <f>'[1]2025_60-69 ΕΞΟΔΑ+ΟΜ 2'!N52</f>
        <v>0</v>
      </c>
      <c r="E96" s="15" t="e">
        <f t="shared" si="19"/>
        <v>#DIV/0!</v>
      </c>
      <c r="F96" s="79">
        <f>D96+'[1]2025 Οκτώβριος'!F96</f>
        <v>554.78</v>
      </c>
      <c r="G96" s="15">
        <f t="shared" si="20"/>
        <v>1.198297785574722E-2</v>
      </c>
      <c r="H96" s="14"/>
      <c r="I96" s="26" t="e">
        <f t="shared" si="21"/>
        <v>#DIV/0!</v>
      </c>
      <c r="J96" s="27"/>
      <c r="K96" s="27" t="e">
        <f t="shared" si="22"/>
        <v>#DIV/0!</v>
      </c>
      <c r="L96" s="79">
        <f>'[1]2024_60-69 ΕΞΟΔΑ+ΟΜ 2'!N50</f>
        <v>0.8</v>
      </c>
      <c r="M96" s="15">
        <f t="shared" si="23"/>
        <v>1.039782061679872E-4</v>
      </c>
      <c r="N96" s="10">
        <f>L96+'[1]2025 Οκτώβριος'!N96</f>
        <v>386.19</v>
      </c>
      <c r="O96" s="15">
        <f t="shared" si="24"/>
        <v>4.961221309087209E-3</v>
      </c>
      <c r="P96" s="27"/>
      <c r="Q96" s="28" t="e">
        <f t="shared" si="25"/>
        <v>#DIV/0!</v>
      </c>
      <c r="S96"/>
      <c r="T96"/>
      <c r="U96"/>
      <c r="V96"/>
    </row>
    <row r="97" spans="1:22" ht="15" x14ac:dyDescent="0.25">
      <c r="A97" s="67">
        <v>45</v>
      </c>
      <c r="B97" s="67">
        <v>17</v>
      </c>
      <c r="C97" s="45" t="str">
        <f>[1]ΑΝΤΙΣΤΟΙΧΙΣΗ!L203</f>
        <v xml:space="preserve">Υλικά Καθαριότητας </v>
      </c>
      <c r="D97" s="79">
        <f>'[1]2025_60-69 ΕΞΟΔΑ+ΟΜ 2'!N53</f>
        <v>0</v>
      </c>
      <c r="E97" s="15" t="e">
        <f t="shared" si="19"/>
        <v>#DIV/0!</v>
      </c>
      <c r="F97" s="79">
        <f>D97+'[1]2025 Οκτώβριος'!F97</f>
        <v>0</v>
      </c>
      <c r="G97" s="15">
        <f t="shared" si="20"/>
        <v>0</v>
      </c>
      <c r="H97" s="14"/>
      <c r="I97" s="26" t="e">
        <f t="shared" si="21"/>
        <v>#DIV/0!</v>
      </c>
      <c r="J97" s="27"/>
      <c r="K97" s="27" t="e">
        <f t="shared" si="22"/>
        <v>#DIV/0!</v>
      </c>
      <c r="L97" s="79">
        <f>'[1]2024_60-69 ΕΞΟΔΑ+ΟΜ 2'!N51</f>
        <v>0</v>
      </c>
      <c r="M97" s="15">
        <f t="shared" si="23"/>
        <v>0</v>
      </c>
      <c r="N97" s="10">
        <f>L97+'[1]2025 Οκτώβριος'!N97</f>
        <v>0</v>
      </c>
      <c r="O97" s="15">
        <f t="shared" si="24"/>
        <v>0</v>
      </c>
      <c r="P97" s="27"/>
      <c r="Q97" s="28" t="e">
        <f t="shared" si="25"/>
        <v>#DIV/0!</v>
      </c>
      <c r="S97"/>
      <c r="T97"/>
      <c r="U97"/>
      <c r="V97"/>
    </row>
    <row r="98" spans="1:22" ht="15" x14ac:dyDescent="0.25">
      <c r="A98" s="67">
        <v>46</v>
      </c>
      <c r="B98" s="67">
        <v>18</v>
      </c>
      <c r="C98" s="72" t="str">
        <f>[1]ΑΝΤΙΣΤΟΙΧΙΣΗ!L204</f>
        <v>Υλικά Φαρμακείου</v>
      </c>
      <c r="D98" s="79">
        <f>'[1]2025_60-69 ΕΞΟΔΑ+ΟΜ 2'!N54</f>
        <v>0</v>
      </c>
      <c r="E98" s="15" t="e">
        <f t="shared" si="19"/>
        <v>#DIV/0!</v>
      </c>
      <c r="F98" s="79">
        <f>D98+'[1]2025 Οκτώβριος'!F98</f>
        <v>0</v>
      </c>
      <c r="G98" s="15">
        <f t="shared" si="20"/>
        <v>0</v>
      </c>
      <c r="H98" s="14"/>
      <c r="I98" s="26" t="e">
        <f t="shared" si="21"/>
        <v>#DIV/0!</v>
      </c>
      <c r="J98" s="27"/>
      <c r="K98" s="27" t="e">
        <f t="shared" si="22"/>
        <v>#DIV/0!</v>
      </c>
      <c r="L98" s="79">
        <f>'[1]2024_60-69 ΕΞΟΔΑ+ΟΜ 2'!N52</f>
        <v>0</v>
      </c>
      <c r="M98" s="15">
        <f t="shared" si="23"/>
        <v>0</v>
      </c>
      <c r="N98" s="10">
        <f>L98+'[1]2025 Οκτώβριος'!N98</f>
        <v>0</v>
      </c>
      <c r="O98" s="15">
        <f t="shared" si="24"/>
        <v>0</v>
      </c>
      <c r="P98" s="27"/>
      <c r="Q98" s="28" t="e">
        <f t="shared" si="25"/>
        <v>#DIV/0!</v>
      </c>
      <c r="S98"/>
      <c r="T98"/>
      <c r="U98"/>
      <c r="V98"/>
    </row>
    <row r="99" spans="1:22" ht="24.75" customHeight="1" x14ac:dyDescent="0.25">
      <c r="A99" s="67">
        <v>47</v>
      </c>
      <c r="B99" s="67">
        <v>19</v>
      </c>
      <c r="C99" s="46" t="str">
        <f>[1]ΑΝΤΙΣΤΟΙΧΙΣΗ!L205</f>
        <v xml:space="preserve">Αγορές εφαρμογών για Marketing </v>
      </c>
      <c r="D99" s="79">
        <f>'[1]2025_60-69 ΕΞΟΔΑ+ΟΜ 2'!N55</f>
        <v>0</v>
      </c>
      <c r="E99" s="15" t="e">
        <f t="shared" si="19"/>
        <v>#DIV/0!</v>
      </c>
      <c r="F99" s="79">
        <f>D99+'[1]2025 Οκτώβριος'!F99</f>
        <v>4747.45</v>
      </c>
      <c r="G99" s="15">
        <f t="shared" si="20"/>
        <v>0.10254260827943895</v>
      </c>
      <c r="H99" s="14"/>
      <c r="I99" s="26" t="e">
        <f t="shared" si="21"/>
        <v>#DIV/0!</v>
      </c>
      <c r="J99" s="27"/>
      <c r="K99" s="27" t="e">
        <f t="shared" si="22"/>
        <v>#DIV/0!</v>
      </c>
      <c r="L99" s="79">
        <f>'[1]2024_60-69 ΕΞΟΔΑ+ΟΜ 2'!N53</f>
        <v>0</v>
      </c>
      <c r="M99" s="15">
        <f t="shared" si="23"/>
        <v>0</v>
      </c>
      <c r="N99" s="10">
        <f>L99+'[1]2025 Οκτώβριος'!N99</f>
        <v>119.88</v>
      </c>
      <c r="O99" s="15">
        <f t="shared" si="24"/>
        <v>1.5400481900965188E-3</v>
      </c>
      <c r="P99" s="27"/>
      <c r="Q99" s="28" t="e">
        <f t="shared" si="25"/>
        <v>#DIV/0!</v>
      </c>
      <c r="S99"/>
      <c r="T99"/>
      <c r="U99"/>
      <c r="V99"/>
    </row>
    <row r="100" spans="1:22" ht="42.75" x14ac:dyDescent="0.25">
      <c r="A100" s="67">
        <v>48</v>
      </c>
      <c r="B100" s="67">
        <v>20</v>
      </c>
      <c r="C100" s="46" t="str">
        <f>[1]ΑΝΤΙΣΤΟΙΧΙΣΗ!L206</f>
        <v>Αμοιβές συνεργατών ( Συνδρομές για Marketing - Ιστοσελίδα _ Editing 3D  -)</v>
      </c>
      <c r="D100" s="79">
        <f>'[1]2025_60-69 ΕΞΟΔΑ+ΟΜ 2'!N56</f>
        <v>0</v>
      </c>
      <c r="E100" s="15" t="e">
        <f t="shared" si="19"/>
        <v>#DIV/0!</v>
      </c>
      <c r="F100" s="79">
        <f>D100+'[1]2025 Οκτώβριος'!F100</f>
        <v>878.12</v>
      </c>
      <c r="G100" s="15">
        <f t="shared" si="20"/>
        <v>1.896696440875437E-2</v>
      </c>
      <c r="H100" s="14"/>
      <c r="I100" s="26" t="e">
        <f t="shared" si="21"/>
        <v>#DIV/0!</v>
      </c>
      <c r="J100" s="27"/>
      <c r="K100" s="27" t="e">
        <f t="shared" si="22"/>
        <v>#DIV/0!</v>
      </c>
      <c r="L100" s="79">
        <f>'[1]2024_60-69 ΕΞΟΔΑ+ΟΜ 2'!N54</f>
        <v>155.29</v>
      </c>
      <c r="M100" s="15">
        <f t="shared" si="23"/>
        <v>2.0183469544783412E-2</v>
      </c>
      <c r="N100" s="10">
        <f>L100+'[1]2025 Οκτώβριος'!N100</f>
        <v>2291.9300000000003</v>
      </c>
      <c r="O100" s="15">
        <f t="shared" si="24"/>
        <v>2.9443465534934227E-2</v>
      </c>
      <c r="P100" s="27"/>
      <c r="Q100" s="28" t="e">
        <f t="shared" si="25"/>
        <v>#DIV/0!</v>
      </c>
      <c r="S100"/>
      <c r="T100"/>
      <c r="U100"/>
      <c r="V100"/>
    </row>
    <row r="101" spans="1:22" ht="15" x14ac:dyDescent="0.25">
      <c r="A101" s="67">
        <v>49</v>
      </c>
      <c r="B101" s="67">
        <v>21</v>
      </c>
      <c r="C101" s="46" t="str">
        <f>[1]ΑΝΤΙΣΤΟΙΧΙΣΗ!L207</f>
        <v xml:space="preserve">Αμοιβές Τρίτων </v>
      </c>
      <c r="D101" s="79">
        <f>'[1]2025_60-69 ΕΞΟΔΑ+ΟΜ 2'!N57</f>
        <v>0</v>
      </c>
      <c r="E101" s="15" t="e">
        <f t="shared" si="19"/>
        <v>#DIV/0!</v>
      </c>
      <c r="F101" s="79">
        <f>D101+'[1]2025 Οκτώβριος'!F101</f>
        <v>0</v>
      </c>
      <c r="G101" s="15">
        <f t="shared" si="20"/>
        <v>0</v>
      </c>
      <c r="H101" s="14"/>
      <c r="I101" s="26" t="e">
        <f t="shared" si="21"/>
        <v>#DIV/0!</v>
      </c>
      <c r="J101" s="27"/>
      <c r="K101" s="27" t="e">
        <f t="shared" si="22"/>
        <v>#DIV/0!</v>
      </c>
      <c r="L101" s="79">
        <f>'[1]2024_60-69 ΕΞΟΔΑ+ΟΜ 2'!N55</f>
        <v>0</v>
      </c>
      <c r="M101" s="15">
        <f t="shared" si="23"/>
        <v>0</v>
      </c>
      <c r="N101" s="10">
        <f>L101+'[1]2025 Οκτώβριος'!N101</f>
        <v>0</v>
      </c>
      <c r="O101" s="15">
        <f t="shared" si="24"/>
        <v>0</v>
      </c>
      <c r="P101" s="27"/>
      <c r="Q101" s="28" t="e">
        <f t="shared" si="25"/>
        <v>#DIV/0!</v>
      </c>
      <c r="S101"/>
      <c r="T101"/>
      <c r="U101"/>
      <c r="V101"/>
    </row>
    <row r="102" spans="1:22" ht="15" x14ac:dyDescent="0.25">
      <c r="A102" s="67">
        <v>50</v>
      </c>
      <c r="B102" s="67">
        <v>22</v>
      </c>
      <c r="C102" s="82" t="str">
        <f>[1]ΑΝΤΙΣΤΟΙΧΙΣΗ!L208</f>
        <v>Επισκευές - Συντηρήσεις</v>
      </c>
      <c r="D102" s="79">
        <f>'[1]2025_60-69 ΕΞΟΔΑ+ΟΜ 2'!N58</f>
        <v>0</v>
      </c>
      <c r="E102" s="15" t="e">
        <f t="shared" si="19"/>
        <v>#DIV/0!</v>
      </c>
      <c r="F102" s="79">
        <f>D102+'[1]2025 Οκτώβριος'!F102</f>
        <v>0</v>
      </c>
      <c r="G102" s="15">
        <f t="shared" si="20"/>
        <v>0</v>
      </c>
      <c r="H102" s="14"/>
      <c r="I102" s="26" t="e">
        <f t="shared" si="21"/>
        <v>#DIV/0!</v>
      </c>
      <c r="J102" s="27"/>
      <c r="K102" s="27" t="e">
        <f t="shared" si="22"/>
        <v>#DIV/0!</v>
      </c>
      <c r="L102" s="79">
        <f>'[1]2024_60-69 ΕΞΟΔΑ+ΟΜ 2'!N56</f>
        <v>0</v>
      </c>
      <c r="M102" s="15">
        <f t="shared" si="23"/>
        <v>0</v>
      </c>
      <c r="N102" s="10">
        <f>L102+'[1]2025 Οκτώβριος'!N102</f>
        <v>1396.23</v>
      </c>
      <c r="O102" s="15">
        <f t="shared" si="24"/>
        <v>1.793678248630683E-2</v>
      </c>
      <c r="P102" s="27"/>
      <c r="Q102" s="28" t="e">
        <f t="shared" si="25"/>
        <v>#DIV/0!</v>
      </c>
      <c r="S102"/>
      <c r="T102"/>
      <c r="U102"/>
      <c r="V102"/>
    </row>
    <row r="103" spans="1:22" ht="15" customHeight="1" x14ac:dyDescent="0.25">
      <c r="A103" s="67">
        <v>51</v>
      </c>
      <c r="B103" s="67">
        <v>23</v>
      </c>
      <c r="C103" s="72" t="str">
        <f>[1]ΑΝΤΙΣΤΟΙΧΙΣΗ!L209</f>
        <v xml:space="preserve">Εξοδα προβολής και διαφήμισης </v>
      </c>
      <c r="D103" s="79">
        <f>'[1]2025_60-69 ΕΞΟΔΑ+ΟΜ 2'!N59</f>
        <v>0</v>
      </c>
      <c r="E103" s="15" t="e">
        <f t="shared" si="19"/>
        <v>#DIV/0!</v>
      </c>
      <c r="F103" s="79">
        <f>D103+'[1]2025 Οκτώβριος'!F103</f>
        <v>2545.4699999999998</v>
      </c>
      <c r="G103" s="15">
        <f t="shared" si="20"/>
        <v>5.4980912510308365E-2</v>
      </c>
      <c r="H103" s="14"/>
      <c r="I103" s="26" t="e">
        <f t="shared" si="21"/>
        <v>#DIV/0!</v>
      </c>
      <c r="J103" s="27"/>
      <c r="K103" s="27" t="e">
        <f t="shared" si="22"/>
        <v>#DIV/0!</v>
      </c>
      <c r="L103" s="79">
        <f>'[1]2024_60-69 ΕΞΟΔΑ+ΟΜ 2'!N57</f>
        <v>1257</v>
      </c>
      <c r="M103" s="15">
        <f t="shared" si="23"/>
        <v>0.16337575644144986</v>
      </c>
      <c r="N103" s="10">
        <f>L103+'[1]2025 Οκτώβριος'!N103</f>
        <v>10491.57</v>
      </c>
      <c r="O103" s="15">
        <f t="shared" si="24"/>
        <v>0.13478080905714826</v>
      </c>
      <c r="P103" s="27"/>
      <c r="Q103" s="28" t="e">
        <f t="shared" si="25"/>
        <v>#DIV/0!</v>
      </c>
      <c r="S103"/>
      <c r="T103"/>
      <c r="U103"/>
      <c r="V103"/>
    </row>
    <row r="104" spans="1:22" ht="28.5" x14ac:dyDescent="0.25">
      <c r="A104" s="67">
        <v>52</v>
      </c>
      <c r="B104" s="67">
        <v>24</v>
      </c>
      <c r="C104" s="82" t="str">
        <f>[1]ΑΝΤΙΣΤΟΙΧΙΣΗ!L210</f>
        <v>Εξοδα εκθέσεων και επιδείξεων</v>
      </c>
      <c r="D104" s="79">
        <f>'[1]2025_60-69 ΕΞΟΔΑ+ΟΜ 2'!N60</f>
        <v>0</v>
      </c>
      <c r="E104" s="15" t="e">
        <f t="shared" si="19"/>
        <v>#DIV/0!</v>
      </c>
      <c r="F104" s="79">
        <f>D104+'[1]2025 Οκτώβριος'!F104</f>
        <v>0</v>
      </c>
      <c r="G104" s="15">
        <f t="shared" si="20"/>
        <v>0</v>
      </c>
      <c r="H104" s="14"/>
      <c r="I104" s="26" t="e">
        <f t="shared" si="21"/>
        <v>#DIV/0!</v>
      </c>
      <c r="J104" s="27"/>
      <c r="K104" s="27" t="e">
        <f t="shared" si="22"/>
        <v>#DIV/0!</v>
      </c>
      <c r="L104" s="79">
        <f>'[1]2024_60-69 ΕΞΟΔΑ+ΟΜ 2'!N58</f>
        <v>0</v>
      </c>
      <c r="M104" s="15">
        <f t="shared" si="23"/>
        <v>0</v>
      </c>
      <c r="N104" s="10">
        <f>L104+'[1]2025 Οκτώβριος'!N104</f>
        <v>0</v>
      </c>
      <c r="O104" s="15">
        <f t="shared" si="24"/>
        <v>0</v>
      </c>
      <c r="P104" s="27"/>
      <c r="Q104" s="28" t="e">
        <f t="shared" si="25"/>
        <v>#DIV/0!</v>
      </c>
      <c r="S104"/>
      <c r="T104"/>
      <c r="U104"/>
      <c r="V104"/>
    </row>
    <row r="105" spans="1:22" ht="28.5" customHeight="1" x14ac:dyDescent="0.25">
      <c r="A105" s="67">
        <v>53</v>
      </c>
      <c r="B105" s="67">
        <v>25</v>
      </c>
      <c r="C105" s="82" t="str">
        <f>[1]ΑΝΤΙΣΤΟΙΧΙΣΗ!L211</f>
        <v>Αποσβέσεις ( Εξοπλισμού R.DEP. &amp; M.DEP.)</v>
      </c>
      <c r="D105" s="79">
        <f>'[1]2025_60-69 ΕΞΟΔΑ+ΟΜ 2'!N61</f>
        <v>0</v>
      </c>
      <c r="E105" s="15" t="e">
        <f t="shared" si="19"/>
        <v>#DIV/0!</v>
      </c>
      <c r="F105" s="79">
        <f>D105+'[1]2025 Οκτώβριος'!F105</f>
        <v>0</v>
      </c>
      <c r="G105" s="15">
        <f t="shared" si="20"/>
        <v>0</v>
      </c>
      <c r="H105" s="14"/>
      <c r="I105" s="26" t="e">
        <f t="shared" si="21"/>
        <v>#DIV/0!</v>
      </c>
      <c r="J105" s="27"/>
      <c r="K105" s="27" t="e">
        <f t="shared" si="22"/>
        <v>#DIV/0!</v>
      </c>
      <c r="L105" s="79">
        <f>'[1]2024_60-69 ΕΞΟΔΑ+ΟΜ 2'!N59</f>
        <v>0</v>
      </c>
      <c r="M105" s="15">
        <f t="shared" si="23"/>
        <v>0</v>
      </c>
      <c r="N105" s="10">
        <f>L105+'[1]2025 Οκτώβριος'!N105</f>
        <v>0</v>
      </c>
      <c r="O105" s="15">
        <f t="shared" si="24"/>
        <v>0</v>
      </c>
      <c r="P105" s="27"/>
      <c r="Q105" s="28" t="e">
        <f t="shared" si="25"/>
        <v>#DIV/0!</v>
      </c>
      <c r="S105"/>
      <c r="T105"/>
      <c r="U105"/>
      <c r="V105"/>
    </row>
    <row r="106" spans="1:22" ht="15" x14ac:dyDescent="0.25">
      <c r="A106" s="67">
        <v>54</v>
      </c>
      <c r="B106" s="67">
        <v>26</v>
      </c>
      <c r="C106" s="82">
        <f>[1]ΑΝΤΙΣΤΟΙΧΙΣΗ!L212</f>
        <v>0</v>
      </c>
      <c r="D106" s="79"/>
      <c r="E106" s="15"/>
      <c r="F106" s="79"/>
      <c r="G106" s="15"/>
      <c r="H106" s="14"/>
      <c r="I106" s="26"/>
      <c r="J106" s="27"/>
      <c r="K106" s="27"/>
      <c r="L106" s="79"/>
      <c r="M106" s="15"/>
      <c r="N106" s="27"/>
      <c r="O106" s="27"/>
      <c r="P106" s="27"/>
      <c r="Q106" s="28"/>
      <c r="S106"/>
      <c r="T106"/>
      <c r="U106"/>
      <c r="V106"/>
    </row>
    <row r="107" spans="1:22" ht="15" x14ac:dyDescent="0.25">
      <c r="A107" s="67">
        <v>55</v>
      </c>
      <c r="B107" s="67">
        <v>27</v>
      </c>
      <c r="C107" s="82">
        <f>[1]ΑΝΤΙΣΤΟΙΧΙΣΗ!L213</f>
        <v>0</v>
      </c>
      <c r="D107" s="79"/>
      <c r="E107" s="15"/>
      <c r="F107" s="79"/>
      <c r="G107" s="15"/>
      <c r="H107" s="14"/>
      <c r="I107" s="26"/>
      <c r="J107" s="27"/>
      <c r="K107" s="27"/>
      <c r="L107" s="79"/>
      <c r="M107" s="15"/>
      <c r="N107" s="27"/>
      <c r="O107" s="27"/>
      <c r="P107" s="27"/>
      <c r="Q107" s="28"/>
      <c r="S107"/>
      <c r="T107"/>
      <c r="U107"/>
      <c r="V107"/>
    </row>
    <row r="108" spans="1:22" ht="25.5" customHeight="1" x14ac:dyDescent="0.25">
      <c r="A108" s="67">
        <v>56</v>
      </c>
      <c r="B108" s="67">
        <v>28</v>
      </c>
      <c r="C108" s="82">
        <f>[1]ΑΝΤΙΣΤΟΙΧΙΣΗ!L214</f>
        <v>0</v>
      </c>
      <c r="D108" s="79"/>
      <c r="E108" s="15"/>
      <c r="F108" s="79"/>
      <c r="G108" s="15"/>
      <c r="H108" s="14"/>
      <c r="I108" s="26"/>
      <c r="J108" s="27"/>
      <c r="K108" s="27"/>
      <c r="L108" s="79"/>
      <c r="M108" s="15"/>
      <c r="N108" s="27"/>
      <c r="O108" s="27"/>
      <c r="P108" s="27"/>
      <c r="Q108" s="28"/>
      <c r="S108"/>
      <c r="T108"/>
      <c r="U108"/>
      <c r="V108"/>
    </row>
    <row r="109" spans="1:22" ht="15" x14ac:dyDescent="0.25">
      <c r="A109" s="67">
        <v>57</v>
      </c>
      <c r="B109" s="67">
        <v>29</v>
      </c>
      <c r="C109" s="82">
        <f>[1]ΑΝΤΙΣΤΟΙΧΙΣΗ!L215</f>
        <v>0</v>
      </c>
      <c r="D109" s="79"/>
      <c r="E109" s="15"/>
      <c r="F109" s="79"/>
      <c r="G109" s="15"/>
      <c r="H109" s="14"/>
      <c r="I109" s="12"/>
      <c r="J109" s="83"/>
      <c r="K109" s="11"/>
      <c r="L109" s="79"/>
      <c r="M109" s="15"/>
      <c r="N109" s="83"/>
      <c r="O109" s="83"/>
      <c r="P109" s="83"/>
      <c r="Q109" s="28"/>
      <c r="S109"/>
      <c r="T109"/>
      <c r="U109"/>
      <c r="V109"/>
    </row>
    <row r="110" spans="1:22" ht="15" x14ac:dyDescent="0.25">
      <c r="A110" s="67">
        <v>58</v>
      </c>
      <c r="B110" s="67">
        <v>30</v>
      </c>
      <c r="C110" s="84">
        <f>[1]ΑΝΤΙΣΤΟΙΧΙΣΗ!L216</f>
        <v>0</v>
      </c>
      <c r="D110" s="79"/>
      <c r="E110" s="15"/>
      <c r="F110" s="79"/>
      <c r="G110" s="15"/>
      <c r="H110" s="14"/>
      <c r="I110" s="12"/>
      <c r="J110" s="83"/>
      <c r="K110" s="11"/>
      <c r="L110" s="79"/>
      <c r="M110" s="15"/>
      <c r="N110" s="83"/>
      <c r="O110" s="83"/>
      <c r="P110" s="83"/>
      <c r="Q110" s="28"/>
      <c r="S110"/>
      <c r="T110"/>
      <c r="U110"/>
      <c r="V110"/>
    </row>
    <row r="111" spans="1:22" ht="31.5" x14ac:dyDescent="0.25">
      <c r="A111" s="60"/>
      <c r="B111" s="60"/>
      <c r="C111" s="20" t="s">
        <v>41</v>
      </c>
      <c r="D111" s="7">
        <f>'[1]2025_60-69 ΕΞΟΔΑ+ΟΜ 2'!N36</f>
        <v>0</v>
      </c>
      <c r="E111" s="8"/>
      <c r="F111" s="7">
        <f>'[1]2025_60-69 ΕΞΟΔΑ+ΟΜ 2'!AA36</f>
        <v>46297.340000000004</v>
      </c>
      <c r="G111" s="8"/>
      <c r="H111" s="7">
        <f>SUM(H81:H110)</f>
        <v>0</v>
      </c>
      <c r="I111" s="8"/>
      <c r="J111" s="7">
        <f>SUM(J81:J110)</f>
        <v>0</v>
      </c>
      <c r="K111" s="8"/>
      <c r="L111" s="7">
        <f>SUM(L81:L110)</f>
        <v>7693.92</v>
      </c>
      <c r="M111" s="8"/>
      <c r="N111" s="7">
        <f>SUM(N81:N110)</f>
        <v>77841.72</v>
      </c>
      <c r="O111" s="8"/>
      <c r="P111" s="7">
        <f>SUM(P81:P110)</f>
        <v>0</v>
      </c>
      <c r="Q111" s="8"/>
      <c r="S111"/>
      <c r="T111"/>
      <c r="U111"/>
      <c r="V111"/>
    </row>
    <row r="112" spans="1:22" ht="24" x14ac:dyDescent="0.25">
      <c r="A112" s="60"/>
      <c r="B112" s="60"/>
      <c r="C112" s="22" t="s">
        <v>18</v>
      </c>
      <c r="D112" s="7">
        <f>D80-D111</f>
        <v>0</v>
      </c>
      <c r="E112" s="8"/>
      <c r="F112" s="7">
        <f>F80-F111</f>
        <v>0</v>
      </c>
      <c r="G112" s="8"/>
      <c r="H112" s="7">
        <f>H80-H111</f>
        <v>0</v>
      </c>
      <c r="I112" s="8"/>
      <c r="J112" s="7">
        <f>J80-J111</f>
        <v>0</v>
      </c>
      <c r="K112" s="8"/>
      <c r="L112" s="7">
        <f>L80-L111</f>
        <v>0</v>
      </c>
      <c r="M112" s="8"/>
      <c r="N112" s="7">
        <f>N80-N111</f>
        <v>0</v>
      </c>
      <c r="O112" s="8"/>
      <c r="P112" s="7">
        <f>P80-P111</f>
        <v>0</v>
      </c>
      <c r="Q112" s="8"/>
      <c r="S112"/>
      <c r="T112"/>
      <c r="U112"/>
      <c r="V112"/>
    </row>
    <row r="113" spans="1:22" ht="15" customHeight="1" x14ac:dyDescent="0.25">
      <c r="A113" s="85">
        <v>112</v>
      </c>
      <c r="B113" s="85"/>
      <c r="C113" s="78" t="s">
        <v>160</v>
      </c>
      <c r="D113" s="181" t="str">
        <f>[1]ΑΝΤΙΣΤΟΙΧΙΣΗ!$F$32</f>
        <v xml:space="preserve">ΠΡΑΓΜΑΤΟΠΟΙΗΘΕΝΤΑ ΜΗΝΟΣ ΤΡΕΧ. ΕΤΟΥΣ </v>
      </c>
      <c r="E113" s="181"/>
      <c r="F113" s="181"/>
      <c r="G113" s="181"/>
      <c r="H113" s="181" t="str">
        <f>[1]ΑΝΤΙΣΤΟΙΧΙΣΗ!$F$35</f>
        <v>ΠΡΟΥΠΟΛΟΓΙΣΜΟΣ ΤΡΕΧΟΝΤΟΣ ΕΤΟΥΣ</v>
      </c>
      <c r="I113" s="181"/>
      <c r="J113" s="181"/>
      <c r="K113" s="181"/>
      <c r="L113" s="181" t="str">
        <f>[1]ΑΝΤΙΣΤΟΙΧΙΣΗ!$F$68</f>
        <v>ΠΡΑΓΜΑΤΟΠΟΙΗΘΕΝΤΑ ΠΡΟΗΓΟΥΜΕΝΟΥ ΕΤΟΥΣ</v>
      </c>
      <c r="M113" s="181"/>
      <c r="N113" s="181"/>
      <c r="O113" s="181">
        <f>[1]ΑΝΤΙΣΤΟΙΧΙΣΗ!$D$33</f>
        <v>2024</v>
      </c>
      <c r="P113" s="182" t="str">
        <f>[1]ΑΝΤΙΣΤΟΙΧΙΣΗ!$F$100</f>
        <v xml:space="preserve">ΣΥΓΚΡΙΣΕΙΣ </v>
      </c>
      <c r="Q113" s="182">
        <f>[1]ΑΝΤΙΣΤΟΙΧΙΣΗ!$H$141</f>
        <v>2024</v>
      </c>
      <c r="S113"/>
      <c r="T113"/>
      <c r="U113"/>
      <c r="V113"/>
    </row>
    <row r="114" spans="1:22" ht="15.75" customHeight="1" x14ac:dyDescent="0.25">
      <c r="A114" s="60"/>
      <c r="B114" s="19"/>
      <c r="C114" s="5" t="s">
        <v>161</v>
      </c>
      <c r="D114" s="179" t="str">
        <f>[1]ΑΝΤΙΣΤΟΙΧΙΣΗ!$F$116</f>
        <v xml:space="preserve">ΝΟΕΜΒΡΙΟΣ ΤΡΕΧΟΝ ΕΤΟΣ </v>
      </c>
      <c r="E114" s="179"/>
      <c r="F114" s="179"/>
      <c r="G114" s="61">
        <f>[1]ΑΝΤΙΣΤΟΙΧΙΣΗ!$D$34</f>
        <v>2025</v>
      </c>
      <c r="H114" s="179" t="str">
        <f>[1]ΑΝΤΙΣΤΟΙΧΙΣΗ!$F$116</f>
        <v xml:space="preserve">ΝΟΕΜΒΡΙΟΣ ΤΡΕΧΟΝ ΕΤΟΣ </v>
      </c>
      <c r="I114" s="179"/>
      <c r="J114" s="179"/>
      <c r="K114" s="61">
        <f>[1]ΑΝΤΙΣΤΟΙΧΙΣΗ!$D$34</f>
        <v>2025</v>
      </c>
      <c r="L114" s="179" t="str">
        <f>[1]ΑΝΤΙΣΤΟΙΧΙΣΗ!$F$130</f>
        <v>ΝΟΕΜΒΡΙΟΣ ΠΡΟΗΓΟΥΜΕΝΟΥ ΕΤΟΥΣ</v>
      </c>
      <c r="M114" s="179"/>
      <c r="N114" s="179"/>
      <c r="O114" s="61">
        <f>[1]ΑΝΤΙΣΤΟΙΧΙΣΗ!$D$33</f>
        <v>2024</v>
      </c>
      <c r="P114" s="179"/>
      <c r="Q114" s="179"/>
      <c r="S114"/>
      <c r="T114"/>
      <c r="U114"/>
      <c r="V114"/>
    </row>
    <row r="115" spans="1:22" ht="81" customHeight="1" x14ac:dyDescent="0.25">
      <c r="A115" s="69">
        <v>114</v>
      </c>
      <c r="B115" s="69" t="s">
        <v>42</v>
      </c>
      <c r="C115" s="62" t="s">
        <v>20</v>
      </c>
      <c r="D115" s="62" t="s">
        <v>166</v>
      </c>
      <c r="E115" s="63" t="s">
        <v>35</v>
      </c>
      <c r="F115" s="63" t="s">
        <v>36</v>
      </c>
      <c r="G115" s="63" t="s">
        <v>27</v>
      </c>
      <c r="H115" s="63" t="s">
        <v>38</v>
      </c>
      <c r="I115" s="63" t="s">
        <v>39</v>
      </c>
      <c r="J115" s="63" t="s">
        <v>36</v>
      </c>
      <c r="K115" s="63" t="s">
        <v>37</v>
      </c>
      <c r="L115" s="63" t="s">
        <v>38</v>
      </c>
      <c r="M115" s="63" t="s">
        <v>39</v>
      </c>
      <c r="N115" s="63" t="s">
        <v>36</v>
      </c>
      <c r="O115" s="63" t="s">
        <v>27</v>
      </c>
      <c r="P115" s="63" t="s">
        <v>28</v>
      </c>
      <c r="Q115" s="63" t="s">
        <v>40</v>
      </c>
      <c r="S115"/>
      <c r="T115"/>
      <c r="U115"/>
      <c r="V115"/>
    </row>
    <row r="116" spans="1:22" ht="30" x14ac:dyDescent="0.25">
      <c r="A116" s="60"/>
      <c r="B116" s="19" t="s">
        <v>2</v>
      </c>
      <c r="C116" s="6" t="s">
        <v>167</v>
      </c>
      <c r="D116" s="7">
        <f>SUM(D117:D156)</f>
        <v>777.67000000000007</v>
      </c>
      <c r="E116" s="8"/>
      <c r="F116" s="7">
        <f>SUM(F117:F156)</f>
        <v>52011.51</v>
      </c>
      <c r="G116" s="8"/>
      <c r="H116" s="7">
        <f>SUM(H117:H156)</f>
        <v>0</v>
      </c>
      <c r="I116" s="8"/>
      <c r="J116" s="7">
        <f>SUM(J117:J156)</f>
        <v>0</v>
      </c>
      <c r="K116" s="8"/>
      <c r="L116" s="7">
        <f>SUM(L117:L156)</f>
        <v>11725.87</v>
      </c>
      <c r="M116" s="8"/>
      <c r="N116" s="7">
        <f>SUM(N117:N156)</f>
        <v>95246.969999999987</v>
      </c>
      <c r="O116" s="8"/>
      <c r="P116" s="7">
        <f>SUM(P117:P156)</f>
        <v>0</v>
      </c>
      <c r="Q116" s="8"/>
      <c r="S116"/>
      <c r="T116"/>
      <c r="U116"/>
      <c r="V116"/>
    </row>
    <row r="117" spans="1:22" ht="15" x14ac:dyDescent="0.25">
      <c r="A117" s="67">
        <v>59</v>
      </c>
      <c r="B117" s="67">
        <v>1</v>
      </c>
      <c r="C117" s="44" t="str">
        <f>[1]ΑΝΤΙΣΤΟΙΧΙΣΗ!O187</f>
        <v>Μικτές Αποδοχές (Α.Κ.Διοικ.)</v>
      </c>
      <c r="D117" s="14">
        <f>'[1]2025_60-69 ΕΞΟΔΑ+ΟΜ 2'!N74</f>
        <v>0</v>
      </c>
      <c r="E117" s="15">
        <f>D117/$D$116</f>
        <v>0</v>
      </c>
      <c r="F117" s="10">
        <f>D117+'[1]2025 Οκτώβριος'!F117</f>
        <v>6449.25</v>
      </c>
      <c r="G117" s="15">
        <f>F117/$F$116</f>
        <v>0.12399659229274443</v>
      </c>
      <c r="H117" s="14"/>
      <c r="I117" s="29" t="e">
        <f>H117/$H$116</f>
        <v>#DIV/0!</v>
      </c>
      <c r="J117" s="10"/>
      <c r="K117" s="10" t="e">
        <f>J117/$J$116</f>
        <v>#DIV/0!</v>
      </c>
      <c r="L117" s="14">
        <f>'[1]2024_60-69 ΕΞΟΔΑ+ΟΜ 2'!N66</f>
        <v>1079</v>
      </c>
      <c r="M117" s="15">
        <f>L117/$L$116</f>
        <v>9.201875852282175E-2</v>
      </c>
      <c r="N117" s="10">
        <f>L117+'[1]2025 Οκτώβριος'!N117</f>
        <v>13534.27</v>
      </c>
      <c r="O117" s="15">
        <f>N117/$N$116</f>
        <v>0.1420965937289134</v>
      </c>
      <c r="P117" s="10"/>
      <c r="Q117" s="30" t="e">
        <f t="shared" ref="Q117:Q153" si="26">SUM(D117:P117)</f>
        <v>#DIV/0!</v>
      </c>
      <c r="S117"/>
      <c r="T117"/>
      <c r="U117"/>
      <c r="V117"/>
    </row>
    <row r="118" spans="1:22" ht="28.5" x14ac:dyDescent="0.25">
      <c r="A118" s="67">
        <v>60</v>
      </c>
      <c r="B118" s="67">
        <v>2</v>
      </c>
      <c r="C118" s="71" t="str">
        <f>[1]ΑΝΤΙΣΤΟΙΧΙΣΗ!O188</f>
        <v>Ασφαλιστικές εισφορές  (Α.Κ.Διοικ.)</v>
      </c>
      <c r="D118" s="14">
        <f>'[1]2025_60-69 ΕΞΟΔΑ+ΟΜ 2'!N75</f>
        <v>0</v>
      </c>
      <c r="E118" s="15">
        <f t="shared" ref="E118:E153" si="27">D118/$D$116</f>
        <v>0</v>
      </c>
      <c r="F118" s="10">
        <f>D118+'[1]2025 Οκτώβριος'!F118</f>
        <v>1329.02</v>
      </c>
      <c r="G118" s="15">
        <f t="shared" ref="G118:G153" si="28">F118/$F$116</f>
        <v>2.5552420992968672E-2</v>
      </c>
      <c r="H118" s="14"/>
      <c r="I118" s="29" t="e">
        <f t="shared" ref="I118:I153" si="29">H118/$H$116</f>
        <v>#DIV/0!</v>
      </c>
      <c r="J118" s="10"/>
      <c r="K118" s="10" t="e">
        <f t="shared" ref="K118:K153" si="30">J118/$J$116</f>
        <v>#DIV/0!</v>
      </c>
      <c r="L118" s="14">
        <f>'[1]2024_60-69 ΕΞΟΔΑ+ΟΜ 2'!N67</f>
        <v>240.51</v>
      </c>
      <c r="M118" s="15">
        <f t="shared" ref="M118:M153" si="31">L118/$L$116</f>
        <v>2.0511058028103671E-2</v>
      </c>
      <c r="N118" s="10">
        <f>L118+'[1]2025 Οκτώβριος'!N118</f>
        <v>2929.4400000000005</v>
      </c>
      <c r="O118" s="15">
        <f t="shared" ref="O118:O153" si="32">N118/$N$116</f>
        <v>3.0756253978473026E-2</v>
      </c>
      <c r="P118" s="10"/>
      <c r="Q118" s="30" t="e">
        <f t="shared" si="26"/>
        <v>#DIV/0!</v>
      </c>
      <c r="S118"/>
      <c r="T118"/>
      <c r="U118"/>
      <c r="V118" s="160"/>
    </row>
    <row r="119" spans="1:22" ht="15" x14ac:dyDescent="0.25">
      <c r="A119" s="67">
        <v>61</v>
      </c>
      <c r="B119" s="67">
        <v>3</v>
      </c>
      <c r="C119" s="46" t="str">
        <f>[1]ΑΝΤΙΣΤΟΙΧΙΣΗ!O189</f>
        <v xml:space="preserve">Ενοίκια  Έδρας </v>
      </c>
      <c r="D119" s="14">
        <f>'[1]2025_60-69 ΕΞΟΔΑ+ΟΜ 2'!N76</f>
        <v>0</v>
      </c>
      <c r="E119" s="15">
        <f t="shared" si="27"/>
        <v>0</v>
      </c>
      <c r="F119" s="10">
        <f>D119+'[1]2025 Οκτώβριος'!F119</f>
        <v>4377.5</v>
      </c>
      <c r="G119" s="15">
        <f t="shared" si="28"/>
        <v>8.416406291607377E-2</v>
      </c>
      <c r="H119" s="14"/>
      <c r="I119" s="29" t="e">
        <f t="shared" si="29"/>
        <v>#DIV/0!</v>
      </c>
      <c r="J119" s="10"/>
      <c r="K119" s="10" t="e">
        <f t="shared" si="30"/>
        <v>#DIV/0!</v>
      </c>
      <c r="L119" s="14">
        <f>'[1]2024_60-69 ΕΞΟΔΑ+ΟΜ 2'!N68</f>
        <v>875.5</v>
      </c>
      <c r="M119" s="15">
        <f t="shared" si="31"/>
        <v>7.4663969496506444E-2</v>
      </c>
      <c r="N119" s="10">
        <f>L119+'[1]2025 Οκτώβριος'!N119</f>
        <v>9477.5</v>
      </c>
      <c r="O119" s="15">
        <f t="shared" si="32"/>
        <v>9.9504477675247852E-2</v>
      </c>
      <c r="P119" s="10"/>
      <c r="Q119" s="30" t="e">
        <f t="shared" si="26"/>
        <v>#DIV/0!</v>
      </c>
      <c r="S119"/>
      <c r="T119"/>
      <c r="U119"/>
      <c r="V119"/>
    </row>
    <row r="120" spans="1:22" ht="15" x14ac:dyDescent="0.25">
      <c r="A120" s="67">
        <v>62</v>
      </c>
      <c r="B120" s="67">
        <v>4</v>
      </c>
      <c r="C120" s="46" t="str">
        <f>[1]ΑΝΤΙΣΤΟΙΧΙΣΗ!O190</f>
        <v>Ενοίκιο Αποθήκης Β</v>
      </c>
      <c r="D120" s="14">
        <f>'[1]2025_60-69 ΕΞΟΔΑ+ΟΜ 2'!N77</f>
        <v>0</v>
      </c>
      <c r="E120" s="15">
        <f t="shared" si="27"/>
        <v>0</v>
      </c>
      <c r="F120" s="10">
        <f>D120+'[1]2025 Οκτώβριος'!F120</f>
        <v>0</v>
      </c>
      <c r="G120" s="15">
        <f t="shared" si="28"/>
        <v>0</v>
      </c>
      <c r="H120" s="14"/>
      <c r="I120" s="29" t="e">
        <f t="shared" si="29"/>
        <v>#DIV/0!</v>
      </c>
      <c r="J120" s="10"/>
      <c r="K120" s="10" t="e">
        <f t="shared" si="30"/>
        <v>#DIV/0!</v>
      </c>
      <c r="L120" s="14">
        <f>'[1]2024_60-69 ΕΞΟΔΑ+ΟΜ 2'!N69</f>
        <v>0</v>
      </c>
      <c r="M120" s="15">
        <f t="shared" si="31"/>
        <v>0</v>
      </c>
      <c r="N120" s="10">
        <f>L120+'[1]2025 Οκτώβριος'!N120</f>
        <v>0</v>
      </c>
      <c r="O120" s="15">
        <f t="shared" si="32"/>
        <v>0</v>
      </c>
      <c r="P120" s="10"/>
      <c r="Q120" s="30" t="e">
        <f t="shared" si="26"/>
        <v>#DIV/0!</v>
      </c>
      <c r="S120"/>
      <c r="T120"/>
      <c r="U120"/>
      <c r="V120"/>
    </row>
    <row r="121" spans="1:22" ht="15" x14ac:dyDescent="0.25">
      <c r="A121" s="67">
        <v>63</v>
      </c>
      <c r="B121" s="67">
        <v>5</v>
      </c>
      <c r="C121" s="46" t="str">
        <f>[1]ΑΝΤΙΣΤΟΙΧΙΣΗ!O191</f>
        <v>Ενοίκιο Αποθήκης Α</v>
      </c>
      <c r="D121" s="14">
        <f>'[1]2025_60-69 ΕΞΟΔΑ+ΟΜ 2'!N78</f>
        <v>0</v>
      </c>
      <c r="E121" s="15">
        <f t="shared" si="27"/>
        <v>0</v>
      </c>
      <c r="F121" s="10">
        <f>D121+'[1]2025 Οκτώβριος'!F121</f>
        <v>1242.75</v>
      </c>
      <c r="G121" s="15">
        <f t="shared" si="28"/>
        <v>2.3893749671947611E-2</v>
      </c>
      <c r="H121" s="14"/>
      <c r="I121" s="29" t="e">
        <f t="shared" si="29"/>
        <v>#DIV/0!</v>
      </c>
      <c r="J121" s="10"/>
      <c r="K121" s="10" t="e">
        <f t="shared" si="30"/>
        <v>#DIV/0!</v>
      </c>
      <c r="L121" s="14">
        <f>'[1]2024_60-69 ΕΞΟΔΑ+ΟΜ 2'!N70</f>
        <v>241.31</v>
      </c>
      <c r="M121" s="15">
        <f t="shared" si="31"/>
        <v>2.0579283242949137E-2</v>
      </c>
      <c r="N121" s="10">
        <f>L121+'[1]2025 Οκτώβριος'!N121</f>
        <v>2654.41</v>
      </c>
      <c r="O121" s="15">
        <f t="shared" si="32"/>
        <v>2.7868708054439948E-2</v>
      </c>
      <c r="P121" s="10"/>
      <c r="Q121" s="30" t="e">
        <f t="shared" si="26"/>
        <v>#DIV/0!</v>
      </c>
      <c r="S121"/>
      <c r="T121"/>
      <c r="U121"/>
      <c r="V121"/>
    </row>
    <row r="122" spans="1:22" ht="15" x14ac:dyDescent="0.25">
      <c r="A122" s="67">
        <v>64</v>
      </c>
      <c r="B122" s="67">
        <v>6</v>
      </c>
      <c r="C122" s="46" t="str">
        <f>[1]ΑΝΤΙΣΤΟΙΧΙΣΗ!O192</f>
        <v>Ενοίκιο Αριστοφάνους 1</v>
      </c>
      <c r="D122" s="14">
        <f>'[1]2025_60-69 ΕΞΟΔΑ+ΟΜ 2'!N79</f>
        <v>0</v>
      </c>
      <c r="E122" s="15">
        <f t="shared" si="27"/>
        <v>0</v>
      </c>
      <c r="F122" s="10">
        <f>D122+'[1]2025 Οκτώβριος'!F122</f>
        <v>4826.25</v>
      </c>
      <c r="G122" s="15">
        <f t="shared" si="28"/>
        <v>9.2791960856356603E-2</v>
      </c>
      <c r="H122" s="14"/>
      <c r="I122" s="29" t="e">
        <f t="shared" si="29"/>
        <v>#DIV/0!</v>
      </c>
      <c r="J122" s="10"/>
      <c r="K122" s="10" t="e">
        <f t="shared" si="30"/>
        <v>#DIV/0!</v>
      </c>
      <c r="L122" s="14">
        <f>'[1]2024_60-69 ΕΞΟΔΑ+ΟΜ 2'!N71</f>
        <v>965.25</v>
      </c>
      <c r="M122" s="15">
        <f t="shared" si="31"/>
        <v>8.2317985786982115E-2</v>
      </c>
      <c r="N122" s="10">
        <f>L122+'[1]2025 Οκτώβριος'!N122</f>
        <v>10617.75</v>
      </c>
      <c r="O122" s="15">
        <f t="shared" si="32"/>
        <v>0.11147598711014116</v>
      </c>
      <c r="P122" s="10"/>
      <c r="Q122" s="30" t="e">
        <f t="shared" si="26"/>
        <v>#DIV/0!</v>
      </c>
      <c r="S122"/>
      <c r="T122"/>
      <c r="U122"/>
      <c r="V122"/>
    </row>
    <row r="123" spans="1:22" ht="15" x14ac:dyDescent="0.25">
      <c r="A123" s="67">
        <v>65</v>
      </c>
      <c r="B123" s="67">
        <v>7</v>
      </c>
      <c r="C123" s="46" t="str">
        <f>[1]ΑΝΤΙΣΤΟΙΧΙΣΗ!O193</f>
        <v xml:space="preserve">Χαρτόσημο ενοικίου Έδρας </v>
      </c>
      <c r="D123" s="14">
        <f>'[1]2025_60-69 ΕΞΟΔΑ+ΟΜ 2'!N80</f>
        <v>0</v>
      </c>
      <c r="E123" s="15">
        <f t="shared" si="27"/>
        <v>0</v>
      </c>
      <c r="F123" s="10">
        <f>D123+'[1]2025 Οκτώβριος'!F123</f>
        <v>157.6</v>
      </c>
      <c r="G123" s="15">
        <f t="shared" si="28"/>
        <v>3.030098530113815E-3</v>
      </c>
      <c r="H123" s="14"/>
      <c r="I123" s="29" t="e">
        <f t="shared" si="29"/>
        <v>#DIV/0!</v>
      </c>
      <c r="J123" s="10"/>
      <c r="K123" s="10" t="e">
        <f t="shared" si="30"/>
        <v>#DIV/0!</v>
      </c>
      <c r="L123" s="14">
        <f>'[1]2024_60-69 ΕΞΟΔΑ+ΟΜ 2'!N72</f>
        <v>31.52</v>
      </c>
      <c r="M123" s="15">
        <f t="shared" si="31"/>
        <v>2.6880734649113456E-3</v>
      </c>
      <c r="N123" s="10">
        <f>L123+'[1]2025 Οκτώβριος'!N123</f>
        <v>341.2</v>
      </c>
      <c r="O123" s="15">
        <f t="shared" si="32"/>
        <v>3.582266186525409E-3</v>
      </c>
      <c r="P123" s="10"/>
      <c r="Q123" s="30" t="e">
        <f t="shared" si="26"/>
        <v>#DIV/0!</v>
      </c>
      <c r="S123"/>
      <c r="T123"/>
      <c r="U123"/>
      <c r="V123"/>
    </row>
    <row r="124" spans="1:22" ht="28.5" x14ac:dyDescent="0.25">
      <c r="A124" s="67">
        <v>66</v>
      </c>
      <c r="B124" s="67">
        <v>8</v>
      </c>
      <c r="C124" s="46" t="str">
        <f>[1]ΑΝΤΙΣΤΟΙΧΙΣΗ!O194</f>
        <v xml:space="preserve">Χαρτόσημο Ενοικίου Αποθήκης Α </v>
      </c>
      <c r="D124" s="14">
        <f>'[1]2025_60-69 ΕΞΟΔΑ+ΟΜ 2'!N81</f>
        <v>0</v>
      </c>
      <c r="E124" s="15">
        <f t="shared" si="27"/>
        <v>0</v>
      </c>
      <c r="F124" s="10">
        <f>D124+'[1]2025 Οκτώβριος'!F124</f>
        <v>44.75</v>
      </c>
      <c r="G124" s="15">
        <f t="shared" si="28"/>
        <v>8.6038647983878946E-4</v>
      </c>
      <c r="H124" s="14"/>
      <c r="I124" s="29" t="e">
        <f t="shared" si="29"/>
        <v>#DIV/0!</v>
      </c>
      <c r="J124" s="10"/>
      <c r="K124" s="10" t="e">
        <f t="shared" si="30"/>
        <v>#DIV/0!</v>
      </c>
      <c r="L124" s="14">
        <f>'[1]2024_60-69 ΕΞΟΔΑ+ΟΜ 2'!N73</f>
        <v>8.69</v>
      </c>
      <c r="M124" s="15">
        <f t="shared" si="31"/>
        <v>7.4109639625887023E-4</v>
      </c>
      <c r="N124" s="10">
        <f>L124+'[1]2025 Οκτώβριος'!N124</f>
        <v>112.46</v>
      </c>
      <c r="O124" s="15">
        <f t="shared" si="32"/>
        <v>1.1807199746091662E-3</v>
      </c>
      <c r="P124" s="10"/>
      <c r="Q124" s="30" t="e">
        <f t="shared" si="26"/>
        <v>#DIV/0!</v>
      </c>
      <c r="S124"/>
      <c r="T124"/>
      <c r="U124"/>
      <c r="V124"/>
    </row>
    <row r="125" spans="1:22" ht="28.5" x14ac:dyDescent="0.25">
      <c r="A125" s="67">
        <v>67</v>
      </c>
      <c r="B125" s="67">
        <v>9</v>
      </c>
      <c r="C125" s="46" t="str">
        <f>[1]ΑΝΤΙΣΤΟΙΧΙΣΗ!O195</f>
        <v xml:space="preserve">Χαρτόσημο Ενοικίου Αποθήκης Β </v>
      </c>
      <c r="D125" s="14">
        <f>'[1]2025_60-69 ΕΞΟΔΑ+ΟΜ 2'!N82</f>
        <v>0</v>
      </c>
      <c r="E125" s="15">
        <f t="shared" si="27"/>
        <v>0</v>
      </c>
      <c r="F125" s="10">
        <f>D125+'[1]2025 Οκτώβριος'!F125</f>
        <v>0</v>
      </c>
      <c r="G125" s="15">
        <f t="shared" si="28"/>
        <v>0</v>
      </c>
      <c r="H125" s="14"/>
      <c r="I125" s="29" t="e">
        <f t="shared" si="29"/>
        <v>#DIV/0!</v>
      </c>
      <c r="J125" s="10"/>
      <c r="K125" s="10" t="e">
        <f t="shared" si="30"/>
        <v>#DIV/0!</v>
      </c>
      <c r="L125" s="14">
        <f>'[1]2024_60-69 ΕΞΟΔΑ+ΟΜ 2'!N74</f>
        <v>0</v>
      </c>
      <c r="M125" s="15">
        <f t="shared" si="31"/>
        <v>0</v>
      </c>
      <c r="N125" s="10">
        <f>L125+'[1]2025 Οκτώβριος'!N125</f>
        <v>0</v>
      </c>
      <c r="O125" s="15">
        <f t="shared" si="32"/>
        <v>0</v>
      </c>
      <c r="P125" s="10"/>
      <c r="Q125" s="30" t="e">
        <f t="shared" si="26"/>
        <v>#DIV/0!</v>
      </c>
      <c r="S125"/>
      <c r="T125"/>
      <c r="U125"/>
      <c r="V125"/>
    </row>
    <row r="126" spans="1:22" ht="28.5" x14ac:dyDescent="0.25">
      <c r="A126" s="67">
        <v>68</v>
      </c>
      <c r="B126" s="67">
        <v>10</v>
      </c>
      <c r="C126" s="46" t="str">
        <f>[1]ΑΝΤΙΣΤΟΙΧΙΣΗ!O196</f>
        <v>Χαρτόσημο Ενοικίου Αριστοφάνους 1</v>
      </c>
      <c r="D126" s="14">
        <f>'[1]2025_60-69 ΕΞΟΔΑ+ΟΜ 2'!N83</f>
        <v>0</v>
      </c>
      <c r="E126" s="15">
        <f t="shared" si="27"/>
        <v>0</v>
      </c>
      <c r="F126" s="10">
        <f>D126+'[1]2025 Οκτώβριος'!F126</f>
        <v>173.75</v>
      </c>
      <c r="G126" s="15">
        <f t="shared" si="28"/>
        <v>3.3406067233964173E-3</v>
      </c>
      <c r="H126" s="14"/>
      <c r="I126" s="29" t="e">
        <f t="shared" si="29"/>
        <v>#DIV/0!</v>
      </c>
      <c r="J126" s="10"/>
      <c r="K126" s="10" t="e">
        <f t="shared" si="30"/>
        <v>#DIV/0!</v>
      </c>
      <c r="L126" s="14">
        <f>'[1]2024_60-69 ΕΞΟΔΑ+ΟΜ 2'!N75</f>
        <v>34.75</v>
      </c>
      <c r="M126" s="15">
        <f t="shared" si="31"/>
        <v>2.963532769849913E-3</v>
      </c>
      <c r="N126" s="10">
        <f>L126+'[1]2025 Οκτώβριος'!N126</f>
        <v>382.25</v>
      </c>
      <c r="O126" s="15">
        <f t="shared" si="32"/>
        <v>4.0132510252032169E-3</v>
      </c>
      <c r="P126" s="10"/>
      <c r="Q126" s="30" t="e">
        <f t="shared" si="26"/>
        <v>#DIV/0!</v>
      </c>
      <c r="S126"/>
      <c r="T126"/>
      <c r="U126"/>
      <c r="V126"/>
    </row>
    <row r="127" spans="1:22" ht="15" customHeight="1" x14ac:dyDescent="0.25">
      <c r="A127" s="67">
        <v>69</v>
      </c>
      <c r="B127" s="67">
        <v>11</v>
      </c>
      <c r="C127" s="46" t="str">
        <f>[1]ΑΝΤΙΣΤΟΙΧΙΣΗ!O197</f>
        <v xml:space="preserve">Κοινόχρηστες Δαπάνες Έδρας </v>
      </c>
      <c r="D127" s="14">
        <f>'[1]2025_60-69 ΕΞΟΔΑ+ΟΜ 2'!N84</f>
        <v>0</v>
      </c>
      <c r="E127" s="15">
        <f t="shared" si="27"/>
        <v>0</v>
      </c>
      <c r="F127" s="10">
        <f>D127+'[1]2025 Οκτώβριος'!F127</f>
        <v>0</v>
      </c>
      <c r="G127" s="15">
        <f t="shared" si="28"/>
        <v>0</v>
      </c>
      <c r="H127" s="14"/>
      <c r="I127" s="29" t="e">
        <f t="shared" si="29"/>
        <v>#DIV/0!</v>
      </c>
      <c r="J127" s="10"/>
      <c r="K127" s="10" t="e">
        <f t="shared" si="30"/>
        <v>#DIV/0!</v>
      </c>
      <c r="L127" s="14">
        <f>'[1]2024_60-69 ΕΞΟΔΑ+ΟΜ 2'!N76</f>
        <v>0</v>
      </c>
      <c r="M127" s="15">
        <f t="shared" si="31"/>
        <v>0</v>
      </c>
      <c r="N127" s="10">
        <f>L127+'[1]2025 Οκτώβριος'!N127</f>
        <v>0</v>
      </c>
      <c r="O127" s="15">
        <f t="shared" si="32"/>
        <v>0</v>
      </c>
      <c r="P127" s="10"/>
      <c r="Q127" s="30" t="e">
        <f t="shared" si="26"/>
        <v>#DIV/0!</v>
      </c>
      <c r="S127"/>
      <c r="T127"/>
      <c r="U127"/>
      <c r="V127"/>
    </row>
    <row r="128" spans="1:22" ht="28.5" x14ac:dyDescent="0.25">
      <c r="A128" s="67">
        <v>70</v>
      </c>
      <c r="B128" s="67">
        <v>12</v>
      </c>
      <c r="C128" s="46" t="str">
        <f>[1]ΑΝΤΙΣΤΟΙΧΙΣΗ!O198</f>
        <v xml:space="preserve">Κοινόχρηστες Δαπάνες Αποθήκης Α </v>
      </c>
      <c r="D128" s="14">
        <f>'[1]2025_60-69 ΕΞΟΔΑ+ΟΜ 2'!N85</f>
        <v>0</v>
      </c>
      <c r="E128" s="15">
        <f t="shared" si="27"/>
        <v>0</v>
      </c>
      <c r="F128" s="10">
        <f>D128+'[1]2025 Οκτώβριος'!F128</f>
        <v>0</v>
      </c>
      <c r="G128" s="15">
        <f t="shared" si="28"/>
        <v>0</v>
      </c>
      <c r="H128" s="14"/>
      <c r="I128" s="29" t="e">
        <f t="shared" si="29"/>
        <v>#DIV/0!</v>
      </c>
      <c r="J128" s="10"/>
      <c r="K128" s="10" t="e">
        <f t="shared" si="30"/>
        <v>#DIV/0!</v>
      </c>
      <c r="L128" s="14">
        <f>'[1]2024_60-69 ΕΞΟΔΑ+ΟΜ 2'!N77</f>
        <v>0</v>
      </c>
      <c r="M128" s="15">
        <f t="shared" si="31"/>
        <v>0</v>
      </c>
      <c r="N128" s="10">
        <f>L128+'[1]2025 Οκτώβριος'!N128</f>
        <v>0</v>
      </c>
      <c r="O128" s="15">
        <f t="shared" si="32"/>
        <v>0</v>
      </c>
      <c r="P128" s="10"/>
      <c r="Q128" s="30" t="e">
        <f t="shared" si="26"/>
        <v>#DIV/0!</v>
      </c>
      <c r="S128"/>
      <c r="T128"/>
      <c r="U128"/>
      <c r="V128"/>
    </row>
    <row r="129" spans="1:22" ht="28.5" x14ac:dyDescent="0.25">
      <c r="A129" s="67">
        <v>71</v>
      </c>
      <c r="B129" s="67">
        <v>13</v>
      </c>
      <c r="C129" s="46" t="str">
        <f>[1]ΑΝΤΙΣΤΟΙΧΙΣΗ!O199</f>
        <v xml:space="preserve">Κοινόχρηστες Δαπάνες Αποθήκης Β </v>
      </c>
      <c r="D129" s="14">
        <f>'[1]2025_60-69 ΕΞΟΔΑ+ΟΜ 2'!N86</f>
        <v>0</v>
      </c>
      <c r="E129" s="15">
        <f t="shared" si="27"/>
        <v>0</v>
      </c>
      <c r="F129" s="10">
        <f>D129+'[1]2025 Οκτώβριος'!F129</f>
        <v>0</v>
      </c>
      <c r="G129" s="15">
        <f t="shared" si="28"/>
        <v>0</v>
      </c>
      <c r="H129" s="14"/>
      <c r="I129" s="29" t="e">
        <f t="shared" si="29"/>
        <v>#DIV/0!</v>
      </c>
      <c r="J129" s="10"/>
      <c r="K129" s="10" t="e">
        <f t="shared" si="30"/>
        <v>#DIV/0!</v>
      </c>
      <c r="L129" s="14">
        <f>'[1]2024_60-69 ΕΞΟΔΑ+ΟΜ 2'!N78</f>
        <v>0</v>
      </c>
      <c r="M129" s="15">
        <f t="shared" si="31"/>
        <v>0</v>
      </c>
      <c r="N129" s="10">
        <f>L129+'[1]2025 Οκτώβριος'!N129</f>
        <v>0</v>
      </c>
      <c r="O129" s="15">
        <f t="shared" si="32"/>
        <v>0</v>
      </c>
      <c r="P129" s="10"/>
      <c r="Q129" s="30" t="e">
        <f t="shared" si="26"/>
        <v>#DIV/0!</v>
      </c>
      <c r="S129"/>
      <c r="T129"/>
      <c r="U129"/>
      <c r="V129"/>
    </row>
    <row r="130" spans="1:22" ht="28.5" x14ac:dyDescent="0.25">
      <c r="A130" s="67">
        <v>72</v>
      </c>
      <c r="B130" s="67">
        <v>14</v>
      </c>
      <c r="C130" s="46" t="str">
        <f>[1]ΑΝΤΙΣΤΟΙΧΙΣΗ!O200</f>
        <v>Κοινόχρηστες Δαπάνες Αριστοφάνους 1</v>
      </c>
      <c r="D130" s="14">
        <f>'[1]2025_60-69 ΕΞΟΔΑ+ΟΜ 2'!N87</f>
        <v>0</v>
      </c>
      <c r="E130" s="15">
        <f t="shared" si="27"/>
        <v>0</v>
      </c>
      <c r="F130" s="10">
        <f>D130+'[1]2025 Οκτώβριος'!F130</f>
        <v>172.5</v>
      </c>
      <c r="G130" s="15">
        <f t="shared" si="28"/>
        <v>3.3165735815014791E-3</v>
      </c>
      <c r="H130" s="14"/>
      <c r="I130" s="29" t="e">
        <f t="shared" si="29"/>
        <v>#DIV/0!</v>
      </c>
      <c r="J130" s="10"/>
      <c r="K130" s="10" t="e">
        <f t="shared" si="30"/>
        <v>#DIV/0!</v>
      </c>
      <c r="L130" s="14">
        <f>'[1]2024_60-69 ΕΞΟΔΑ+ΟΜ 2'!N79</f>
        <v>42.58</v>
      </c>
      <c r="M130" s="15">
        <f t="shared" si="31"/>
        <v>3.6312870601499076E-3</v>
      </c>
      <c r="N130" s="10">
        <f>L130+'[1]2025 Οκτώβριος'!N130</f>
        <v>415.08</v>
      </c>
      <c r="O130" s="15">
        <f t="shared" si="32"/>
        <v>4.3579339059289764E-3</v>
      </c>
      <c r="P130" s="10"/>
      <c r="Q130" s="30" t="e">
        <f t="shared" si="26"/>
        <v>#DIV/0!</v>
      </c>
      <c r="S130"/>
      <c r="T130"/>
      <c r="U130"/>
      <c r="V130"/>
    </row>
    <row r="131" spans="1:22" ht="15" x14ac:dyDescent="0.25">
      <c r="A131" s="67">
        <v>73</v>
      </c>
      <c r="B131" s="67">
        <v>15</v>
      </c>
      <c r="C131" s="71" t="str">
        <f>[1]ΑΝΤΙΣΤΟΙΧΙΣΗ!O201</f>
        <v xml:space="preserve">Ενέργεια  Έδρας </v>
      </c>
      <c r="D131" s="14">
        <f>'[1]2025_60-69 ΕΞΟΔΑ+ΟΜ 2'!N88</f>
        <v>0</v>
      </c>
      <c r="E131" s="15">
        <f t="shared" si="27"/>
        <v>0</v>
      </c>
      <c r="F131" s="10">
        <f>D131+'[1]2025 Οκτώβριος'!F131</f>
        <v>751.64</v>
      </c>
      <c r="G131" s="15">
        <f t="shared" si="28"/>
        <v>1.4451416619129111E-2</v>
      </c>
      <c r="H131" s="14"/>
      <c r="I131" s="29" t="e">
        <f t="shared" si="29"/>
        <v>#DIV/0!</v>
      </c>
      <c r="J131" s="10"/>
      <c r="K131" s="10" t="e">
        <f t="shared" si="30"/>
        <v>#DIV/0!</v>
      </c>
      <c r="L131" s="14">
        <f>'[1]2024_60-69 ΕΞΟΔΑ+ΟΜ 2'!N80</f>
        <v>130.58000000000001</v>
      </c>
      <c r="M131" s="15">
        <f t="shared" si="31"/>
        <v>1.1136060693151126E-2</v>
      </c>
      <c r="N131" s="10">
        <f>L131+'[1]2025 Οκτώβριος'!N131</f>
        <v>1690.79</v>
      </c>
      <c r="O131" s="15">
        <f t="shared" si="32"/>
        <v>1.7751640813350809E-2</v>
      </c>
      <c r="P131" s="10"/>
      <c r="Q131" s="30" t="e">
        <f t="shared" si="26"/>
        <v>#DIV/0!</v>
      </c>
      <c r="S131"/>
      <c r="T131"/>
      <c r="U131"/>
      <c r="V131" s="160"/>
    </row>
    <row r="132" spans="1:22" ht="15" x14ac:dyDescent="0.25">
      <c r="A132" s="67">
        <v>74</v>
      </c>
      <c r="B132" s="67">
        <v>16</v>
      </c>
      <c r="C132" s="71" t="str">
        <f>[1]ΑΝΤΙΣΤΟΙΧΙΣΗ!O202</f>
        <v xml:space="preserve">Ενέργεια Αποθήκης Α </v>
      </c>
      <c r="D132" s="14">
        <f>'[1]2025_60-69 ΕΞΟΔΑ+ΟΜ 2'!N89</f>
        <v>0</v>
      </c>
      <c r="E132" s="15">
        <f t="shared" si="27"/>
        <v>0</v>
      </c>
      <c r="F132" s="10">
        <f>D132+'[1]2025 Οκτώβριος'!F132</f>
        <v>88.68</v>
      </c>
      <c r="G132" s="15">
        <f t="shared" si="28"/>
        <v>1.7050072185944996E-3</v>
      </c>
      <c r="H132" s="14"/>
      <c r="I132" s="29" t="e">
        <f t="shared" si="29"/>
        <v>#DIV/0!</v>
      </c>
      <c r="J132" s="10"/>
      <c r="K132" s="10" t="e">
        <f t="shared" si="30"/>
        <v>#DIV/0!</v>
      </c>
      <c r="L132" s="14">
        <f>'[1]2024_60-69 ΕΞΟΔΑ+ΟΜ 2'!N81</f>
        <v>24.51</v>
      </c>
      <c r="M132" s="15">
        <f t="shared" si="31"/>
        <v>2.0902500198279532E-3</v>
      </c>
      <c r="N132" s="10">
        <f>L132+'[1]2025 Οκτώβριος'!N132</f>
        <v>173.55</v>
      </c>
      <c r="O132" s="15">
        <f t="shared" si="32"/>
        <v>1.8221052071262743E-3</v>
      </c>
      <c r="P132" s="10"/>
      <c r="Q132" s="30" t="e">
        <f t="shared" si="26"/>
        <v>#DIV/0!</v>
      </c>
      <c r="S132"/>
      <c r="T132"/>
      <c r="U132"/>
      <c r="V132" s="160"/>
    </row>
    <row r="133" spans="1:22" ht="28.5" x14ac:dyDescent="0.25">
      <c r="A133" s="67">
        <v>75</v>
      </c>
      <c r="B133" s="67">
        <v>17</v>
      </c>
      <c r="C133" s="71" t="str">
        <f>[1]ΑΝΤΙΣΤΟΙΧΙΣΗ!O203</f>
        <v>Ενέργεια Αποθήκης Β (OPERATION)</v>
      </c>
      <c r="D133" s="14">
        <f>'[1]2025_60-69 ΕΞΟΔΑ+ΟΜ 2'!N90</f>
        <v>0</v>
      </c>
      <c r="E133" s="15">
        <f t="shared" si="27"/>
        <v>0</v>
      </c>
      <c r="F133" s="10">
        <f>D133+'[1]2025 Οκτώβριος'!F133</f>
        <v>46.31</v>
      </c>
      <c r="G133" s="15">
        <f t="shared" si="28"/>
        <v>8.9037984092367245E-4</v>
      </c>
      <c r="H133" s="14"/>
      <c r="I133" s="29" t="e">
        <f t="shared" si="29"/>
        <v>#DIV/0!</v>
      </c>
      <c r="J133" s="10"/>
      <c r="K133" s="10" t="e">
        <f t="shared" si="30"/>
        <v>#DIV/0!</v>
      </c>
      <c r="L133" s="14">
        <f>'[1]2024_60-69 ΕΞΟΔΑ+ΟΜ 2'!N82</f>
        <v>17.07</v>
      </c>
      <c r="M133" s="15">
        <f t="shared" si="31"/>
        <v>1.4557555217651226E-3</v>
      </c>
      <c r="N133" s="10">
        <f>L133+'[1]2025 Οκτώβριος'!N133</f>
        <v>52.63</v>
      </c>
      <c r="O133" s="15">
        <f t="shared" si="32"/>
        <v>5.5256350936937952E-4</v>
      </c>
      <c r="P133" s="10"/>
      <c r="Q133" s="30" t="e">
        <f t="shared" si="26"/>
        <v>#DIV/0!</v>
      </c>
      <c r="S133"/>
      <c r="T133"/>
      <c r="U133"/>
      <c r="V133" s="160"/>
    </row>
    <row r="134" spans="1:22" ht="15" x14ac:dyDescent="0.25">
      <c r="A134" s="67">
        <v>76</v>
      </c>
      <c r="B134" s="67">
        <v>18</v>
      </c>
      <c r="C134" s="71" t="str">
        <f>[1]ΑΝΤΙΣΤΟΙΧΙΣΗ!O204</f>
        <v>Ενέργεια Αριστοφάνους 1</v>
      </c>
      <c r="D134" s="14">
        <f>'[1]2025_60-69 ΕΞΟΔΑ+ΟΜ 2'!N91</f>
        <v>0</v>
      </c>
      <c r="E134" s="15">
        <f t="shared" si="27"/>
        <v>0</v>
      </c>
      <c r="F134" s="10">
        <f>D134+'[1]2025 Οκτώβριος'!F134</f>
        <v>62.370000000000005</v>
      </c>
      <c r="G134" s="15">
        <f t="shared" si="28"/>
        <v>1.1991576479898393E-3</v>
      </c>
      <c r="H134" s="14"/>
      <c r="I134" s="29" t="e">
        <f t="shared" si="29"/>
        <v>#DIV/0!</v>
      </c>
      <c r="J134" s="10"/>
      <c r="K134" s="10" t="e">
        <f t="shared" si="30"/>
        <v>#DIV/0!</v>
      </c>
      <c r="L134" s="14">
        <f>'[1]2024_60-69 ΕΞΟΔΑ+ΟΜ 2'!N83</f>
        <v>19.55</v>
      </c>
      <c r="M134" s="15">
        <f t="shared" si="31"/>
        <v>1.6672536877860662E-3</v>
      </c>
      <c r="N134" s="10">
        <f>L134+'[1]2025 Οκτώβριος'!N134</f>
        <v>81.930000000000021</v>
      </c>
      <c r="O134" s="15">
        <f t="shared" si="32"/>
        <v>8.6018484367534243E-4</v>
      </c>
      <c r="P134" s="10"/>
      <c r="Q134" s="30" t="e">
        <f t="shared" si="26"/>
        <v>#DIV/0!</v>
      </c>
      <c r="S134"/>
      <c r="T134"/>
      <c r="U134"/>
      <c r="V134" s="160"/>
    </row>
    <row r="135" spans="1:22" ht="28.5" x14ac:dyDescent="0.25">
      <c r="A135" s="67">
        <v>77</v>
      </c>
      <c r="B135" s="67">
        <v>19</v>
      </c>
      <c r="C135" s="73" t="str">
        <f>[1]ΑΝΤΙΣΤΟΙΧΙΣΗ!O205</f>
        <v xml:space="preserve">Τηλεπικοινωνίες (Τηλεφωνία &amp; Διαδίκτυο) </v>
      </c>
      <c r="D135" s="14">
        <f>'[1]2025_60-69 ΕΞΟΔΑ+ΟΜ 2'!N92</f>
        <v>0</v>
      </c>
      <c r="E135" s="15">
        <f t="shared" si="27"/>
        <v>0</v>
      </c>
      <c r="F135" s="10">
        <f>D135+'[1]2025 Οκτώβριος'!F135</f>
        <v>1482.8000000000002</v>
      </c>
      <c r="G135" s="15">
        <f t="shared" si="28"/>
        <v>2.8509074241451559E-2</v>
      </c>
      <c r="H135" s="14"/>
      <c r="I135" s="29" t="e">
        <f t="shared" si="29"/>
        <v>#DIV/0!</v>
      </c>
      <c r="J135" s="10"/>
      <c r="K135" s="10" t="e">
        <f t="shared" si="30"/>
        <v>#DIV/0!</v>
      </c>
      <c r="L135" s="14">
        <f>'[1]2024_60-69 ΕΞΟΔΑ+ΟΜ 2'!N84</f>
        <v>330.23</v>
      </c>
      <c r="M135" s="15">
        <f t="shared" si="31"/>
        <v>2.8162515873022639E-2</v>
      </c>
      <c r="N135" s="10">
        <f>L135+'[1]2025 Οκτώβριος'!N135</f>
        <v>3608.2299999999996</v>
      </c>
      <c r="O135" s="15">
        <f t="shared" si="32"/>
        <v>3.7882884883372145E-2</v>
      </c>
      <c r="P135" s="10"/>
      <c r="Q135" s="30" t="e">
        <f t="shared" si="26"/>
        <v>#DIV/0!</v>
      </c>
      <c r="S135"/>
      <c r="T135"/>
      <c r="U135"/>
      <c r="V135"/>
    </row>
    <row r="136" spans="1:22" ht="15" x14ac:dyDescent="0.25">
      <c r="A136" s="67">
        <v>78</v>
      </c>
      <c r="B136" s="67">
        <v>20</v>
      </c>
      <c r="C136" s="46" t="str">
        <f>[1]ΑΝΤΙΣΤΟΙΧΙΣΗ!O206</f>
        <v xml:space="preserve">Υδρευση </v>
      </c>
      <c r="D136" s="14">
        <f>'[1]2025_60-69 ΕΞΟΔΑ+ΟΜ 2'!N93</f>
        <v>0</v>
      </c>
      <c r="E136" s="15">
        <f t="shared" si="27"/>
        <v>0</v>
      </c>
      <c r="F136" s="10">
        <f>D136+'[1]2025 Οκτώβριος'!F136</f>
        <v>25.62</v>
      </c>
      <c r="G136" s="15">
        <f t="shared" si="28"/>
        <v>4.9258327627865446E-4</v>
      </c>
      <c r="H136" s="14"/>
      <c r="I136" s="29" t="e">
        <f t="shared" si="29"/>
        <v>#DIV/0!</v>
      </c>
      <c r="J136" s="10"/>
      <c r="K136" s="10" t="e">
        <f t="shared" si="30"/>
        <v>#DIV/0!</v>
      </c>
      <c r="L136" s="14">
        <f>'[1]2024_60-69 ΕΞΟΔΑ+ΟΜ 2'!N85</f>
        <v>27.590000000000003</v>
      </c>
      <c r="M136" s="15">
        <f t="shared" si="31"/>
        <v>2.3529170969829958E-3</v>
      </c>
      <c r="N136" s="10">
        <f>L136+'[1]2025 Οκτώβριος'!N136</f>
        <v>99.52000000000001</v>
      </c>
      <c r="O136" s="15">
        <f t="shared" si="32"/>
        <v>1.0448626344754066E-3</v>
      </c>
      <c r="P136" s="10"/>
      <c r="Q136" s="30" t="e">
        <f t="shared" si="26"/>
        <v>#DIV/0!</v>
      </c>
      <c r="S136"/>
      <c r="T136"/>
      <c r="U136"/>
      <c r="V136"/>
    </row>
    <row r="137" spans="1:22" ht="15" x14ac:dyDescent="0.25">
      <c r="A137" s="67">
        <v>79</v>
      </c>
      <c r="B137" s="67">
        <v>21</v>
      </c>
      <c r="C137" s="46" t="str">
        <f>[1]ΑΝΤΙΣΤΟΙΧΙΣΗ!O207</f>
        <v xml:space="preserve">Ασφάλιστρα </v>
      </c>
      <c r="D137" s="14">
        <f>'[1]2025_60-69 ΕΞΟΔΑ+ΟΜ 2'!N94</f>
        <v>0</v>
      </c>
      <c r="E137" s="15">
        <f t="shared" si="27"/>
        <v>0</v>
      </c>
      <c r="F137" s="10">
        <f>D137+'[1]2025 Οκτώβριος'!F137</f>
        <v>299.25</v>
      </c>
      <c r="G137" s="15">
        <f t="shared" si="28"/>
        <v>5.7535341696482176E-3</v>
      </c>
      <c r="H137" s="14"/>
      <c r="I137" s="29" t="e">
        <f t="shared" si="29"/>
        <v>#DIV/0!</v>
      </c>
      <c r="J137" s="10"/>
      <c r="K137" s="10" t="e">
        <f t="shared" si="30"/>
        <v>#DIV/0!</v>
      </c>
      <c r="L137" s="14">
        <f>'[1]2024_60-69 ΕΞΟΔΑ+ΟΜ 2'!N86</f>
        <v>0</v>
      </c>
      <c r="M137" s="15">
        <f t="shared" si="31"/>
        <v>0</v>
      </c>
      <c r="N137" s="10">
        <f>L137+'[1]2025 Οκτώβριος'!N137</f>
        <v>544.29999999999995</v>
      </c>
      <c r="O137" s="15">
        <f t="shared" si="32"/>
        <v>5.7146174833698129E-3</v>
      </c>
      <c r="P137" s="10"/>
      <c r="Q137" s="30" t="e">
        <f t="shared" si="26"/>
        <v>#DIV/0!</v>
      </c>
      <c r="S137"/>
      <c r="T137"/>
      <c r="U137"/>
      <c r="V137"/>
    </row>
    <row r="138" spans="1:22" ht="15" x14ac:dyDescent="0.25">
      <c r="A138" s="67">
        <v>80</v>
      </c>
      <c r="B138" s="67">
        <v>22</v>
      </c>
      <c r="C138" s="46" t="str">
        <f>[1]ΑΝΤΙΣΤΟΙΧΙΣΗ!O208</f>
        <v xml:space="preserve">Έντυπα και γραφική Ύλη </v>
      </c>
      <c r="D138" s="14">
        <f>'[1]2025_60-69 ΕΞΟΔΑ+ΟΜ 2'!N95</f>
        <v>0</v>
      </c>
      <c r="E138" s="15">
        <f t="shared" si="27"/>
        <v>0</v>
      </c>
      <c r="F138" s="10">
        <f>D138+'[1]2025 Οκτώβριος'!F138</f>
        <v>0</v>
      </c>
      <c r="G138" s="15">
        <f t="shared" si="28"/>
        <v>0</v>
      </c>
      <c r="H138" s="14"/>
      <c r="I138" s="29" t="e">
        <f t="shared" si="29"/>
        <v>#DIV/0!</v>
      </c>
      <c r="J138" s="10"/>
      <c r="K138" s="10" t="e">
        <f t="shared" si="30"/>
        <v>#DIV/0!</v>
      </c>
      <c r="L138" s="14">
        <f>'[1]2024_60-69 ΕΞΟΔΑ+ΟΜ 2'!N87</f>
        <v>0</v>
      </c>
      <c r="M138" s="15">
        <f t="shared" si="31"/>
        <v>0</v>
      </c>
      <c r="N138" s="10">
        <f>L138+'[1]2025 Οκτώβριος'!N138</f>
        <v>0</v>
      </c>
      <c r="O138" s="15">
        <f t="shared" si="32"/>
        <v>0</v>
      </c>
      <c r="P138" s="10"/>
      <c r="Q138" s="30" t="e">
        <f t="shared" si="26"/>
        <v>#DIV/0!</v>
      </c>
      <c r="S138"/>
      <c r="T138"/>
      <c r="U138"/>
      <c r="V138"/>
    </row>
    <row r="139" spans="1:22" ht="15" x14ac:dyDescent="0.25">
      <c r="A139" s="67">
        <v>81</v>
      </c>
      <c r="B139" s="67">
        <v>23</v>
      </c>
      <c r="C139" s="46" t="str">
        <f>[1]ΑΝΤΙΣΤΟΙΧΙΣΗ!O209</f>
        <v xml:space="preserve">Υλικά Καθαριότητας </v>
      </c>
      <c r="D139" s="14">
        <f>'[1]2025_60-69 ΕΞΟΔΑ+ΟΜ 2'!N96</f>
        <v>0</v>
      </c>
      <c r="E139" s="15">
        <f t="shared" si="27"/>
        <v>0</v>
      </c>
      <c r="F139" s="10">
        <f>D139+'[1]2025 Οκτώβριος'!F139</f>
        <v>0</v>
      </c>
      <c r="G139" s="15">
        <f t="shared" si="28"/>
        <v>0</v>
      </c>
      <c r="H139" s="14"/>
      <c r="I139" s="29" t="e">
        <f t="shared" si="29"/>
        <v>#DIV/0!</v>
      </c>
      <c r="J139" s="10"/>
      <c r="K139" s="10" t="e">
        <f t="shared" si="30"/>
        <v>#DIV/0!</v>
      </c>
      <c r="L139" s="14">
        <f>'[1]2024_60-69 ΕΞΟΔΑ+ΟΜ 2'!N88</f>
        <v>0</v>
      </c>
      <c r="M139" s="15">
        <f t="shared" si="31"/>
        <v>0</v>
      </c>
      <c r="N139" s="10">
        <f>L139+'[1]2025 Οκτώβριος'!N139</f>
        <v>0</v>
      </c>
      <c r="O139" s="15">
        <f t="shared" si="32"/>
        <v>0</v>
      </c>
      <c r="P139" s="10"/>
      <c r="Q139" s="30" t="e">
        <f t="shared" si="26"/>
        <v>#DIV/0!</v>
      </c>
      <c r="S139"/>
      <c r="T139"/>
      <c r="U139"/>
      <c r="V139"/>
    </row>
    <row r="140" spans="1:22" ht="15" x14ac:dyDescent="0.25">
      <c r="A140" s="67">
        <v>82</v>
      </c>
      <c r="B140" s="67">
        <v>24</v>
      </c>
      <c r="C140" s="72" t="str">
        <f>[1]ΑΝΤΙΣΤΟΙΧΙΣΗ!O210</f>
        <v>Υλικά Φαρμακείου</v>
      </c>
      <c r="D140" s="14">
        <f>'[1]2025_60-69 ΕΞΟΔΑ+ΟΜ 2'!N97</f>
        <v>0</v>
      </c>
      <c r="E140" s="15">
        <f t="shared" si="27"/>
        <v>0</v>
      </c>
      <c r="F140" s="10">
        <f>D140+'[1]2025 Οκτώβριος'!F140</f>
        <v>0</v>
      </c>
      <c r="G140" s="15">
        <f t="shared" si="28"/>
        <v>0</v>
      </c>
      <c r="H140" s="14"/>
      <c r="I140" s="29" t="e">
        <f t="shared" si="29"/>
        <v>#DIV/0!</v>
      </c>
      <c r="J140" s="10"/>
      <c r="K140" s="10" t="e">
        <f t="shared" si="30"/>
        <v>#DIV/0!</v>
      </c>
      <c r="L140" s="14">
        <f>'[1]2024_60-69 ΕΞΟΔΑ+ΟΜ 2'!N89</f>
        <v>0</v>
      </c>
      <c r="M140" s="15">
        <f t="shared" si="31"/>
        <v>0</v>
      </c>
      <c r="N140" s="10">
        <f>L140+'[1]2025 Οκτώβριος'!N140</f>
        <v>0</v>
      </c>
      <c r="O140" s="15">
        <f t="shared" si="32"/>
        <v>0</v>
      </c>
      <c r="P140" s="10"/>
      <c r="Q140" s="30" t="e">
        <f t="shared" si="26"/>
        <v>#DIV/0!</v>
      </c>
      <c r="S140"/>
      <c r="T140"/>
      <c r="U140"/>
      <c r="V140"/>
    </row>
    <row r="141" spans="1:22" ht="15" x14ac:dyDescent="0.25">
      <c r="A141" s="67">
        <v>83</v>
      </c>
      <c r="B141" s="67">
        <v>25</v>
      </c>
      <c r="C141" s="72" t="str">
        <f>[1]ΑΝΤΙΣΤΟΙΧΙΣΗ!O211</f>
        <v>Διάφορα αναλώσιμα</v>
      </c>
      <c r="D141" s="14">
        <f>'[1]2025_60-69 ΕΞΟΔΑ+ΟΜ 2'!N98</f>
        <v>0</v>
      </c>
      <c r="E141" s="15">
        <f t="shared" si="27"/>
        <v>0</v>
      </c>
      <c r="F141" s="10">
        <f>D141+'[1]2025 Οκτώβριος'!F141</f>
        <v>1086.5899999999999</v>
      </c>
      <c r="G141" s="15">
        <f t="shared" si="28"/>
        <v>2.0891337321296763E-2</v>
      </c>
      <c r="H141" s="14"/>
      <c r="I141" s="29" t="e">
        <f t="shared" si="29"/>
        <v>#DIV/0!</v>
      </c>
      <c r="J141" s="10"/>
      <c r="K141" s="10" t="e">
        <f t="shared" si="30"/>
        <v>#DIV/0!</v>
      </c>
      <c r="L141" s="14">
        <f>'[1]2024_60-69 ΕΞΟΔΑ+ΟΜ 2'!N90</f>
        <v>33.380000000000003</v>
      </c>
      <c r="M141" s="15">
        <f t="shared" si="31"/>
        <v>2.846697089427053E-3</v>
      </c>
      <c r="N141" s="10">
        <f>L141+'[1]2025 Οκτώβριος'!N141</f>
        <v>1192.2300000000002</v>
      </c>
      <c r="O141" s="15">
        <f t="shared" si="32"/>
        <v>1.251724858019106E-2</v>
      </c>
      <c r="P141" s="10"/>
      <c r="Q141" s="30" t="e">
        <f t="shared" si="26"/>
        <v>#DIV/0!</v>
      </c>
      <c r="S141"/>
      <c r="T141"/>
      <c r="U141"/>
      <c r="V141"/>
    </row>
    <row r="142" spans="1:22" ht="57" x14ac:dyDescent="0.25">
      <c r="A142" s="67">
        <v>84</v>
      </c>
      <c r="B142" s="67">
        <v>26</v>
      </c>
      <c r="C142" s="46" t="str">
        <f>[1]ΑΝΤΙΣΤΟΙΧΙΣΗ!O212</f>
        <v>Αμοιβές συνεργατών ( Εξωτερικοί Συνεργάτες Λογιστής - Μισθοδοσία Δικηγόρος )</v>
      </c>
      <c r="D142" s="14">
        <f>'[1]2025_60-69 ΕΞΟΔΑ+ΟΜ 2'!N99</f>
        <v>0</v>
      </c>
      <c r="E142" s="15">
        <f t="shared" si="27"/>
        <v>0</v>
      </c>
      <c r="F142" s="10">
        <f>D142+'[1]2025 Οκτώβριος'!F142</f>
        <v>5242.7299999999996</v>
      </c>
      <c r="G142" s="15">
        <f t="shared" si="28"/>
        <v>0.1007994192054797</v>
      </c>
      <c r="H142" s="14"/>
      <c r="I142" s="29" t="e">
        <f t="shared" si="29"/>
        <v>#DIV/0!</v>
      </c>
      <c r="J142" s="10"/>
      <c r="K142" s="10" t="e">
        <f t="shared" si="30"/>
        <v>#DIV/0!</v>
      </c>
      <c r="L142" s="14">
        <f>'[1]2024_60-69 ΕΞΟΔΑ+ΟΜ 2'!N91</f>
        <v>900</v>
      </c>
      <c r="M142" s="15">
        <f t="shared" si="31"/>
        <v>7.6753366701148823E-2</v>
      </c>
      <c r="N142" s="10">
        <f>L142+'[1]2025 Οκτώβριος'!N142</f>
        <v>10490</v>
      </c>
      <c r="O142" s="15">
        <f t="shared" si="32"/>
        <v>0.11013473709452386</v>
      </c>
      <c r="P142" s="10"/>
      <c r="Q142" s="30" t="e">
        <f t="shared" si="26"/>
        <v>#DIV/0!</v>
      </c>
      <c r="S142"/>
      <c r="T142"/>
      <c r="U142"/>
      <c r="V142"/>
    </row>
    <row r="143" spans="1:22" ht="57" x14ac:dyDescent="0.25">
      <c r="A143" s="67">
        <v>85</v>
      </c>
      <c r="B143" s="67">
        <v>27</v>
      </c>
      <c r="C143" s="46" t="str">
        <f>[1]ΑΝΤΙΣΤΟΙΧΙΣΗ!O213</f>
        <v>Αμοιβές Τρίτων (Αμοιβές - Συνδρομές για υποστήριξη Pylon Συναγερμός - Διατακτικές)</v>
      </c>
      <c r="D143" s="14">
        <f>'[1]2025_60-69 ΕΞΟΔΑ+ΟΜ 2'!N100</f>
        <v>0</v>
      </c>
      <c r="E143" s="15">
        <f t="shared" si="27"/>
        <v>0</v>
      </c>
      <c r="F143" s="10">
        <f>D143+'[1]2025 Οκτώβριος'!F143</f>
        <v>4600.62</v>
      </c>
      <c r="G143" s="15">
        <f t="shared" si="28"/>
        <v>8.845388261175266E-2</v>
      </c>
      <c r="H143" s="14"/>
      <c r="I143" s="29" t="e">
        <f t="shared" si="29"/>
        <v>#DIV/0!</v>
      </c>
      <c r="J143" s="10"/>
      <c r="K143" s="10" t="e">
        <f t="shared" si="30"/>
        <v>#DIV/0!</v>
      </c>
      <c r="L143" s="14">
        <f>'[1]2024_60-69 ΕΞΟΔΑ+ΟΜ 2'!N92</f>
        <v>28.84</v>
      </c>
      <c r="M143" s="15">
        <f t="shared" si="31"/>
        <v>2.4595189951790355E-3</v>
      </c>
      <c r="N143" s="10">
        <f>L143+'[1]2025 Οκτώβριος'!N143</f>
        <v>3137.6600000000003</v>
      </c>
      <c r="O143" s="15">
        <f t="shared" si="32"/>
        <v>3.2942360266158606E-2</v>
      </c>
      <c r="P143" s="10"/>
      <c r="Q143" s="30" t="e">
        <f t="shared" si="26"/>
        <v>#DIV/0!</v>
      </c>
      <c r="S143"/>
      <c r="T143"/>
      <c r="U143"/>
      <c r="V143"/>
    </row>
    <row r="144" spans="1:22" ht="15" x14ac:dyDescent="0.25">
      <c r="A144" s="67">
        <v>86</v>
      </c>
      <c r="B144" s="67">
        <v>28</v>
      </c>
      <c r="C144" s="46" t="str">
        <f>[1]ΑΝΤΙΣΤΟΙΧΙΣΗ!O214</f>
        <v>Επισκευές - Συντηρήσεις</v>
      </c>
      <c r="D144" s="14">
        <f>'[1]2025_60-69 ΕΞΟΔΑ+ΟΜ 2'!N101</f>
        <v>0</v>
      </c>
      <c r="E144" s="15">
        <f t="shared" si="27"/>
        <v>0</v>
      </c>
      <c r="F144" s="10">
        <f>D144+'[1]2025 Οκτώβριος'!F144</f>
        <v>2050.08</v>
      </c>
      <c r="G144" s="15">
        <f t="shared" si="28"/>
        <v>3.9415890828780012E-2</v>
      </c>
      <c r="H144" s="14"/>
      <c r="I144" s="29" t="e">
        <f t="shared" si="29"/>
        <v>#DIV/0!</v>
      </c>
      <c r="J144" s="10"/>
      <c r="K144" s="10" t="e">
        <f t="shared" si="30"/>
        <v>#DIV/0!</v>
      </c>
      <c r="L144" s="14">
        <f>'[1]2024_60-69 ΕΞΟΔΑ+ΟΜ 2'!N93</f>
        <v>1047.56</v>
      </c>
      <c r="M144" s="15">
        <f t="shared" si="31"/>
        <v>8.9337507579394945E-2</v>
      </c>
      <c r="N144" s="10">
        <f>L144+'[1]2025 Οκτώβριος'!N144</f>
        <v>3131.36</v>
      </c>
      <c r="O144" s="15">
        <f t="shared" si="32"/>
        <v>3.2876216429771996E-2</v>
      </c>
      <c r="P144" s="10"/>
      <c r="Q144" s="30" t="e">
        <f t="shared" si="26"/>
        <v>#DIV/0!</v>
      </c>
      <c r="S144"/>
      <c r="T144"/>
      <c r="U144"/>
      <c r="V144"/>
    </row>
    <row r="145" spans="1:22" ht="15" x14ac:dyDescent="0.25">
      <c r="A145" s="67">
        <v>87</v>
      </c>
      <c r="B145" s="67">
        <v>29</v>
      </c>
      <c r="C145" s="46" t="str">
        <f>[1]ΑΝΤΙΣΤΟΙΧΙΣΗ!O215</f>
        <v xml:space="preserve">Εξοδα μεταφορών </v>
      </c>
      <c r="D145" s="14">
        <f>'[1]2025_60-69 ΕΞΟΔΑ+ΟΜ 2'!N102</f>
        <v>0</v>
      </c>
      <c r="E145" s="15">
        <f t="shared" si="27"/>
        <v>0</v>
      </c>
      <c r="F145" s="10">
        <f>D145+'[1]2025 Οκτώβριος'!F145</f>
        <v>345.75</v>
      </c>
      <c r="G145" s="15">
        <f t="shared" si="28"/>
        <v>6.6475670481399209E-3</v>
      </c>
      <c r="H145" s="14"/>
      <c r="I145" s="29" t="e">
        <f t="shared" si="29"/>
        <v>#DIV/0!</v>
      </c>
      <c r="J145" s="10"/>
      <c r="K145" s="10" t="e">
        <f t="shared" si="30"/>
        <v>#DIV/0!</v>
      </c>
      <c r="L145" s="14">
        <f>'[1]2024_60-69 ΕΞΟΔΑ+ΟΜ 2'!N94</f>
        <v>57.53</v>
      </c>
      <c r="M145" s="15">
        <f t="shared" si="31"/>
        <v>4.9062457625745461E-3</v>
      </c>
      <c r="N145" s="10">
        <f>L145+'[1]2025 Οκτώβριος'!N145</f>
        <v>1131.3799999999999</v>
      </c>
      <c r="O145" s="15">
        <f t="shared" si="32"/>
        <v>1.1878383112869628E-2</v>
      </c>
      <c r="P145" s="10"/>
      <c r="Q145" s="30" t="e">
        <f t="shared" si="26"/>
        <v>#DIV/0!</v>
      </c>
      <c r="S145"/>
      <c r="T145"/>
      <c r="U145"/>
      <c r="V145"/>
    </row>
    <row r="146" spans="1:22" ht="15" x14ac:dyDescent="0.25">
      <c r="A146" s="67">
        <v>88</v>
      </c>
      <c r="B146" s="67">
        <v>30</v>
      </c>
      <c r="C146" s="46" t="str">
        <f>[1]ΑΝΤΙΣΤΟΙΧΙΣΗ!O216</f>
        <v xml:space="preserve">Εξοδα ταξιδίων </v>
      </c>
      <c r="D146" s="14">
        <f>'[1]2025_60-69 ΕΞΟΔΑ+ΟΜ 2'!N103</f>
        <v>0</v>
      </c>
      <c r="E146" s="15">
        <f t="shared" si="27"/>
        <v>0</v>
      </c>
      <c r="F146" s="10">
        <f>D146+'[1]2025 Οκτώβριος'!F146</f>
        <v>0</v>
      </c>
      <c r="G146" s="15">
        <f t="shared" si="28"/>
        <v>0</v>
      </c>
      <c r="H146" s="14"/>
      <c r="I146" s="29" t="e">
        <f t="shared" si="29"/>
        <v>#DIV/0!</v>
      </c>
      <c r="J146" s="10"/>
      <c r="K146" s="10" t="e">
        <f t="shared" si="30"/>
        <v>#DIV/0!</v>
      </c>
      <c r="L146" s="14">
        <f>'[1]2024_60-69 ΕΞΟΔΑ+ΟΜ 2'!N95</f>
        <v>4705.72</v>
      </c>
      <c r="M146" s="15">
        <f t="shared" si="31"/>
        <v>0.40131094750325563</v>
      </c>
      <c r="N146" s="10">
        <f>L146+'[1]2025 Οκτώβριος'!N146</f>
        <v>6236.68</v>
      </c>
      <c r="O146" s="15">
        <f t="shared" si="32"/>
        <v>6.5479038335812687E-2</v>
      </c>
      <c r="P146" s="10"/>
      <c r="Q146" s="30" t="e">
        <f t="shared" si="26"/>
        <v>#DIV/0!</v>
      </c>
      <c r="S146"/>
      <c r="T146"/>
      <c r="U146"/>
      <c r="V146"/>
    </row>
    <row r="147" spans="1:22" ht="15" x14ac:dyDescent="0.25">
      <c r="A147" s="67">
        <v>89</v>
      </c>
      <c r="B147" s="67">
        <v>31</v>
      </c>
      <c r="C147" s="46" t="str">
        <f>[1]ΑΝΤΙΣΤΟΙΧΙΣΗ!O217</f>
        <v xml:space="preserve">Υλικά άμεσης ανάλωσης </v>
      </c>
      <c r="D147" s="14">
        <f>'[1]2025_60-69 ΕΞΟΔΑ+ΟΜ 2'!N104</f>
        <v>0</v>
      </c>
      <c r="E147" s="15">
        <f t="shared" si="27"/>
        <v>0</v>
      </c>
      <c r="F147" s="10">
        <f>D147+'[1]2025 Οκτώβριος'!F147</f>
        <v>0</v>
      </c>
      <c r="G147" s="15">
        <f t="shared" si="28"/>
        <v>0</v>
      </c>
      <c r="H147" s="14"/>
      <c r="I147" s="29" t="e">
        <f t="shared" si="29"/>
        <v>#DIV/0!</v>
      </c>
      <c r="J147" s="10"/>
      <c r="K147" s="10" t="e">
        <f t="shared" si="30"/>
        <v>#DIV/0!</v>
      </c>
      <c r="L147" s="14">
        <f>'[1]2024_60-69 ΕΞΟΔΑ+ΟΜ 2'!N96</f>
        <v>0</v>
      </c>
      <c r="M147" s="15">
        <f t="shared" si="31"/>
        <v>0</v>
      </c>
      <c r="N147" s="10">
        <f>L147+'[1]2025 Οκτώβριος'!N147</f>
        <v>0</v>
      </c>
      <c r="O147" s="15">
        <f t="shared" si="32"/>
        <v>0</v>
      </c>
      <c r="P147" s="10"/>
      <c r="Q147" s="30" t="e">
        <f t="shared" si="26"/>
        <v>#DIV/0!</v>
      </c>
      <c r="S147"/>
      <c r="T147"/>
      <c r="U147"/>
      <c r="V147"/>
    </row>
    <row r="148" spans="1:22" ht="15" x14ac:dyDescent="0.25">
      <c r="A148" s="67">
        <v>90</v>
      </c>
      <c r="B148" s="67">
        <v>32</v>
      </c>
      <c r="C148" s="46" t="str">
        <f>[1]ΑΝΤΙΣΤΟΙΧΙΣΗ!O218</f>
        <v xml:space="preserve">Φόροι και τέλη </v>
      </c>
      <c r="D148" s="14">
        <f>'[1]2025_60-69 ΕΞΟΔΑ+ΟΜ 2'!N105</f>
        <v>0</v>
      </c>
      <c r="E148" s="15">
        <f t="shared" si="27"/>
        <v>0</v>
      </c>
      <c r="F148" s="10">
        <f>D148+'[1]2025 Οκτώβριος'!F148</f>
        <v>4137.37</v>
      </c>
      <c r="G148" s="15">
        <f t="shared" si="28"/>
        <v>7.9547200225488543E-2</v>
      </c>
      <c r="H148" s="14"/>
      <c r="I148" s="29" t="e">
        <f t="shared" si="29"/>
        <v>#DIV/0!</v>
      </c>
      <c r="J148" s="10"/>
      <c r="K148" s="10" t="e">
        <f t="shared" si="30"/>
        <v>#DIV/0!</v>
      </c>
      <c r="L148" s="14">
        <f>'[1]2024_60-69 ΕΞΟΔΑ+ΟΜ 2'!N97</f>
        <v>476.24</v>
      </c>
      <c r="M148" s="15">
        <f t="shared" si="31"/>
        <v>4.0614470397505681E-2</v>
      </c>
      <c r="N148" s="10">
        <f>L148+'[1]2025 Οκτώβριος'!N148</f>
        <v>4529.2800000000007</v>
      </c>
      <c r="O148" s="15">
        <f t="shared" si="32"/>
        <v>4.7553008772877513E-2</v>
      </c>
      <c r="P148" s="10"/>
      <c r="Q148" s="30" t="e">
        <f t="shared" si="26"/>
        <v>#DIV/0!</v>
      </c>
      <c r="S148"/>
      <c r="T148"/>
      <c r="U148"/>
      <c r="V148"/>
    </row>
    <row r="149" spans="1:22" ht="15" x14ac:dyDescent="0.25">
      <c r="A149" s="67">
        <v>91</v>
      </c>
      <c r="B149" s="67">
        <v>33</v>
      </c>
      <c r="C149" s="46" t="str">
        <f>[1]ΑΝΤΙΣΤΟΙΧΙΣΗ!O219</f>
        <v>Εξοδα δημοσιεύσεων</v>
      </c>
      <c r="D149" s="14">
        <f>'[1]2025_60-69 ΕΞΟΔΑ+ΟΜ 2'!N106</f>
        <v>0</v>
      </c>
      <c r="E149" s="15">
        <f t="shared" si="27"/>
        <v>0</v>
      </c>
      <c r="F149" s="10">
        <f>D149+'[1]2025 Οκτώβριος'!F149</f>
        <v>0</v>
      </c>
      <c r="G149" s="15">
        <f t="shared" si="28"/>
        <v>0</v>
      </c>
      <c r="H149" s="14"/>
      <c r="I149" s="29" t="e">
        <f t="shared" si="29"/>
        <v>#DIV/0!</v>
      </c>
      <c r="J149" s="10"/>
      <c r="K149" s="10" t="e">
        <f t="shared" si="30"/>
        <v>#DIV/0!</v>
      </c>
      <c r="L149" s="14">
        <f>'[1]2024_60-69 ΕΞΟΔΑ+ΟΜ 2'!N98</f>
        <v>0</v>
      </c>
      <c r="M149" s="15">
        <f t="shared" si="31"/>
        <v>0</v>
      </c>
      <c r="N149" s="10">
        <f>L149+'[1]2025 Οκτώβριος'!N149</f>
        <v>0</v>
      </c>
      <c r="O149" s="15">
        <f t="shared" si="32"/>
        <v>0</v>
      </c>
      <c r="P149" s="10"/>
      <c r="Q149" s="30" t="e">
        <f t="shared" si="26"/>
        <v>#DIV/0!</v>
      </c>
      <c r="S149"/>
      <c r="T149"/>
      <c r="U149"/>
      <c r="V149"/>
    </row>
    <row r="150" spans="1:22" ht="15" x14ac:dyDescent="0.25">
      <c r="A150" s="67">
        <v>92</v>
      </c>
      <c r="B150" s="67">
        <v>34</v>
      </c>
      <c r="C150" s="46" t="str">
        <f>[1]ΑΝΤΙΣΤΟΙΧΙΣΗ!O220</f>
        <v xml:space="preserve">Λοιπά Διάφορα έξοδα </v>
      </c>
      <c r="D150" s="14">
        <f>'[1]2025_60-69 ΕΞΟΔΑ+ΟΜ 2'!N107</f>
        <v>0</v>
      </c>
      <c r="E150" s="15">
        <f t="shared" si="27"/>
        <v>0</v>
      </c>
      <c r="F150" s="10">
        <f>D150+'[1]2025 Οκτώβριος'!F150</f>
        <v>2393.4199999999996</v>
      </c>
      <c r="G150" s="15">
        <f t="shared" si="28"/>
        <v>4.6017121979346487E-2</v>
      </c>
      <c r="H150" s="14"/>
      <c r="I150" s="29" t="e">
        <f t="shared" si="29"/>
        <v>#DIV/0!</v>
      </c>
      <c r="J150" s="10"/>
      <c r="K150" s="10" t="e">
        <f t="shared" si="30"/>
        <v>#DIV/0!</v>
      </c>
      <c r="L150" s="14">
        <f>'[1]2024_60-69 ΕΞΟΔΑ+ΟΜ 2'!N99</f>
        <v>0</v>
      </c>
      <c r="M150" s="15">
        <f t="shared" si="31"/>
        <v>0</v>
      </c>
      <c r="N150" s="10">
        <f>L150+'[1]2025 Οκτώβριος'!N150</f>
        <v>929.62</v>
      </c>
      <c r="O150" s="15">
        <f t="shared" si="32"/>
        <v>9.7601005050344403E-3</v>
      </c>
      <c r="P150" s="10"/>
      <c r="Q150" s="30" t="e">
        <f t="shared" si="26"/>
        <v>#DIV/0!</v>
      </c>
      <c r="S150"/>
      <c r="T150"/>
      <c r="U150"/>
      <c r="V150"/>
    </row>
    <row r="151" spans="1:22" ht="15" x14ac:dyDescent="0.25">
      <c r="A151" s="67">
        <v>93</v>
      </c>
      <c r="B151" s="67">
        <v>35</v>
      </c>
      <c r="C151" s="46" t="str">
        <f>[1]ΑΝΤΙΣΤΟΙΧΙΣΗ!O221</f>
        <v xml:space="preserve">Τόκοι και συναφή εξοδα </v>
      </c>
      <c r="D151" s="14">
        <f>'[1]2025_60-69 ΕΞΟΔΑ+ΟΜ 2'!N108</f>
        <v>0</v>
      </c>
      <c r="E151" s="15">
        <f t="shared" si="27"/>
        <v>0</v>
      </c>
      <c r="F151" s="10">
        <f>D151+'[1]2025 Οκτώβριος'!F151</f>
        <v>0</v>
      </c>
      <c r="G151" s="15">
        <f t="shared" si="28"/>
        <v>0</v>
      </c>
      <c r="H151" s="14"/>
      <c r="I151" s="29" t="e">
        <f t="shared" si="29"/>
        <v>#DIV/0!</v>
      </c>
      <c r="J151" s="10"/>
      <c r="K151" s="10" t="e">
        <f t="shared" si="30"/>
        <v>#DIV/0!</v>
      </c>
      <c r="L151" s="14">
        <f>'[1]2024_60-69 ΕΞΟΔΑ+ΟΜ 2'!N100</f>
        <v>336.86</v>
      </c>
      <c r="M151" s="15">
        <f t="shared" si="31"/>
        <v>2.8727932341054436E-2</v>
      </c>
      <c r="N151" s="10">
        <f>L151+'[1]2025 Οκτώβριος'!N151</f>
        <v>6780.03</v>
      </c>
      <c r="O151" s="15">
        <f t="shared" si="32"/>
        <v>7.1183681748616265E-2</v>
      </c>
      <c r="P151" s="10"/>
      <c r="Q151" s="30" t="e">
        <f t="shared" si="26"/>
        <v>#DIV/0!</v>
      </c>
      <c r="S151"/>
      <c r="T151"/>
      <c r="U151"/>
      <c r="V151"/>
    </row>
    <row r="152" spans="1:22" ht="42.75" customHeight="1" x14ac:dyDescent="0.25">
      <c r="A152" s="67">
        <v>94</v>
      </c>
      <c r="B152" s="67">
        <v>36</v>
      </c>
      <c r="C152" s="46" t="str">
        <f>[1]ΑΝΤΙΣΤΟΙΧΙΣΗ!O222</f>
        <v xml:space="preserve">Αποσβέσεις ( Εξοπλισμού Διοίκησης και εγκαταστάσεων στην έδρα και αποθήκες ) </v>
      </c>
      <c r="D152" s="14">
        <f>'[1]2025_60-69 ΕΞΟΔΑ+ΟΜ 2'!N109</f>
        <v>777.67000000000007</v>
      </c>
      <c r="E152" s="15">
        <f t="shared" si="27"/>
        <v>1</v>
      </c>
      <c r="F152" s="10">
        <f>D152+'[1]2025 Οκτώβριος'!F152</f>
        <v>8554.3700000000008</v>
      </c>
      <c r="G152" s="15">
        <f t="shared" si="28"/>
        <v>0.16447071042544237</v>
      </c>
      <c r="H152" s="14"/>
      <c r="I152" s="29" t="e">
        <f t="shared" si="29"/>
        <v>#DIV/0!</v>
      </c>
      <c r="J152" s="10"/>
      <c r="K152" s="10" t="e">
        <f t="shared" si="30"/>
        <v>#DIV/0!</v>
      </c>
      <c r="L152" s="14">
        <f>'[1]2024_60-69 ΕΞΟΔΑ+ΟΜ 2'!N101</f>
        <v>0</v>
      </c>
      <c r="M152" s="15">
        <f t="shared" si="31"/>
        <v>0</v>
      </c>
      <c r="N152" s="10">
        <f>L152+'[1]2025 Οκτώβριος'!N152</f>
        <v>0</v>
      </c>
      <c r="O152" s="15">
        <f t="shared" si="32"/>
        <v>0</v>
      </c>
      <c r="P152" s="10"/>
      <c r="Q152" s="30" t="e">
        <f t="shared" si="26"/>
        <v>#DIV/0!</v>
      </c>
      <c r="S152"/>
      <c r="T152"/>
      <c r="U152"/>
      <c r="V152"/>
    </row>
    <row r="153" spans="1:22" ht="15" x14ac:dyDescent="0.25">
      <c r="A153" s="67">
        <v>95</v>
      </c>
      <c r="B153" s="67">
        <v>37</v>
      </c>
      <c r="C153" s="46" t="str">
        <f>[1]ΑΝΤΙΣΤΟΙΧΙΣΗ!O223</f>
        <v xml:space="preserve">Ασυνήθη έξοδα </v>
      </c>
      <c r="D153" s="14">
        <f>'[1]2025_60-69 ΕΞΟΔΑ+ΟΜ 2'!N110</f>
        <v>0</v>
      </c>
      <c r="E153" s="15">
        <f t="shared" si="27"/>
        <v>0</v>
      </c>
      <c r="F153" s="10">
        <f>D153+'[1]2025 Οκτώβριος'!F153</f>
        <v>2070.54</v>
      </c>
      <c r="G153" s="15">
        <f t="shared" si="28"/>
        <v>3.9809265295316358E-2</v>
      </c>
      <c r="H153" s="14"/>
      <c r="I153" s="29" t="e">
        <f t="shared" si="29"/>
        <v>#DIV/0!</v>
      </c>
      <c r="J153" s="10"/>
      <c r="K153" s="10" t="e">
        <f t="shared" si="30"/>
        <v>#DIV/0!</v>
      </c>
      <c r="L153" s="14">
        <f>'[1]2024_60-69 ΕΞΟΔΑ+ΟΜ 2'!N102</f>
        <v>71.099999999999994</v>
      </c>
      <c r="M153" s="15">
        <f t="shared" si="31"/>
        <v>6.0635159693907563E-3</v>
      </c>
      <c r="N153" s="10">
        <f>L153+'[1]2025 Οκτώβριος'!N153</f>
        <v>10973.42</v>
      </c>
      <c r="O153" s="15">
        <f t="shared" si="32"/>
        <v>0.11521017413992279</v>
      </c>
      <c r="P153" s="10"/>
      <c r="Q153" s="30" t="e">
        <f t="shared" si="26"/>
        <v>#DIV/0!</v>
      </c>
      <c r="S153"/>
      <c r="T153"/>
      <c r="U153"/>
      <c r="V153"/>
    </row>
    <row r="154" spans="1:22" ht="15" x14ac:dyDescent="0.25">
      <c r="A154" s="67">
        <v>96</v>
      </c>
      <c r="B154" s="67">
        <v>38</v>
      </c>
      <c r="C154" s="46">
        <f>[1]ΑΝΤΙΣΤΟΙΧΙΣΗ!O224</f>
        <v>0</v>
      </c>
      <c r="D154" s="14"/>
      <c r="E154" s="15"/>
      <c r="F154" s="10"/>
      <c r="G154" s="15"/>
      <c r="H154" s="14"/>
      <c r="I154" s="29"/>
      <c r="J154" s="10"/>
      <c r="K154" s="10"/>
      <c r="L154" s="14"/>
      <c r="M154" s="15"/>
      <c r="N154" s="10"/>
      <c r="O154" s="15"/>
      <c r="P154" s="10"/>
      <c r="Q154" s="30"/>
      <c r="S154"/>
      <c r="T154"/>
      <c r="U154"/>
      <c r="V154"/>
    </row>
    <row r="155" spans="1:22" ht="15" x14ac:dyDescent="0.25">
      <c r="A155" s="67">
        <v>97</v>
      </c>
      <c r="B155" s="67">
        <v>39</v>
      </c>
      <c r="C155" s="46">
        <f>[1]ΑΝΤΙΣΤΟΙΧΙΣΗ!O225</f>
        <v>0</v>
      </c>
      <c r="D155" s="14"/>
      <c r="E155" s="15"/>
      <c r="F155" s="10"/>
      <c r="G155" s="15"/>
      <c r="H155" s="14"/>
      <c r="I155" s="29"/>
      <c r="J155" s="10"/>
      <c r="K155" s="10"/>
      <c r="L155" s="14"/>
      <c r="M155" s="15"/>
      <c r="N155" s="10"/>
      <c r="O155" s="15"/>
      <c r="P155" s="10"/>
      <c r="Q155" s="30"/>
      <c r="S155"/>
      <c r="T155"/>
      <c r="U155"/>
      <c r="V155"/>
    </row>
    <row r="156" spans="1:22" ht="15" x14ac:dyDescent="0.25">
      <c r="A156" s="67">
        <v>98</v>
      </c>
      <c r="B156" s="67">
        <v>40</v>
      </c>
      <c r="C156" s="46">
        <f>[1]ΑΝΤΙΣΤΟΙΧΙΣΗ!O226</f>
        <v>0</v>
      </c>
      <c r="D156" s="14"/>
      <c r="E156" s="15"/>
      <c r="F156" s="10"/>
      <c r="G156" s="15"/>
      <c r="H156" s="14"/>
      <c r="I156" s="29"/>
      <c r="J156" s="10"/>
      <c r="K156" s="10"/>
      <c r="L156" s="14"/>
      <c r="M156" s="15"/>
      <c r="N156" s="10"/>
      <c r="O156" s="15"/>
      <c r="P156" s="10"/>
      <c r="Q156" s="30"/>
      <c r="S156"/>
      <c r="T156"/>
      <c r="U156"/>
      <c r="V156"/>
    </row>
    <row r="157" spans="1:22" ht="30" x14ac:dyDescent="0.25">
      <c r="A157" s="86"/>
      <c r="B157" s="86"/>
      <c r="C157" s="6" t="s">
        <v>43</v>
      </c>
      <c r="D157" s="7">
        <f>'[1]2025_60-69 ΕΞΟΔΑ+ΟΜ 2'!N73</f>
        <v>777.67000000000007</v>
      </c>
      <c r="E157" s="8"/>
      <c r="F157" s="7">
        <f>'[1]2025_60-69 ΕΞΟΔΑ+ΟΜ 2'!AA73</f>
        <v>52011.509999999987</v>
      </c>
      <c r="G157" s="8"/>
      <c r="H157" s="7">
        <f>SUM(H117:H156)</f>
        <v>0</v>
      </c>
      <c r="I157" s="8"/>
      <c r="J157" s="7">
        <f>SUM(J117:J156)</f>
        <v>0</v>
      </c>
      <c r="K157" s="8"/>
      <c r="L157" s="7">
        <f>SUM(L117:L156)</f>
        <v>11725.87</v>
      </c>
      <c r="M157" s="8"/>
      <c r="N157" s="7">
        <f>SUM(N117:N156)</f>
        <v>95246.969999999987</v>
      </c>
      <c r="O157" s="8"/>
      <c r="P157" s="7">
        <f>SUM(P117:P156)</f>
        <v>0</v>
      </c>
      <c r="Q157" s="8"/>
      <c r="S157"/>
      <c r="T157"/>
      <c r="U157"/>
      <c r="V157"/>
    </row>
    <row r="158" spans="1:22" ht="30" x14ac:dyDescent="0.25">
      <c r="A158" s="86"/>
      <c r="B158" s="86"/>
      <c r="C158" s="6" t="s">
        <v>18</v>
      </c>
      <c r="D158" s="7">
        <f>D116-D157</f>
        <v>0</v>
      </c>
      <c r="E158" s="8"/>
      <c r="F158" s="7">
        <f>F116-F157</f>
        <v>0</v>
      </c>
      <c r="G158" s="8"/>
      <c r="H158" s="7">
        <f>H116-H157</f>
        <v>0</v>
      </c>
      <c r="I158" s="8"/>
      <c r="J158" s="7">
        <f>J116-J157</f>
        <v>0</v>
      </c>
      <c r="K158" s="8"/>
      <c r="L158" s="7">
        <f>L116-L157</f>
        <v>0</v>
      </c>
      <c r="M158" s="8"/>
      <c r="N158" s="7">
        <f>N116-N157</f>
        <v>0</v>
      </c>
      <c r="O158" s="8"/>
      <c r="P158" s="7">
        <f>P116-P157</f>
        <v>0</v>
      </c>
      <c r="Q158" s="8"/>
      <c r="S158"/>
      <c r="T158"/>
      <c r="U158"/>
      <c r="V158"/>
    </row>
    <row r="159" spans="1:22" ht="30" x14ac:dyDescent="0.25">
      <c r="A159" s="87"/>
      <c r="B159" s="87"/>
      <c r="C159" s="2" t="s">
        <v>14</v>
      </c>
      <c r="D159" s="31">
        <f>D7-D74-D111-D157</f>
        <v>-8617.6466666666674</v>
      </c>
      <c r="E159" s="4"/>
      <c r="F159" s="31">
        <f>F7-F74-F111-F157</f>
        <v>-153933.38749262533</v>
      </c>
      <c r="G159" s="4"/>
      <c r="H159" s="31">
        <f>H7-H74-H111-H157</f>
        <v>0</v>
      </c>
      <c r="I159" s="4"/>
      <c r="J159" s="31">
        <f>J7-J74-J111-J157</f>
        <v>0</v>
      </c>
      <c r="K159" s="4"/>
      <c r="L159" s="31">
        <f>L7-L74-L111-L157</f>
        <v>-35473.71</v>
      </c>
      <c r="M159" s="4"/>
      <c r="N159" s="31">
        <f>N7-N74-N111-N157</f>
        <v>-59100.684044247304</v>
      </c>
      <c r="O159" s="4"/>
      <c r="P159" s="31"/>
      <c r="Q159" s="4"/>
      <c r="S159"/>
      <c r="T159"/>
      <c r="U159"/>
      <c r="V159"/>
    </row>
    <row r="160" spans="1:22" ht="15" x14ac:dyDescent="0.25">
      <c r="A160" s="57"/>
      <c r="B160" s="58"/>
      <c r="C160" s="58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2"/>
      <c r="Q160" s="182"/>
    </row>
  </sheetData>
  <mergeCells count="37">
    <mergeCell ref="D78:F78"/>
    <mergeCell ref="H78:J78"/>
    <mergeCell ref="L78:N78"/>
    <mergeCell ref="P78:Q78"/>
    <mergeCell ref="D160:G160"/>
    <mergeCell ref="H160:K160"/>
    <mergeCell ref="L160:O160"/>
    <mergeCell ref="P160:Q160"/>
    <mergeCell ref="D113:G113"/>
    <mergeCell ref="H113:K113"/>
    <mergeCell ref="L113:O113"/>
    <mergeCell ref="P113:Q113"/>
    <mergeCell ref="D114:F114"/>
    <mergeCell ref="H114:J114"/>
    <mergeCell ref="L114:N114"/>
    <mergeCell ref="P114:Q114"/>
    <mergeCell ref="D41:F41"/>
    <mergeCell ref="H41:J41"/>
    <mergeCell ref="L41:N41"/>
    <mergeCell ref="P41:Q41"/>
    <mergeCell ref="D77:G77"/>
    <mergeCell ref="H77:K77"/>
    <mergeCell ref="L77:O77"/>
    <mergeCell ref="P77:Q77"/>
    <mergeCell ref="D3:F3"/>
    <mergeCell ref="H3:J3"/>
    <mergeCell ref="L3:N3"/>
    <mergeCell ref="P3:Q3"/>
    <mergeCell ref="D40:G40"/>
    <mergeCell ref="H40:K40"/>
    <mergeCell ref="L40:O40"/>
    <mergeCell ref="P40:Q40"/>
    <mergeCell ref="A1:Q1"/>
    <mergeCell ref="D2:G2"/>
    <mergeCell ref="H2:K2"/>
    <mergeCell ref="L2:O2"/>
    <mergeCell ref="P2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64"/>
  <sheetViews>
    <sheetView topLeftCell="A5" zoomScale="55" zoomScaleNormal="55" workbookViewId="0">
      <selection activeCell="F38" sqref="F38"/>
    </sheetView>
  </sheetViews>
  <sheetFormatPr defaultColWidth="9.140625" defaultRowHeight="12" x14ac:dyDescent="0.25"/>
  <cols>
    <col min="1" max="1" width="4.7109375" style="1" customWidth="1"/>
    <col min="2" max="2" width="4.7109375" style="32" customWidth="1"/>
    <col min="3" max="3" width="30.7109375" style="33" customWidth="1"/>
    <col min="4" max="4" width="13.85546875" style="33" customWidth="1"/>
    <col min="5" max="5" width="10.85546875" style="33" customWidth="1"/>
    <col min="6" max="6" width="14.28515625" style="33" bestFit="1" customWidth="1"/>
    <col min="7" max="7" width="11.7109375" style="33" customWidth="1"/>
    <col min="8" max="8" width="11.5703125" style="33" bestFit="1" customWidth="1"/>
    <col min="9" max="9" width="8.85546875" style="33" customWidth="1"/>
    <col min="10" max="10" width="11.42578125" style="33" customWidth="1"/>
    <col min="11" max="11" width="10.7109375" style="33" customWidth="1"/>
    <col min="12" max="12" width="13.42578125" style="33" bestFit="1" customWidth="1"/>
    <col min="13" max="13" width="11.7109375" style="33" customWidth="1"/>
    <col min="14" max="14" width="13.85546875" style="33" customWidth="1"/>
    <col min="15" max="15" width="13.28515625" style="33" customWidth="1"/>
    <col min="16" max="16" width="14.7109375" style="33" bestFit="1" customWidth="1"/>
    <col min="17" max="17" width="11.42578125" style="1" customWidth="1"/>
    <col min="18" max="18" width="12.7109375" style="1" bestFit="1" customWidth="1"/>
    <col min="19" max="21" width="9.140625" style="1"/>
    <col min="22" max="22" width="34.5703125" style="1" customWidth="1"/>
    <col min="23" max="16384" width="9.140625" style="1"/>
  </cols>
  <sheetData>
    <row r="1" spans="1:22" ht="15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</row>
    <row r="2" spans="1:22" ht="41.25" customHeight="1" x14ac:dyDescent="0.25">
      <c r="A2" s="57"/>
      <c r="B2" s="58"/>
      <c r="C2" s="58" t="s">
        <v>160</v>
      </c>
      <c r="D2" s="181" t="str">
        <f>[1]ΑΝΤΙΣΤΟΙΧΙΣΗ!$F$32</f>
        <v xml:space="preserve">ΠΡΑΓΜΑΤΟΠΟΙΗΘΕΝΤΑ ΜΗΝΟΣ ΤΡΕΧ. ΕΤΟΥΣ </v>
      </c>
      <c r="E2" s="181"/>
      <c r="F2" s="181"/>
      <c r="G2" s="181">
        <f>[1]ΑΝΤΙΣΤΟΙΧΙΣΗ!$D$34</f>
        <v>2025</v>
      </c>
      <c r="H2" s="181" t="str">
        <f>[1]ΑΝΤΙΣΤΟΙΧΙΣΗ!$F$35</f>
        <v>ΠΡΟΥΠΟΛΟΓΙΣΜΟΣ ΤΡΕΧΟΝΤΟΣ ΕΤΟΥΣ</v>
      </c>
      <c r="I2" s="181"/>
      <c r="J2" s="181"/>
      <c r="K2" s="181">
        <f>[1]ΑΝΤΙΣΤΟΙΧΙΣΗ!$D$34</f>
        <v>2025</v>
      </c>
      <c r="L2" s="181" t="str">
        <f>[1]ΑΝΤΙΣΤΟΙΧΙΣΗ!$F$68</f>
        <v>ΠΡΑΓΜΑΤΟΠΟΙΗΘΕΝΤΑ ΠΡΟΗΓΟΥΜΕΝΟΥ ΕΤΟΥΣ</v>
      </c>
      <c r="M2" s="181"/>
      <c r="N2" s="181"/>
      <c r="O2" s="181">
        <f>[1]ΑΝΤΙΣΤΟΙΧΙΣΗ!$D$33</f>
        <v>2024</v>
      </c>
      <c r="P2" s="182" t="str">
        <f>[1]ΑΝΤΙΣΤΟΙΧΙΣΗ!$F$100</f>
        <v xml:space="preserve">ΣΥΓΚΡΙΣΕΙΣ </v>
      </c>
      <c r="Q2" s="182">
        <f>[1]ΑΝΤΙΣΤΟΙΧΙΣΗ!$H$141</f>
        <v>2024</v>
      </c>
      <c r="S2"/>
      <c r="T2"/>
      <c r="U2"/>
      <c r="V2"/>
    </row>
    <row r="3" spans="1:22" ht="25.5" customHeight="1" x14ac:dyDescent="0.25">
      <c r="A3" s="59" t="s">
        <v>1</v>
      </c>
      <c r="B3" s="60"/>
      <c r="C3" s="5" t="s">
        <v>3</v>
      </c>
      <c r="D3" s="179" t="str">
        <f>[1]ΑΝΤΙΣΤΟΙΧΙΣΗ!$F$117</f>
        <v xml:space="preserve">ΔΕΚΕΜΒΡΙΟΣ ΤΡΕΧΟΝ ΕΤΟΣ </v>
      </c>
      <c r="E3" s="179"/>
      <c r="F3" s="179"/>
      <c r="G3" s="61">
        <f>[1]ΑΝΤΙΣΤΟΙΧΙΣΗ!$D$34</f>
        <v>2025</v>
      </c>
      <c r="H3" s="179" t="str">
        <f>[1]ΑΝΤΙΣΤΟΙΧΙΣΗ!$F$117</f>
        <v xml:space="preserve">ΔΕΚΕΜΒΡΙΟΣ ΤΡΕΧΟΝ ΕΤΟΣ </v>
      </c>
      <c r="I3" s="179"/>
      <c r="J3" s="179"/>
      <c r="K3" s="61">
        <f>[1]ΑΝΤΙΣΤΟΙΧΙΣΗ!$D$34</f>
        <v>2025</v>
      </c>
      <c r="L3" s="179" t="str">
        <f>[1]ΑΝΤΙΣΤΟΙΧΙΣΗ!$F$131</f>
        <v>ΔΕΚΕΜΒΡΙΟΣ ΠΡΟΗΓΟΥΜΕΝΟΥ ΕΤΟΥΣ</v>
      </c>
      <c r="M3" s="179"/>
      <c r="N3" s="179"/>
      <c r="O3" s="61">
        <f>[1]ΑΝΤΙΣΤΟΙΧΙΣΗ!$D$33</f>
        <v>2024</v>
      </c>
      <c r="P3" s="179"/>
      <c r="Q3" s="179"/>
      <c r="S3"/>
      <c r="T3"/>
      <c r="U3"/>
      <c r="V3"/>
    </row>
    <row r="4" spans="1:22" ht="78.75" x14ac:dyDescent="0.25">
      <c r="A4" s="62"/>
      <c r="B4" s="62"/>
      <c r="C4" s="62" t="s">
        <v>86</v>
      </c>
      <c r="D4" s="62" t="s">
        <v>4</v>
      </c>
      <c r="E4" s="63" t="s">
        <v>5</v>
      </c>
      <c r="F4" s="63" t="s">
        <v>6</v>
      </c>
      <c r="G4" s="63" t="s">
        <v>7</v>
      </c>
      <c r="H4" s="63" t="s">
        <v>4</v>
      </c>
      <c r="I4" s="63" t="s">
        <v>8</v>
      </c>
      <c r="J4" s="63" t="s">
        <v>9</v>
      </c>
      <c r="K4" s="63" t="s">
        <v>7</v>
      </c>
      <c r="L4" s="63" t="s">
        <v>10</v>
      </c>
      <c r="M4" s="63" t="s">
        <v>5</v>
      </c>
      <c r="N4" s="63" t="s">
        <v>11</v>
      </c>
      <c r="O4" s="63" t="s">
        <v>7</v>
      </c>
      <c r="P4" s="63" t="s">
        <v>12</v>
      </c>
      <c r="Q4" s="63" t="s">
        <v>13</v>
      </c>
      <c r="S4"/>
      <c r="T4"/>
      <c r="U4"/>
      <c r="V4"/>
    </row>
    <row r="5" spans="1:22" ht="30" x14ac:dyDescent="0.25">
      <c r="A5" s="64"/>
      <c r="B5" s="65"/>
      <c r="C5" s="2" t="s">
        <v>14</v>
      </c>
      <c r="D5" s="3" t="e">
        <f>D7-D6</f>
        <v>#VALUE!</v>
      </c>
      <c r="E5" s="4"/>
      <c r="F5" s="3">
        <f>F7-F6</f>
        <v>-162551.03415929206</v>
      </c>
      <c r="G5" s="4"/>
      <c r="H5" s="3" t="e">
        <f>H159-H6</f>
        <v>#VALUE!</v>
      </c>
      <c r="I5" s="4"/>
      <c r="J5" s="3" t="e">
        <f>J159-J6</f>
        <v>#VALUE!</v>
      </c>
      <c r="K5" s="4"/>
      <c r="L5" s="3" t="e">
        <f>L7-L6</f>
        <v>#VALUE!</v>
      </c>
      <c r="M5" s="4"/>
      <c r="N5" s="3">
        <f>N7-N6</f>
        <v>-42026.164044247475</v>
      </c>
      <c r="O5" s="4"/>
      <c r="P5" s="3" t="e">
        <f>P159-P6</f>
        <v>#VALUE!</v>
      </c>
      <c r="Q5" s="4"/>
      <c r="R5"/>
      <c r="S5"/>
      <c r="T5"/>
      <c r="U5"/>
      <c r="V5"/>
    </row>
    <row r="6" spans="1:22" ht="25.5" customHeight="1" x14ac:dyDescent="0.25">
      <c r="A6" s="64"/>
      <c r="B6" s="65"/>
      <c r="C6" s="2" t="s">
        <v>15</v>
      </c>
      <c r="D6" s="3" t="e">
        <f>D43+D79+D116</f>
        <v>#VALUE!</v>
      </c>
      <c r="E6" s="4"/>
      <c r="F6" s="3">
        <f>F74+F111+F157</f>
        <v>378390.60000000003</v>
      </c>
      <c r="G6" s="4"/>
      <c r="H6" s="3" t="e">
        <f>H38-H43-H79</f>
        <v>#VALUE!</v>
      </c>
      <c r="I6" s="4"/>
      <c r="J6" s="66" t="e">
        <f>J38-J43-J79</f>
        <v>#VALUE!</v>
      </c>
      <c r="K6" s="4"/>
      <c r="L6" s="3" t="e">
        <f>L43+L79+L116</f>
        <v>#VALUE!</v>
      </c>
      <c r="M6" s="4"/>
      <c r="N6" s="66">
        <f>N74+N111+N157</f>
        <v>765581.10899999994</v>
      </c>
      <c r="O6" s="4"/>
      <c r="P6" s="3" t="e">
        <f>P38-P43-P79</f>
        <v>#VALUE!</v>
      </c>
      <c r="Q6" s="4"/>
      <c r="R6"/>
      <c r="S6"/>
      <c r="T6"/>
      <c r="U6"/>
      <c r="V6"/>
    </row>
    <row r="7" spans="1:22" ht="15.75" x14ac:dyDescent="0.25">
      <c r="A7" s="19"/>
      <c r="B7" s="19"/>
      <c r="C7" s="6" t="s">
        <v>16</v>
      </c>
      <c r="D7" s="7">
        <f>SUM(D8:D37)</f>
        <v>0</v>
      </c>
      <c r="E7" s="8"/>
      <c r="F7" s="7">
        <f>SUM(F8:F37)</f>
        <v>215839.56584070798</v>
      </c>
      <c r="G7" s="8"/>
      <c r="H7" s="7">
        <f>SUM(H8:H37)</f>
        <v>0</v>
      </c>
      <c r="I7" s="8"/>
      <c r="J7" s="7">
        <f>SUM(J8:J37)</f>
        <v>0</v>
      </c>
      <c r="K7" s="8"/>
      <c r="L7" s="7">
        <f>SUM(L8:L37)</f>
        <v>100106.19</v>
      </c>
      <c r="M7" s="8"/>
      <c r="N7" s="7">
        <f>SUM(N8:N37)</f>
        <v>723554.94495575246</v>
      </c>
      <c r="O7" s="8"/>
      <c r="P7" s="7">
        <f>SUM(P8:P37)</f>
        <v>-507715.37911504431</v>
      </c>
      <c r="Q7" s="8"/>
      <c r="R7"/>
      <c r="S7"/>
      <c r="T7"/>
      <c r="U7"/>
      <c r="V7"/>
    </row>
    <row r="8" spans="1:22" ht="18.75" customHeight="1" x14ac:dyDescent="0.25">
      <c r="A8" s="67">
        <v>1</v>
      </c>
      <c r="B8" s="67">
        <v>1</v>
      </c>
      <c r="C8" s="44" t="str">
        <f>[1]ΑΝΤΙΣΤΟΙΧΙΣΗ!F187</f>
        <v>Εσοδα Φιλοξενείας-Διαμονής</v>
      </c>
      <c r="D8" s="10">
        <f>'[1]2025_ΕΣΟΔΑ'!N2</f>
        <v>0</v>
      </c>
      <c r="E8" s="11" t="e">
        <f>D8/$D$7</f>
        <v>#DIV/0!</v>
      </c>
      <c r="F8" s="12">
        <f>D8+'[1]2025 Νοέμβριος'!F8</f>
        <v>191311.33176991151</v>
      </c>
      <c r="G8" s="11">
        <f>F8/$F$7</f>
        <v>0.88635895381248786</v>
      </c>
      <c r="H8" s="12"/>
      <c r="I8" s="11" t="e">
        <f>H8/$H$7</f>
        <v>#DIV/0!</v>
      </c>
      <c r="J8" s="12">
        <f>H8+'[1]2025 Νοέμβριος'!J8</f>
        <v>0</v>
      </c>
      <c r="K8" s="11" t="e">
        <f>J8/$J$7</f>
        <v>#DIV/0!</v>
      </c>
      <c r="L8" s="68">
        <f>'[1]2024_60-69 ΕΞΟΔΑ+ΟΜ 2'!N114</f>
        <v>35454.42</v>
      </c>
      <c r="M8" s="11">
        <f>L8/$L$7</f>
        <v>0.3541681088851748</v>
      </c>
      <c r="N8" s="12">
        <f>L8+'[1]2025 Νοέμβριος'!N8</f>
        <v>582831.40150442487</v>
      </c>
      <c r="O8" s="11">
        <f>N8/$N$7</f>
        <v>0.80551090911287559</v>
      </c>
      <c r="P8" s="12">
        <f t="shared" ref="P8:P37" si="0">F8-N8</f>
        <v>-391520.06973451335</v>
      </c>
      <c r="Q8" s="11">
        <f t="shared" ref="Q8:Q37" si="1">N8/F8</f>
        <v>3.0465074708977049</v>
      </c>
      <c r="R8"/>
      <c r="S8"/>
      <c r="T8"/>
      <c r="U8"/>
      <c r="V8"/>
    </row>
    <row r="9" spans="1:22" ht="16.5" customHeight="1" x14ac:dyDescent="0.25">
      <c r="A9" s="67">
        <v>2</v>
      </c>
      <c r="B9" s="67">
        <v>2</v>
      </c>
      <c r="C9" s="44" t="str">
        <f>[1]ΑΝΤΙΣΤΟΙΧΙΣΗ!F188</f>
        <v>Early Check in/Check Out</v>
      </c>
      <c r="D9" s="10">
        <f>'[1]2025_ΕΣΟΔΑ'!N3</f>
        <v>0</v>
      </c>
      <c r="E9" s="11" t="e">
        <f t="shared" ref="E9:E37" si="2">D9/$D$7</f>
        <v>#DIV/0!</v>
      </c>
      <c r="F9" s="12">
        <f>D9+'[1]2025 Νοέμβριος'!F9</f>
        <v>44.25</v>
      </c>
      <c r="G9" s="11">
        <f t="shared" ref="G9:G37" si="3">F9/$F$7</f>
        <v>2.0501338495397547E-4</v>
      </c>
      <c r="H9" s="12"/>
      <c r="I9" s="11" t="e">
        <f t="shared" ref="I9:I37" si="4">H9/$H$7</f>
        <v>#DIV/0!</v>
      </c>
      <c r="J9" s="12">
        <f>H9+'[1]2025 Νοέμβριος'!J9</f>
        <v>0</v>
      </c>
      <c r="K9" s="11" t="e">
        <f t="shared" ref="K9:K37" si="5">J9/$J$7</f>
        <v>#DIV/0!</v>
      </c>
      <c r="L9" s="68">
        <f>'[1]2024_60-69 ΕΞΟΔΑ+ΟΜ 2'!N115</f>
        <v>0</v>
      </c>
      <c r="M9" s="11">
        <f t="shared" ref="M9:M37" si="6">L9/$L$7</f>
        <v>0</v>
      </c>
      <c r="N9" s="12">
        <f>L9+'[1]2025 Νοέμβριος'!N9</f>
        <v>0</v>
      </c>
      <c r="O9" s="11">
        <f t="shared" ref="O9:O37" si="7">N9/$N$7</f>
        <v>0</v>
      </c>
      <c r="P9" s="12">
        <f t="shared" si="0"/>
        <v>44.25</v>
      </c>
      <c r="Q9" s="11">
        <f t="shared" si="1"/>
        <v>0</v>
      </c>
      <c r="S9"/>
      <c r="T9"/>
      <c r="U9"/>
      <c r="V9"/>
    </row>
    <row r="10" spans="1:22" ht="16.5" customHeight="1" x14ac:dyDescent="0.25">
      <c r="A10" s="67">
        <v>3</v>
      </c>
      <c r="B10" s="67">
        <v>3</v>
      </c>
      <c r="C10" s="44" t="str">
        <f>[1]ΑΝΤΙΣΤΟΙΧΙΣΗ!F189</f>
        <v xml:space="preserve">Πρωινό ( Εξτρα ) </v>
      </c>
      <c r="D10" s="10">
        <f>'[1]2025_ΕΣΟΔΑ'!N4</f>
        <v>0</v>
      </c>
      <c r="E10" s="11" t="e">
        <f t="shared" si="2"/>
        <v>#DIV/0!</v>
      </c>
      <c r="F10" s="12">
        <f>D10+'[1]2025 Νοέμβριος'!F10</f>
        <v>0</v>
      </c>
      <c r="G10" s="11">
        <f t="shared" si="3"/>
        <v>0</v>
      </c>
      <c r="H10" s="12"/>
      <c r="I10" s="11" t="e">
        <f t="shared" si="4"/>
        <v>#DIV/0!</v>
      </c>
      <c r="J10" s="12">
        <f>H10+'[1]2025 Νοέμβριος'!J10</f>
        <v>0</v>
      </c>
      <c r="K10" s="11" t="e">
        <f t="shared" si="5"/>
        <v>#DIV/0!</v>
      </c>
      <c r="L10" s="68">
        <f>'[1]2024_60-69 ΕΞΟΔΑ+ΟΜ 2'!N116</f>
        <v>0</v>
      </c>
      <c r="M10" s="11">
        <f t="shared" si="6"/>
        <v>0</v>
      </c>
      <c r="N10" s="12">
        <f>L10+'[1]2025 Νοέμβριος'!N10</f>
        <v>0</v>
      </c>
      <c r="O10" s="11">
        <f t="shared" si="7"/>
        <v>0</v>
      </c>
      <c r="P10" s="12">
        <f t="shared" si="0"/>
        <v>0</v>
      </c>
      <c r="Q10" s="11" t="e">
        <f t="shared" si="1"/>
        <v>#DIV/0!</v>
      </c>
      <c r="S10"/>
      <c r="T10"/>
      <c r="U10"/>
      <c r="V10"/>
    </row>
    <row r="11" spans="1:22" ht="15" x14ac:dyDescent="0.25">
      <c r="A11" s="67">
        <v>4</v>
      </c>
      <c r="B11" s="67">
        <v>4</v>
      </c>
      <c r="C11" s="44" t="str">
        <f>[1]ΑΝΤΙΣΤΟΙΧΙΣΗ!F190</f>
        <v xml:space="preserve">Έσοδα Καθαριότητας </v>
      </c>
      <c r="D11" s="10">
        <f>'[1]2025_ΕΣΟΔΑ'!N5</f>
        <v>0</v>
      </c>
      <c r="E11" s="11" t="e">
        <f t="shared" si="2"/>
        <v>#DIV/0!</v>
      </c>
      <c r="F11" s="12">
        <f>D11+'[1]2025 Νοέμβριος'!F11</f>
        <v>13159.754070796458</v>
      </c>
      <c r="G11" s="11">
        <f t="shared" si="3"/>
        <v>6.0970072931431418E-2</v>
      </c>
      <c r="H11" s="12"/>
      <c r="I11" s="11" t="e">
        <f t="shared" si="4"/>
        <v>#DIV/0!</v>
      </c>
      <c r="J11" s="12">
        <f>H11+'[1]2025 Νοέμβριος'!J11</f>
        <v>0</v>
      </c>
      <c r="K11" s="11" t="e">
        <f t="shared" si="5"/>
        <v>#DIV/0!</v>
      </c>
      <c r="L11" s="68">
        <f>'[1]2024_60-69 ΕΞΟΔΑ+ΟΜ 2'!N117</f>
        <v>1369.49</v>
      </c>
      <c r="M11" s="11">
        <f t="shared" si="6"/>
        <v>1.3680372812110819E-2</v>
      </c>
      <c r="N11" s="12">
        <f>L11+'[1]2025 Νοέμβριος'!N11</f>
        <v>41059.273451327441</v>
      </c>
      <c r="O11" s="11">
        <f t="shared" si="7"/>
        <v>5.6746586748623956E-2</v>
      </c>
      <c r="P11" s="12">
        <f t="shared" si="0"/>
        <v>-27899.519380530983</v>
      </c>
      <c r="Q11" s="11">
        <f t="shared" si="1"/>
        <v>3.1200638880056548</v>
      </c>
      <c r="S11"/>
      <c r="T11"/>
      <c r="U11"/>
      <c r="V11"/>
    </row>
    <row r="12" spans="1:22" ht="17.25" customHeight="1" x14ac:dyDescent="0.25">
      <c r="A12" s="67">
        <v>5</v>
      </c>
      <c r="B12" s="67">
        <v>5</v>
      </c>
      <c r="C12" s="44" t="str">
        <f>[1]ΑΝΤΙΣΤΟΙΧΙΣΗ!F191</f>
        <v>Cancellation Fees</v>
      </c>
      <c r="D12" s="10">
        <f>'[1]2025_ΕΣΟΔΑ'!N6</f>
        <v>0</v>
      </c>
      <c r="E12" s="11" t="e">
        <f t="shared" si="2"/>
        <v>#DIV/0!</v>
      </c>
      <c r="F12" s="12">
        <f>D12+'[1]2025 Νοέμβριος'!F12</f>
        <v>2225.63</v>
      </c>
      <c r="G12" s="11">
        <f t="shared" si="3"/>
        <v>1.0311501467912236E-2</v>
      </c>
      <c r="H12" s="12"/>
      <c r="I12" s="11" t="e">
        <f t="shared" si="4"/>
        <v>#DIV/0!</v>
      </c>
      <c r="J12" s="12">
        <f>H12+'[1]2025 Νοέμβριος'!J12</f>
        <v>0</v>
      </c>
      <c r="K12" s="11" t="e">
        <f t="shared" si="5"/>
        <v>#DIV/0!</v>
      </c>
      <c r="L12" s="68">
        <f>'[1]2024_60-69 ΕΞΟΔΑ+ΟΜ 2'!N118</f>
        <v>0</v>
      </c>
      <c r="M12" s="11">
        <f t="shared" si="6"/>
        <v>0</v>
      </c>
      <c r="N12" s="12">
        <f>L12+'[1]2025 Νοέμβριος'!N12</f>
        <v>2684.7299999999996</v>
      </c>
      <c r="O12" s="11">
        <f t="shared" si="7"/>
        <v>3.7104714973154925E-3</v>
      </c>
      <c r="P12" s="12">
        <f t="shared" si="0"/>
        <v>-459.09999999999945</v>
      </c>
      <c r="Q12" s="11">
        <f t="shared" si="1"/>
        <v>1.2062786716570137</v>
      </c>
      <c r="S12"/>
      <c r="T12"/>
      <c r="U12"/>
      <c r="V12"/>
    </row>
    <row r="13" spans="1:22" ht="32.25" customHeight="1" x14ac:dyDescent="0.25">
      <c r="A13" s="67">
        <v>6</v>
      </c>
      <c r="B13" s="67">
        <v>6</v>
      </c>
      <c r="C13" s="44" t="str">
        <f>[1]ΑΝΤΙΣΤΟΙΧΙΣΗ!F192</f>
        <v>Έσοδα Διαχείρισης καταλυμάτων 24%</v>
      </c>
      <c r="D13" s="10">
        <f>'[1]2025_ΕΣΟΔΑ'!N7</f>
        <v>0</v>
      </c>
      <c r="E13" s="11" t="e">
        <f t="shared" si="2"/>
        <v>#DIV/0!</v>
      </c>
      <c r="F13" s="12">
        <f>D13+'[1]2025 Νοέμβριος'!F13</f>
        <v>3326.71</v>
      </c>
      <c r="G13" s="11">
        <f t="shared" si="3"/>
        <v>1.5412883115485644E-2</v>
      </c>
      <c r="H13" s="12"/>
      <c r="I13" s="11" t="e">
        <f t="shared" si="4"/>
        <v>#DIV/0!</v>
      </c>
      <c r="J13" s="12">
        <f>H13+'[1]2025 Νοέμβριος'!J13</f>
        <v>0</v>
      </c>
      <c r="K13" s="11" t="e">
        <f t="shared" si="5"/>
        <v>#DIV/0!</v>
      </c>
      <c r="L13" s="68">
        <f>'[1]2024_60-69 ΕΞΟΔΑ+ΟΜ 2'!N119</f>
        <v>637.6</v>
      </c>
      <c r="M13" s="11">
        <f t="shared" si="6"/>
        <v>6.3692365077524177E-3</v>
      </c>
      <c r="N13" s="12">
        <f>L13+'[1]2025 Νοέμβριος'!N13</f>
        <v>19383.719999999998</v>
      </c>
      <c r="O13" s="11">
        <f t="shared" si="7"/>
        <v>2.6789561919427378E-2</v>
      </c>
      <c r="P13" s="12">
        <f t="shared" si="0"/>
        <v>-16057.009999999998</v>
      </c>
      <c r="Q13" s="11">
        <f t="shared" si="1"/>
        <v>5.8266936402632021</v>
      </c>
      <c r="S13"/>
      <c r="T13"/>
      <c r="U13"/>
      <c r="V13"/>
    </row>
    <row r="14" spans="1:22" ht="23.25" customHeight="1" x14ac:dyDescent="0.25">
      <c r="A14" s="67">
        <v>7</v>
      </c>
      <c r="B14" s="67">
        <v>7</v>
      </c>
      <c r="C14" s="44" t="str">
        <f>[1]ΑΝΤΙΣΤΟΙΧΙΣΗ!F193</f>
        <v>Έσοδα από Ενοίκια Ιππάρχου 24%</v>
      </c>
      <c r="D14" s="10">
        <f>'[1]2025_ΕΣΟΔΑ'!N8</f>
        <v>0</v>
      </c>
      <c r="E14" s="11" t="e">
        <f t="shared" si="2"/>
        <v>#DIV/0!</v>
      </c>
      <c r="F14" s="12">
        <f>D14+'[1]2025 Νοέμβριος'!F14</f>
        <v>500</v>
      </c>
      <c r="G14" s="11">
        <f t="shared" si="3"/>
        <v>2.3165354232087625E-3</v>
      </c>
      <c r="H14" s="12"/>
      <c r="I14" s="11" t="e">
        <f t="shared" si="4"/>
        <v>#DIV/0!</v>
      </c>
      <c r="J14" s="12">
        <f>H14+'[1]2025 Νοέμβριος'!J14</f>
        <v>0</v>
      </c>
      <c r="K14" s="11" t="e">
        <f t="shared" si="5"/>
        <v>#DIV/0!</v>
      </c>
      <c r="L14" s="68">
        <f>'[1]2024_60-69 ΕΞΟΔΑ+ΟΜ 2'!N120</f>
        <v>100</v>
      </c>
      <c r="M14" s="11">
        <f t="shared" si="6"/>
        <v>9.989392264354482E-4</v>
      </c>
      <c r="N14" s="12">
        <f>L14+'[1]2025 Νοέμβριος'!N14</f>
        <v>1200</v>
      </c>
      <c r="O14" s="11">
        <f t="shared" si="7"/>
        <v>1.6584780580462808E-3</v>
      </c>
      <c r="P14" s="12">
        <f t="shared" si="0"/>
        <v>-700</v>
      </c>
      <c r="Q14" s="11">
        <f t="shared" si="1"/>
        <v>2.4</v>
      </c>
      <c r="S14"/>
      <c r="T14"/>
      <c r="U14"/>
      <c r="V14"/>
    </row>
    <row r="15" spans="1:22" ht="28.5" x14ac:dyDescent="0.25">
      <c r="A15" s="67">
        <v>8</v>
      </c>
      <c r="B15" s="67">
        <v>8</v>
      </c>
      <c r="C15" s="44" t="str">
        <f>[1]ΑΝΤΙΣΤΟΙΧΙΣΗ!F194</f>
        <v>Πωλ.Φύλαξη Αποσκευών (DIRECT)</v>
      </c>
      <c r="D15" s="10">
        <f>'[1]2025_ΕΣΟΔΑ'!N9</f>
        <v>0</v>
      </c>
      <c r="E15" s="11" t="e">
        <f t="shared" si="2"/>
        <v>#DIV/0!</v>
      </c>
      <c r="F15" s="12">
        <f>D15+'[1]2025 Νοέμβριος'!F15</f>
        <v>1175.0900000000001</v>
      </c>
      <c r="G15" s="11">
        <f t="shared" si="3"/>
        <v>5.4442752209167703E-3</v>
      </c>
      <c r="H15" s="12"/>
      <c r="I15" s="11" t="e">
        <f t="shared" si="4"/>
        <v>#DIV/0!</v>
      </c>
      <c r="J15" s="12">
        <f>H15+'[1]2025 Νοέμβριος'!J15</f>
        <v>0</v>
      </c>
      <c r="K15" s="11" t="e">
        <f t="shared" si="5"/>
        <v>#DIV/0!</v>
      </c>
      <c r="L15" s="68">
        <f>'[1]2024_60-69 ΕΞΟΔΑ+ΟΜ 2'!N121</f>
        <v>54.84</v>
      </c>
      <c r="M15" s="11">
        <f t="shared" si="6"/>
        <v>5.4781827177719986E-4</v>
      </c>
      <c r="N15" s="12">
        <f>L15+'[1]2025 Νοέμβριος'!N15</f>
        <v>2797.1800000000003</v>
      </c>
      <c r="O15" s="11">
        <f t="shared" si="7"/>
        <v>3.8658847120049138E-3</v>
      </c>
      <c r="P15" s="12">
        <f t="shared" si="0"/>
        <v>-1622.0900000000001</v>
      </c>
      <c r="Q15" s="11">
        <f t="shared" si="1"/>
        <v>2.3803963951697318</v>
      </c>
      <c r="S15"/>
      <c r="T15"/>
      <c r="U15"/>
      <c r="V15"/>
    </row>
    <row r="16" spans="1:22" ht="36" customHeight="1" x14ac:dyDescent="0.25">
      <c r="A16" s="67">
        <v>9</v>
      </c>
      <c r="B16" s="67">
        <v>9</v>
      </c>
      <c r="C16" s="44" t="str">
        <f>[1]ΑΝΤΙΣΤΟΙΧΙΣΗ!F195</f>
        <v>Πωλ.Φύλαξη Αποσκευών  (ΤΡΙΤΩΝ) (RADICAL)</v>
      </c>
      <c r="D16" s="10">
        <f>'[1]2025_ΕΣΟΔΑ'!N10</f>
        <v>0</v>
      </c>
      <c r="E16" s="11" t="e">
        <f t="shared" si="2"/>
        <v>#DIV/0!</v>
      </c>
      <c r="F16" s="12">
        <f>D16+'[1]2025 Νοέμβριος'!F16</f>
        <v>673.29</v>
      </c>
      <c r="G16" s="11">
        <f t="shared" si="3"/>
        <v>3.1194002701844551E-3</v>
      </c>
      <c r="H16" s="12"/>
      <c r="I16" s="11" t="e">
        <f t="shared" si="4"/>
        <v>#DIV/0!</v>
      </c>
      <c r="J16" s="12">
        <f>H16+'[1]2025 Νοέμβριος'!J16</f>
        <v>0</v>
      </c>
      <c r="K16" s="11" t="e">
        <f t="shared" si="5"/>
        <v>#DIV/0!</v>
      </c>
      <c r="L16" s="68">
        <f>'[1]2024_60-69 ΕΞΟΔΑ+ΟΜ 2'!N122</f>
        <v>0</v>
      </c>
      <c r="M16" s="11">
        <f t="shared" si="6"/>
        <v>0</v>
      </c>
      <c r="N16" s="12">
        <f>L16+'[1]2025 Νοέμβριος'!N16</f>
        <v>0</v>
      </c>
      <c r="O16" s="11">
        <f t="shared" si="7"/>
        <v>0</v>
      </c>
      <c r="P16" s="12">
        <f t="shared" si="0"/>
        <v>673.29</v>
      </c>
      <c r="Q16" s="11">
        <f t="shared" si="1"/>
        <v>0</v>
      </c>
      <c r="S16"/>
      <c r="T16"/>
      <c r="U16"/>
      <c r="V16"/>
    </row>
    <row r="17" spans="1:22" ht="34.5" customHeight="1" x14ac:dyDescent="0.25">
      <c r="A17" s="67">
        <v>10</v>
      </c>
      <c r="B17" s="67">
        <v>10</v>
      </c>
      <c r="C17" s="44" t="str">
        <f>[1]ΑΝΤΙΣΤΟΙΧΙΣΗ!F196</f>
        <v>Πωλ. TRANSFER (Περιορισμένη Μίσθωση)</v>
      </c>
      <c r="D17" s="10">
        <f>'[1]2025_ΕΣΟΔΑ'!N11</f>
        <v>0</v>
      </c>
      <c r="E17" s="11" t="e">
        <f t="shared" si="2"/>
        <v>#DIV/0!</v>
      </c>
      <c r="F17" s="12">
        <f>D17+'[1]2025 Νοέμβριος'!F17</f>
        <v>464.6</v>
      </c>
      <c r="G17" s="11">
        <f t="shared" si="3"/>
        <v>2.1525247152455822E-3</v>
      </c>
      <c r="H17" s="12"/>
      <c r="I17" s="11" t="e">
        <f t="shared" si="4"/>
        <v>#DIV/0!</v>
      </c>
      <c r="J17" s="12">
        <f>H17+'[1]2025 Νοέμβριος'!J17</f>
        <v>0</v>
      </c>
      <c r="K17" s="11" t="e">
        <f t="shared" si="5"/>
        <v>#DIV/0!</v>
      </c>
      <c r="L17" s="68">
        <f>'[1]2024_60-69 ΕΞΟΔΑ+ΟΜ 2'!N123</f>
        <v>0</v>
      </c>
      <c r="M17" s="11">
        <f t="shared" si="6"/>
        <v>0</v>
      </c>
      <c r="N17" s="12">
        <f>L17+'[1]2025 Νοέμβριος'!N17</f>
        <v>538.27</v>
      </c>
      <c r="O17" s="11">
        <f t="shared" si="7"/>
        <v>7.4392415358714298E-4</v>
      </c>
      <c r="P17" s="12">
        <f t="shared" si="0"/>
        <v>-73.669999999999959</v>
      </c>
      <c r="Q17" s="11">
        <f t="shared" si="1"/>
        <v>1.1585665088247954</v>
      </c>
      <c r="S17"/>
      <c r="T17"/>
      <c r="U17"/>
      <c r="V17"/>
    </row>
    <row r="18" spans="1:22" ht="27" customHeight="1" x14ac:dyDescent="0.25">
      <c r="A18" s="67">
        <v>11</v>
      </c>
      <c r="B18" s="67">
        <v>11</v>
      </c>
      <c r="C18" s="44" t="str">
        <f>[1]ΑΝΤΙΣΤΟΙΧΙΣΗ!F197</f>
        <v>Πωλ.Ενοικ.Μεταφ.Μέσων Αναψυχής (ποδήλατα)</v>
      </c>
      <c r="D18" s="10">
        <f>'[1]2025_ΕΣΟΔΑ'!N12</f>
        <v>0</v>
      </c>
      <c r="E18" s="11" t="e">
        <f t="shared" si="2"/>
        <v>#DIV/0!</v>
      </c>
      <c r="F18" s="12">
        <f>D18+'[1]2025 Νοέμβριος'!F18</f>
        <v>0</v>
      </c>
      <c r="G18" s="11">
        <f t="shared" si="3"/>
        <v>0</v>
      </c>
      <c r="H18" s="12"/>
      <c r="I18" s="11" t="e">
        <f t="shared" si="4"/>
        <v>#DIV/0!</v>
      </c>
      <c r="J18" s="12">
        <f>H18+'[1]2025 Νοέμβριος'!J18</f>
        <v>0</v>
      </c>
      <c r="K18" s="11" t="e">
        <f t="shared" si="5"/>
        <v>#DIV/0!</v>
      </c>
      <c r="L18" s="68">
        <f>'[1]2024_60-69 ΕΞΟΔΑ+ΟΜ 2'!N124</f>
        <v>0</v>
      </c>
      <c r="M18" s="11">
        <f t="shared" si="6"/>
        <v>0</v>
      </c>
      <c r="N18" s="12">
        <f>L18+'[1]2025 Νοέμβριος'!N18</f>
        <v>112.9</v>
      </c>
      <c r="O18" s="11">
        <f t="shared" si="7"/>
        <v>1.560351439611876E-4</v>
      </c>
      <c r="P18" s="12">
        <f t="shared" si="0"/>
        <v>-112.9</v>
      </c>
      <c r="Q18" s="11" t="e">
        <f t="shared" si="1"/>
        <v>#DIV/0!</v>
      </c>
      <c r="S18"/>
      <c r="T18"/>
      <c r="U18"/>
      <c r="V18"/>
    </row>
    <row r="19" spans="1:22" ht="33" customHeight="1" x14ac:dyDescent="0.25">
      <c r="A19" s="67">
        <v>12</v>
      </c>
      <c r="B19" s="67">
        <v>12</v>
      </c>
      <c r="C19" s="44" t="str">
        <f>[1]ΑΝΤΙΣΤΟΙΧΙΣΗ!F198</f>
        <v>Πωλ.Ενοικ.Μεταφ.Μέσων(αυτοκινητα)</v>
      </c>
      <c r="D19" s="10">
        <f>'[1]2025_ΕΣΟΔΑ'!N13</f>
        <v>0</v>
      </c>
      <c r="E19" s="11" t="e">
        <f t="shared" si="2"/>
        <v>#DIV/0!</v>
      </c>
      <c r="F19" s="12">
        <f>D19+'[1]2025 Νοέμβριος'!F19</f>
        <v>0</v>
      </c>
      <c r="G19" s="11">
        <f t="shared" si="3"/>
        <v>0</v>
      </c>
      <c r="H19" s="12"/>
      <c r="I19" s="11" t="e">
        <f t="shared" si="4"/>
        <v>#DIV/0!</v>
      </c>
      <c r="J19" s="12">
        <f>H19+'[1]2025 Νοέμβριος'!J19</f>
        <v>0</v>
      </c>
      <c r="K19" s="11" t="e">
        <f t="shared" si="5"/>
        <v>#DIV/0!</v>
      </c>
      <c r="L19" s="68">
        <f>'[1]2024_60-69 ΕΞΟΔΑ+ΟΜ 2'!N125</f>
        <v>0</v>
      </c>
      <c r="M19" s="11">
        <f t="shared" si="6"/>
        <v>0</v>
      </c>
      <c r="N19" s="12">
        <f>L19+'[1]2025 Νοέμβριος'!N19</f>
        <v>0</v>
      </c>
      <c r="O19" s="11">
        <f t="shared" si="7"/>
        <v>0</v>
      </c>
      <c r="P19" s="12">
        <f t="shared" si="0"/>
        <v>0</v>
      </c>
      <c r="Q19" s="11" t="e">
        <f t="shared" si="1"/>
        <v>#DIV/0!</v>
      </c>
      <c r="S19"/>
      <c r="T19"/>
      <c r="U19"/>
      <c r="V19"/>
    </row>
    <row r="20" spans="1:22" ht="30" customHeight="1" x14ac:dyDescent="0.25">
      <c r="A20" s="67">
        <v>13</v>
      </c>
      <c r="B20" s="67">
        <v>13</v>
      </c>
      <c r="C20" s="44" t="str">
        <f>[1]ΑΝΤΙΣΤΟΙΧΙΣΗ!F199</f>
        <v>Πωλήσεις Καθαριότητας (ΤΡΙΤΩΝ)</v>
      </c>
      <c r="D20" s="10">
        <f>'[1]2025_ΕΣΟΔΑ'!N14</f>
        <v>0</v>
      </c>
      <c r="E20" s="11" t="e">
        <f t="shared" si="2"/>
        <v>#DIV/0!</v>
      </c>
      <c r="F20" s="12">
        <f>D20+'[1]2025 Νοέμβριος'!F20</f>
        <v>0</v>
      </c>
      <c r="G20" s="11">
        <f t="shared" si="3"/>
        <v>0</v>
      </c>
      <c r="H20" s="12"/>
      <c r="I20" s="11" t="e">
        <f t="shared" si="4"/>
        <v>#DIV/0!</v>
      </c>
      <c r="J20" s="12">
        <f>H20+'[1]2025 Νοέμβριος'!J20</f>
        <v>0</v>
      </c>
      <c r="K20" s="11" t="e">
        <f t="shared" si="5"/>
        <v>#DIV/0!</v>
      </c>
      <c r="L20" s="68">
        <f>'[1]2024_60-69 ΕΞΟΔΑ+ΟΜ 2'!N126</f>
        <v>0</v>
      </c>
      <c r="M20" s="11">
        <f t="shared" si="6"/>
        <v>0</v>
      </c>
      <c r="N20" s="12">
        <f>L20+'[1]2025 Νοέμβριος'!N20</f>
        <v>0</v>
      </c>
      <c r="O20" s="11">
        <f t="shared" si="7"/>
        <v>0</v>
      </c>
      <c r="P20" s="12">
        <f t="shared" si="0"/>
        <v>0</v>
      </c>
      <c r="Q20" s="11" t="e">
        <f t="shared" si="1"/>
        <v>#DIV/0!</v>
      </c>
      <c r="S20"/>
      <c r="T20"/>
      <c r="U20"/>
      <c r="V20"/>
    </row>
    <row r="21" spans="1:22" ht="25.5" customHeight="1" x14ac:dyDescent="0.25">
      <c r="A21" s="67">
        <v>14</v>
      </c>
      <c r="B21" s="67">
        <v>14</v>
      </c>
      <c r="C21" s="44" t="str">
        <f>[1]ΑΝΤΙΣΤΟΙΧΙΣΗ!F200</f>
        <v>Πωλ.Κρουαζιέρας</v>
      </c>
      <c r="D21" s="10">
        <f>'[1]2025_ΕΣΟΔΑ'!N15</f>
        <v>0</v>
      </c>
      <c r="E21" s="11" t="e">
        <f t="shared" si="2"/>
        <v>#DIV/0!</v>
      </c>
      <c r="F21" s="12">
        <f>D21+'[1]2025 Νοέμβριος'!F21</f>
        <v>3230.0599999999995</v>
      </c>
      <c r="G21" s="11">
        <f t="shared" si="3"/>
        <v>1.4965096818179388E-2</v>
      </c>
      <c r="H21" s="12"/>
      <c r="I21" s="11" t="e">
        <f t="shared" si="4"/>
        <v>#DIV/0!</v>
      </c>
      <c r="J21" s="12">
        <f>H21+'[1]2025 Νοέμβριος'!J21</f>
        <v>0</v>
      </c>
      <c r="K21" s="11" t="e">
        <f t="shared" si="5"/>
        <v>#DIV/0!</v>
      </c>
      <c r="L21" s="68">
        <f>'[1]2024_60-69 ΕΞΟΔΑ+ΟΜ 2'!N127</f>
        <v>0</v>
      </c>
      <c r="M21" s="11">
        <f t="shared" si="6"/>
        <v>0</v>
      </c>
      <c r="N21" s="12">
        <f>L21+'[1]2025 Νοέμβριος'!N21</f>
        <v>2727.43</v>
      </c>
      <c r="O21" s="11">
        <f t="shared" si="7"/>
        <v>3.7694856748809731E-3</v>
      </c>
      <c r="P21" s="12">
        <f t="shared" si="0"/>
        <v>502.62999999999965</v>
      </c>
      <c r="Q21" s="11">
        <f t="shared" si="1"/>
        <v>0.84438988749435007</v>
      </c>
      <c r="S21"/>
      <c r="T21"/>
      <c r="U21"/>
      <c r="V21"/>
    </row>
    <row r="22" spans="1:22" ht="16.5" customHeight="1" x14ac:dyDescent="0.25">
      <c r="A22" s="67">
        <v>15</v>
      </c>
      <c r="B22" s="67">
        <v>15</v>
      </c>
      <c r="C22" s="44" t="str">
        <f>[1]ΑΝΤΙΣΤΟΙΧΙΣΗ!F201</f>
        <v>Πωλ. Μαθημάτων</v>
      </c>
      <c r="D22" s="10">
        <f>'[1]2025_ΕΣΟΔΑ'!N16</f>
        <v>0</v>
      </c>
      <c r="E22" s="11" t="e">
        <f t="shared" si="2"/>
        <v>#DIV/0!</v>
      </c>
      <c r="F22" s="12">
        <f>D22+'[1]2025 Νοέμβριος'!F22</f>
        <v>0</v>
      </c>
      <c r="G22" s="11">
        <f t="shared" si="3"/>
        <v>0</v>
      </c>
      <c r="H22" s="12"/>
      <c r="I22" s="11" t="e">
        <f t="shared" si="4"/>
        <v>#DIV/0!</v>
      </c>
      <c r="J22" s="12">
        <f>H22+'[1]2025 Νοέμβριος'!J22</f>
        <v>0</v>
      </c>
      <c r="K22" s="11" t="e">
        <f t="shared" si="5"/>
        <v>#DIV/0!</v>
      </c>
      <c r="L22" s="68">
        <f>'[1]2024_60-69 ΕΞΟΔΑ+ΟΜ 2'!N128</f>
        <v>0</v>
      </c>
      <c r="M22" s="11">
        <f t="shared" si="6"/>
        <v>0</v>
      </c>
      <c r="N22" s="12">
        <f>L22+'[1]2025 Νοέμβριος'!N22</f>
        <v>0</v>
      </c>
      <c r="O22" s="11">
        <f t="shared" si="7"/>
        <v>0</v>
      </c>
      <c r="P22" s="12">
        <f t="shared" si="0"/>
        <v>0</v>
      </c>
      <c r="Q22" s="11" t="e">
        <f t="shared" si="1"/>
        <v>#DIV/0!</v>
      </c>
      <c r="S22"/>
      <c r="T22"/>
      <c r="U22"/>
      <c r="V22"/>
    </row>
    <row r="23" spans="1:22" ht="31.5" customHeight="1" x14ac:dyDescent="0.25">
      <c r="A23" s="67">
        <v>16</v>
      </c>
      <c r="B23" s="67">
        <v>16</v>
      </c>
      <c r="C23" s="44" t="str">
        <f>[1]ΑΝΤΙΣΤΟΙΧΙΣΗ!F202</f>
        <v>Πωλ.Κρουαζ.Transfer.MM. (ΠΑΚΕΤΟ)</v>
      </c>
      <c r="D23" s="10">
        <f>'[1]2025_ΕΣΟΔΑ'!N17</f>
        <v>0</v>
      </c>
      <c r="E23" s="11" t="e">
        <f t="shared" si="2"/>
        <v>#DIV/0!</v>
      </c>
      <c r="F23" s="12">
        <f>D23+'[1]2025 Νοέμβριος'!F23</f>
        <v>495.58</v>
      </c>
      <c r="G23" s="11">
        <f t="shared" si="3"/>
        <v>2.2960572500675971E-3</v>
      </c>
      <c r="H23" s="12"/>
      <c r="I23" s="11" t="e">
        <f t="shared" si="4"/>
        <v>#DIV/0!</v>
      </c>
      <c r="J23" s="12">
        <f>H23+'[1]2025 Νοέμβριος'!J23</f>
        <v>0</v>
      </c>
      <c r="K23" s="11" t="e">
        <f t="shared" si="5"/>
        <v>#DIV/0!</v>
      </c>
      <c r="L23" s="68">
        <f>'[1]2024_60-69 ΕΞΟΔΑ+ΟΜ 2'!N129</f>
        <v>0</v>
      </c>
      <c r="M23" s="11">
        <f t="shared" si="6"/>
        <v>0</v>
      </c>
      <c r="N23" s="12">
        <f>L23+'[1]2025 Νοέμβριος'!N23</f>
        <v>524.05999999999995</v>
      </c>
      <c r="O23" s="11">
        <f t="shared" si="7"/>
        <v>7.2428500924977821E-4</v>
      </c>
      <c r="P23" s="12">
        <f t="shared" si="0"/>
        <v>-28.479999999999961</v>
      </c>
      <c r="Q23" s="11">
        <f t="shared" si="1"/>
        <v>1.0574680172726905</v>
      </c>
      <c r="S23"/>
      <c r="T23"/>
      <c r="U23"/>
      <c r="V23"/>
    </row>
    <row r="24" spans="1:22" ht="19.5" customHeight="1" x14ac:dyDescent="0.25">
      <c r="A24" s="67">
        <v>17</v>
      </c>
      <c r="B24" s="67">
        <v>17</v>
      </c>
      <c r="C24" s="44" t="str">
        <f>[1]ΑΝΤΙΣΤΟΙΧΙΣΗ!F203</f>
        <v>Προμ. Συστ.Πελ. Αυτοκ.</v>
      </c>
      <c r="D24" s="10">
        <f>'[1]2025_ΕΣΟΔΑ'!N18</f>
        <v>0</v>
      </c>
      <c r="E24" s="11" t="e">
        <f t="shared" si="2"/>
        <v>#DIV/0!</v>
      </c>
      <c r="F24" s="12">
        <f>D24+'[1]2025 Νοέμβριος'!F24</f>
        <v>0</v>
      </c>
      <c r="G24" s="11">
        <f t="shared" si="3"/>
        <v>0</v>
      </c>
      <c r="H24" s="12"/>
      <c r="I24" s="11" t="e">
        <f t="shared" si="4"/>
        <v>#DIV/0!</v>
      </c>
      <c r="J24" s="12">
        <f>H24+'[1]2025 Νοέμβριος'!J24</f>
        <v>0</v>
      </c>
      <c r="K24" s="11" t="e">
        <f t="shared" si="5"/>
        <v>#DIV/0!</v>
      </c>
      <c r="L24" s="68">
        <f>'[1]2024_60-69 ΕΞΟΔΑ+ΟΜ 2'!N130</f>
        <v>0</v>
      </c>
      <c r="M24" s="11">
        <f t="shared" si="6"/>
        <v>0</v>
      </c>
      <c r="N24" s="12">
        <f>L24+'[1]2025 Νοέμβριος'!N24</f>
        <v>2537.6999999999998</v>
      </c>
      <c r="O24" s="11">
        <f t="shared" si="7"/>
        <v>3.507266473253372E-3</v>
      </c>
      <c r="P24" s="12">
        <f t="shared" si="0"/>
        <v>-2537.6999999999998</v>
      </c>
      <c r="Q24" s="11" t="e">
        <f t="shared" si="1"/>
        <v>#DIV/0!</v>
      </c>
      <c r="S24"/>
      <c r="T24"/>
      <c r="U24"/>
      <c r="V24"/>
    </row>
    <row r="25" spans="1:22" ht="23.25" customHeight="1" x14ac:dyDescent="0.25">
      <c r="A25" s="67">
        <v>18</v>
      </c>
      <c r="B25" s="67">
        <v>18</v>
      </c>
      <c r="C25" s="44" t="str">
        <f>[1]ΑΝΤΙΣΤΟΙΧΙΣΗ!F204</f>
        <v>Προμ. Συστ.Πελ. Γυμν.</v>
      </c>
      <c r="D25" s="10">
        <f>'[1]2025_ΕΣΟΔΑ'!N19</f>
        <v>0</v>
      </c>
      <c r="E25" s="11" t="e">
        <f t="shared" si="2"/>
        <v>#DIV/0!</v>
      </c>
      <c r="F25" s="12">
        <f>D25+'[1]2025 Νοέμβριος'!F25</f>
        <v>0</v>
      </c>
      <c r="G25" s="11">
        <f t="shared" si="3"/>
        <v>0</v>
      </c>
      <c r="H25" s="12"/>
      <c r="I25" s="11" t="e">
        <f t="shared" si="4"/>
        <v>#DIV/0!</v>
      </c>
      <c r="J25" s="12">
        <f>H25+'[1]2025 Νοέμβριος'!J25</f>
        <v>0</v>
      </c>
      <c r="K25" s="11" t="e">
        <f t="shared" si="5"/>
        <v>#DIV/0!</v>
      </c>
      <c r="L25" s="68">
        <f>'[1]2024_60-69 ΕΞΟΔΑ+ΟΜ 2'!N131</f>
        <v>0</v>
      </c>
      <c r="M25" s="11">
        <f t="shared" si="6"/>
        <v>0</v>
      </c>
      <c r="N25" s="12">
        <f>L25+'[1]2025 Νοέμβριος'!N25</f>
        <v>0</v>
      </c>
      <c r="O25" s="11">
        <f t="shared" si="7"/>
        <v>0</v>
      </c>
      <c r="P25" s="12">
        <f t="shared" si="0"/>
        <v>0</v>
      </c>
      <c r="Q25" s="11" t="e">
        <f t="shared" si="1"/>
        <v>#DIV/0!</v>
      </c>
      <c r="S25"/>
      <c r="T25"/>
      <c r="U25"/>
      <c r="V25"/>
    </row>
    <row r="26" spans="1:22" ht="23.25" customHeight="1" x14ac:dyDescent="0.25">
      <c r="A26" s="67">
        <v>19</v>
      </c>
      <c r="B26" s="67">
        <v>19</v>
      </c>
      <c r="C26" s="44" t="str">
        <f>[1]ΑΝΤΙΣΤΟΙΧΙΣΗ!F205</f>
        <v>Προμ.Σύστ.Πελ. TRANSFER</v>
      </c>
      <c r="D26" s="10">
        <f>'[1]2025_ΕΣΟΔΑ'!N20</f>
        <v>0</v>
      </c>
      <c r="E26" s="11" t="e">
        <f t="shared" si="2"/>
        <v>#DIV/0!</v>
      </c>
      <c r="F26" s="12">
        <f>D26+'[1]2025 Νοέμβριος'!F26</f>
        <v>0</v>
      </c>
      <c r="G26" s="11">
        <f t="shared" si="3"/>
        <v>0</v>
      </c>
      <c r="H26" s="12"/>
      <c r="I26" s="11" t="e">
        <f t="shared" si="4"/>
        <v>#DIV/0!</v>
      </c>
      <c r="J26" s="12">
        <f>H26+'[1]2025 Νοέμβριος'!J26</f>
        <v>0</v>
      </c>
      <c r="K26" s="11" t="e">
        <f t="shared" si="5"/>
        <v>#DIV/0!</v>
      </c>
      <c r="L26" s="68">
        <f>'[1]2024_60-69 ΕΞΟΔΑ+ΟΜ 2'!N132</f>
        <v>0</v>
      </c>
      <c r="M26" s="11">
        <f t="shared" si="6"/>
        <v>0</v>
      </c>
      <c r="N26" s="12">
        <f>L26+'[1]2025 Νοέμβριος'!N26</f>
        <v>112.9</v>
      </c>
      <c r="O26" s="11">
        <f t="shared" si="7"/>
        <v>1.560351439611876E-4</v>
      </c>
      <c r="P26" s="12">
        <f t="shared" si="0"/>
        <v>-112.9</v>
      </c>
      <c r="Q26" s="11" t="e">
        <f t="shared" si="1"/>
        <v>#DIV/0!</v>
      </c>
      <c r="S26"/>
      <c r="T26"/>
      <c r="U26"/>
      <c r="V26"/>
    </row>
    <row r="27" spans="1:22" ht="23.25" customHeight="1" x14ac:dyDescent="0.25">
      <c r="A27" s="67">
        <v>20</v>
      </c>
      <c r="B27" s="67">
        <v>20</v>
      </c>
      <c r="C27" s="44" t="str">
        <f>[1]ΑΝΤΙΣΤΟΙΧΙΣΗ!F206</f>
        <v>Προμ.Σύστ.Πελ.Εκδρ.- Ξεναγ.</v>
      </c>
      <c r="D27" s="10">
        <f>'[1]2025_ΕΣΟΔΑ'!N21</f>
        <v>0</v>
      </c>
      <c r="E27" s="11" t="e">
        <f t="shared" si="2"/>
        <v>#DIV/0!</v>
      </c>
      <c r="F27" s="12">
        <f>D27+'[1]2025 Νοέμβριος'!F27</f>
        <v>250.7</v>
      </c>
      <c r="G27" s="11">
        <f t="shared" si="3"/>
        <v>1.1615108611968735E-3</v>
      </c>
      <c r="H27" s="12"/>
      <c r="I27" s="11" t="e">
        <f t="shared" si="4"/>
        <v>#DIV/0!</v>
      </c>
      <c r="J27" s="12">
        <f>H27+'[1]2025 Νοέμβριος'!J27</f>
        <v>0</v>
      </c>
      <c r="K27" s="11" t="e">
        <f t="shared" si="5"/>
        <v>#DIV/0!</v>
      </c>
      <c r="L27" s="68">
        <f>'[1]2024_60-69 ΕΞΟΔΑ+ΟΜ 2'!N133</f>
        <v>19.05</v>
      </c>
      <c r="M27" s="11">
        <f t="shared" si="6"/>
        <v>1.9029792263595288E-4</v>
      </c>
      <c r="N27" s="12">
        <f>L27+'[1]2025 Νοέμβριος'!N27</f>
        <v>1287.1099999999999</v>
      </c>
      <c r="O27" s="11">
        <f t="shared" si="7"/>
        <v>1.7788697444099571E-3</v>
      </c>
      <c r="P27" s="12">
        <f t="shared" si="0"/>
        <v>-1036.4099999999999</v>
      </c>
      <c r="Q27" s="11">
        <f t="shared" si="1"/>
        <v>5.1340646190666135</v>
      </c>
      <c r="S27"/>
      <c r="T27"/>
      <c r="U27"/>
      <c r="V27"/>
    </row>
    <row r="28" spans="1:22" ht="23.25" customHeight="1" x14ac:dyDescent="0.25">
      <c r="A28" s="67">
        <v>21</v>
      </c>
      <c r="B28" s="67">
        <v>21</v>
      </c>
      <c r="C28" s="44" t="str">
        <f>[1]ΑΝΤΙΣΤΟΙΧΙΣΗ!F207</f>
        <v>Προμ.Συστ.Πελ.Κρουαζιέρας</v>
      </c>
      <c r="D28" s="10">
        <f>'[1]2025_ΕΣΟΔΑ'!N22</f>
        <v>0</v>
      </c>
      <c r="E28" s="11" t="e">
        <f t="shared" si="2"/>
        <v>#DIV/0!</v>
      </c>
      <c r="F28" s="12">
        <f>D28+'[1]2025 Νοέμβριος'!F28</f>
        <v>0</v>
      </c>
      <c r="G28" s="11">
        <f t="shared" si="3"/>
        <v>0</v>
      </c>
      <c r="H28" s="12"/>
      <c r="I28" s="11" t="e">
        <f t="shared" si="4"/>
        <v>#DIV/0!</v>
      </c>
      <c r="J28" s="12">
        <f>H28+'[1]2025 Νοέμβριος'!J28</f>
        <v>0</v>
      </c>
      <c r="K28" s="11" t="e">
        <f t="shared" si="5"/>
        <v>#DIV/0!</v>
      </c>
      <c r="L28" s="68">
        <f>'[1]2024_60-69 ΕΞΟΔΑ+ΟΜ 2'!N134</f>
        <v>0</v>
      </c>
      <c r="M28" s="11">
        <f t="shared" si="6"/>
        <v>0</v>
      </c>
      <c r="N28" s="12">
        <f>L28+'[1]2025 Νοέμβριος'!N28</f>
        <v>120.16</v>
      </c>
      <c r="O28" s="11">
        <f t="shared" si="7"/>
        <v>1.660689362123676E-4</v>
      </c>
      <c r="P28" s="12">
        <f t="shared" si="0"/>
        <v>-120.16</v>
      </c>
      <c r="Q28" s="11" t="e">
        <f t="shared" si="1"/>
        <v>#DIV/0!</v>
      </c>
      <c r="S28"/>
      <c r="T28"/>
      <c r="U28"/>
      <c r="V28"/>
    </row>
    <row r="29" spans="1:22" ht="23.25" customHeight="1" x14ac:dyDescent="0.25">
      <c r="A29" s="67">
        <v>22</v>
      </c>
      <c r="B29" s="67">
        <v>22</v>
      </c>
      <c r="C29" s="44" t="str">
        <f>[1]ΑΝΤΙΣΤΟΙΧΙΣΗ!F208</f>
        <v>Ασυνήθη έσοδα και κέρδη</v>
      </c>
      <c r="D29" s="10">
        <f>'[1]2025_ΕΣΟΔΑ'!N23</f>
        <v>0</v>
      </c>
      <c r="E29" s="11" t="e">
        <f t="shared" si="2"/>
        <v>#DIV/0!</v>
      </c>
      <c r="F29" s="12">
        <f>D29+'[1]2025 Νοέμβριος'!F29</f>
        <v>264.43</v>
      </c>
      <c r="G29" s="11">
        <f t="shared" si="3"/>
        <v>1.2251229239181862E-3</v>
      </c>
      <c r="H29" s="12"/>
      <c r="I29" s="11" t="e">
        <f t="shared" si="4"/>
        <v>#DIV/0!</v>
      </c>
      <c r="J29" s="12">
        <f>H29+'[1]2025 Νοέμβριος'!J29</f>
        <v>0</v>
      </c>
      <c r="K29" s="11" t="e">
        <f t="shared" si="5"/>
        <v>#DIV/0!</v>
      </c>
      <c r="L29" s="68">
        <f>'[1]2024_60-69 ΕΞΟΔΑ+ΟΜ 2'!N135</f>
        <v>12649.49</v>
      </c>
      <c r="M29" s="11">
        <f t="shared" si="6"/>
        <v>0.12636071755402936</v>
      </c>
      <c r="N29" s="12">
        <f>L29+'[1]2025 Νοέμβριος'!N29</f>
        <v>18737.16</v>
      </c>
      <c r="O29" s="11">
        <f t="shared" si="7"/>
        <v>2.5895973941752044E-2</v>
      </c>
      <c r="P29" s="12">
        <f t="shared" si="0"/>
        <v>-18472.73</v>
      </c>
      <c r="Q29" s="11">
        <f t="shared" si="1"/>
        <v>70.858677154634492</v>
      </c>
      <c r="S29"/>
      <c r="T29"/>
      <c r="U29"/>
      <c r="V29"/>
    </row>
    <row r="30" spans="1:22" ht="23.25" customHeight="1" x14ac:dyDescent="0.25">
      <c r="A30" s="67">
        <v>23</v>
      </c>
      <c r="B30" s="67">
        <v>23</v>
      </c>
      <c r="C30" s="44" t="str">
        <f>[1]ΑΝΤΙΣΤΟΙΧΙΣΗ!F209</f>
        <v>Φορος Παρεπιδημούντων</v>
      </c>
      <c r="D30" s="10">
        <f>'[1]2025_ΕΣΟΔΑ'!N24</f>
        <v>0</v>
      </c>
      <c r="E30" s="11" t="e">
        <f t="shared" si="2"/>
        <v>#DIV/0!</v>
      </c>
      <c r="F30" s="12">
        <f>D30+'[1]2025 Νοέμβριος'!F30</f>
        <v>-1281.8600000000001</v>
      </c>
      <c r="G30" s="11">
        <f t="shared" si="3"/>
        <v>-5.9389481951887691E-3</v>
      </c>
      <c r="H30" s="12"/>
      <c r="I30" s="11" t="e">
        <f t="shared" si="4"/>
        <v>#DIV/0!</v>
      </c>
      <c r="J30" s="12">
        <f>H30+'[1]2025 Νοέμβριος'!J30</f>
        <v>0</v>
      </c>
      <c r="K30" s="11" t="e">
        <f t="shared" si="5"/>
        <v>#DIV/0!</v>
      </c>
      <c r="L30" s="68">
        <f>'[1]2024_60-69 ΕΞΟΔΑ+ΟΜ 2'!N136</f>
        <v>-178.7</v>
      </c>
      <c r="M30" s="11">
        <f t="shared" si="6"/>
        <v>-1.7851043976401457E-3</v>
      </c>
      <c r="N30" s="12">
        <f>L30+'[1]2025 Νοέμβριος'!N30</f>
        <v>-3099.05</v>
      </c>
      <c r="O30" s="11">
        <f t="shared" si="7"/>
        <v>-4.2830886881569394E-3</v>
      </c>
      <c r="P30" s="12">
        <f t="shared" si="0"/>
        <v>1817.19</v>
      </c>
      <c r="Q30" s="11">
        <f t="shared" si="1"/>
        <v>2.417619708860562</v>
      </c>
      <c r="S30"/>
      <c r="T30"/>
      <c r="U30"/>
      <c r="V30"/>
    </row>
    <row r="31" spans="1:22" ht="23.25" customHeight="1" x14ac:dyDescent="0.25">
      <c r="A31" s="67">
        <v>24</v>
      </c>
      <c r="B31" s="67">
        <v>24</v>
      </c>
      <c r="C31" s="44" t="str">
        <f>[1]ΑΝΤΙΣΤΟΙΧΙΣΗ!F210</f>
        <v xml:space="preserve">Πρόβλεψη </v>
      </c>
      <c r="D31" s="10">
        <f>'[1]2025_ΕΣΟΔΑ'!N25</f>
        <v>0</v>
      </c>
      <c r="E31" s="11" t="e">
        <f t="shared" si="2"/>
        <v>#DIV/0!</v>
      </c>
      <c r="F31" s="12">
        <f>D31+'[1]2025 Νοέμβριος'!F31</f>
        <v>0</v>
      </c>
      <c r="G31" s="11">
        <f t="shared" si="3"/>
        <v>0</v>
      </c>
      <c r="H31" s="12"/>
      <c r="I31" s="11" t="e">
        <f t="shared" si="4"/>
        <v>#DIV/0!</v>
      </c>
      <c r="J31" s="12">
        <f>H31+'[1]2025 Νοέμβριος'!J31</f>
        <v>0</v>
      </c>
      <c r="K31" s="11" t="e">
        <f t="shared" si="5"/>
        <v>#DIV/0!</v>
      </c>
      <c r="L31" s="68">
        <f>'[1]2024_60-69 ΕΞΟΔΑ+ΟΜ 2'!N137</f>
        <v>50000</v>
      </c>
      <c r="M31" s="11">
        <f t="shared" si="6"/>
        <v>0.4994696132177241</v>
      </c>
      <c r="N31" s="12">
        <f>L31+'[1]2025 Νοέμβριος'!N31</f>
        <v>50000</v>
      </c>
      <c r="O31" s="11">
        <f t="shared" si="7"/>
        <v>6.9103252418595038E-2</v>
      </c>
      <c r="P31" s="12">
        <f t="shared" si="0"/>
        <v>-50000</v>
      </c>
      <c r="Q31" s="11" t="e">
        <f t="shared" si="1"/>
        <v>#DIV/0!</v>
      </c>
      <c r="S31"/>
      <c r="T31"/>
      <c r="U31"/>
      <c r="V31"/>
    </row>
    <row r="32" spans="1:22" ht="23.25" customHeight="1" x14ac:dyDescent="0.25">
      <c r="A32" s="67">
        <v>25</v>
      </c>
      <c r="B32" s="67">
        <v>25</v>
      </c>
      <c r="C32" s="44">
        <f>[1]ΑΝΤΙΣΤΟΙΧΙΣΗ!F211</f>
        <v>0</v>
      </c>
      <c r="D32" s="10">
        <f>'[1]2025_ΕΣΟΔΑ'!N26</f>
        <v>0</v>
      </c>
      <c r="E32" s="11" t="e">
        <f t="shared" si="2"/>
        <v>#DIV/0!</v>
      </c>
      <c r="F32" s="12">
        <f>D32+'[1]2025 Νοέμβριος'!F32</f>
        <v>0</v>
      </c>
      <c r="G32" s="11">
        <f t="shared" si="3"/>
        <v>0</v>
      </c>
      <c r="H32" s="12"/>
      <c r="I32" s="11" t="e">
        <f t="shared" si="4"/>
        <v>#DIV/0!</v>
      </c>
      <c r="J32" s="12">
        <f>H32+'[1]2025 Νοέμβριος'!J32</f>
        <v>0</v>
      </c>
      <c r="K32" s="11" t="e">
        <f t="shared" si="5"/>
        <v>#DIV/0!</v>
      </c>
      <c r="L32" s="68">
        <f>'[1]2024_60-69 ΕΞΟΔΑ+ΟΜ 2'!N138</f>
        <v>0</v>
      </c>
      <c r="M32" s="11">
        <f t="shared" si="6"/>
        <v>0</v>
      </c>
      <c r="N32" s="12">
        <f>L32+'[1]2025 Νοέμβριος'!N32</f>
        <v>0</v>
      </c>
      <c r="O32" s="11">
        <f t="shared" si="7"/>
        <v>0</v>
      </c>
      <c r="P32" s="12">
        <f t="shared" si="0"/>
        <v>0</v>
      </c>
      <c r="Q32" s="11" t="e">
        <f t="shared" si="1"/>
        <v>#DIV/0!</v>
      </c>
      <c r="S32"/>
      <c r="T32"/>
      <c r="U32"/>
      <c r="V32"/>
    </row>
    <row r="33" spans="1:22" ht="23.25" customHeight="1" x14ac:dyDescent="0.25">
      <c r="A33" s="67">
        <v>26</v>
      </c>
      <c r="B33" s="67">
        <v>26</v>
      </c>
      <c r="C33" s="44">
        <f>[1]ΑΝΤΙΣΤΟΙΧΙΣΗ!F212</f>
        <v>0</v>
      </c>
      <c r="D33" s="10">
        <f>'[1]2025_ΕΣΟΔΑ'!N27</f>
        <v>0</v>
      </c>
      <c r="E33" s="11" t="e">
        <f t="shared" si="2"/>
        <v>#DIV/0!</v>
      </c>
      <c r="F33" s="12">
        <f>D33+'[1]2025 Νοέμβριος'!F33</f>
        <v>0</v>
      </c>
      <c r="G33" s="11">
        <f t="shared" si="3"/>
        <v>0</v>
      </c>
      <c r="H33" s="12"/>
      <c r="I33" s="11" t="e">
        <f t="shared" si="4"/>
        <v>#DIV/0!</v>
      </c>
      <c r="J33" s="12">
        <f>H33+'[1]2025 Νοέμβριος'!J33</f>
        <v>0</v>
      </c>
      <c r="K33" s="11" t="e">
        <f t="shared" si="5"/>
        <v>#DIV/0!</v>
      </c>
      <c r="L33" s="68">
        <f>'[1]2024_60-69 ΕΞΟΔΑ+ΟΜ 2'!N139</f>
        <v>0</v>
      </c>
      <c r="M33" s="11">
        <f t="shared" si="6"/>
        <v>0</v>
      </c>
      <c r="N33" s="12">
        <f>L33+'[1]2025 Νοέμβριος'!N33</f>
        <v>0</v>
      </c>
      <c r="O33" s="11">
        <f t="shared" si="7"/>
        <v>0</v>
      </c>
      <c r="P33" s="12">
        <f t="shared" si="0"/>
        <v>0</v>
      </c>
      <c r="Q33" s="11" t="e">
        <f t="shared" si="1"/>
        <v>#DIV/0!</v>
      </c>
      <c r="S33"/>
      <c r="T33"/>
      <c r="U33"/>
      <c r="V33"/>
    </row>
    <row r="34" spans="1:22" ht="23.25" customHeight="1" x14ac:dyDescent="0.25">
      <c r="A34" s="67">
        <v>27</v>
      </c>
      <c r="B34" s="67">
        <v>27</v>
      </c>
      <c r="C34" s="44">
        <f>[1]ΑΝΤΙΣΤΟΙΧΙΣΗ!F213</f>
        <v>0</v>
      </c>
      <c r="D34" s="10">
        <f>'[1]2025_ΕΣΟΔΑ'!N28</f>
        <v>0</v>
      </c>
      <c r="E34" s="11" t="e">
        <f t="shared" si="2"/>
        <v>#DIV/0!</v>
      </c>
      <c r="F34" s="12">
        <f>D34+'[1]2025 Νοέμβριος'!F34</f>
        <v>0</v>
      </c>
      <c r="G34" s="11">
        <f t="shared" si="3"/>
        <v>0</v>
      </c>
      <c r="H34" s="12"/>
      <c r="I34" s="11" t="e">
        <f t="shared" si="4"/>
        <v>#DIV/0!</v>
      </c>
      <c r="J34" s="12">
        <f>H34+'[1]2025 Νοέμβριος'!J34</f>
        <v>0</v>
      </c>
      <c r="K34" s="11" t="e">
        <f t="shared" si="5"/>
        <v>#DIV/0!</v>
      </c>
      <c r="L34" s="68">
        <f>'[1]2024_60-69 ΕΞΟΔΑ+ΟΜ 2'!N140</f>
        <v>0</v>
      </c>
      <c r="M34" s="11">
        <f t="shared" si="6"/>
        <v>0</v>
      </c>
      <c r="N34" s="12">
        <f>L34+'[1]2025 Νοέμβριος'!N34</f>
        <v>0</v>
      </c>
      <c r="O34" s="11">
        <f t="shared" si="7"/>
        <v>0</v>
      </c>
      <c r="P34" s="12">
        <f t="shared" si="0"/>
        <v>0</v>
      </c>
      <c r="Q34" s="11" t="e">
        <f t="shared" si="1"/>
        <v>#DIV/0!</v>
      </c>
      <c r="S34"/>
      <c r="T34"/>
      <c r="U34"/>
      <c r="V34"/>
    </row>
    <row r="35" spans="1:22" ht="23.25" customHeight="1" x14ac:dyDescent="0.25">
      <c r="A35" s="67">
        <v>28</v>
      </c>
      <c r="B35" s="67">
        <v>28</v>
      </c>
      <c r="C35" s="44">
        <f>[1]ΑΝΤΙΣΤΟΙΧΙΣΗ!F214</f>
        <v>0</v>
      </c>
      <c r="D35" s="10">
        <f>'[1]2025_ΕΣΟΔΑ'!N29</f>
        <v>0</v>
      </c>
      <c r="E35" s="11" t="e">
        <f t="shared" si="2"/>
        <v>#DIV/0!</v>
      </c>
      <c r="F35" s="12">
        <f>D35+'[1]2025 Νοέμβριος'!F35</f>
        <v>0</v>
      </c>
      <c r="G35" s="11">
        <f t="shared" si="3"/>
        <v>0</v>
      </c>
      <c r="H35" s="12"/>
      <c r="I35" s="11" t="e">
        <f t="shared" si="4"/>
        <v>#DIV/0!</v>
      </c>
      <c r="J35" s="12">
        <f>H35+'[1]2025 Νοέμβριος'!J35</f>
        <v>0</v>
      </c>
      <c r="K35" s="11" t="e">
        <f t="shared" si="5"/>
        <v>#DIV/0!</v>
      </c>
      <c r="L35" s="68">
        <f>'[1]2024_60-69 ΕΞΟΔΑ+ΟΜ 2'!N141</f>
        <v>0</v>
      </c>
      <c r="M35" s="11">
        <f t="shared" si="6"/>
        <v>0</v>
      </c>
      <c r="N35" s="12">
        <f>L35+'[1]2025 Νοέμβριος'!N35</f>
        <v>0</v>
      </c>
      <c r="O35" s="11">
        <f t="shared" si="7"/>
        <v>0</v>
      </c>
      <c r="P35" s="12">
        <f t="shared" si="0"/>
        <v>0</v>
      </c>
      <c r="Q35" s="11" t="e">
        <f t="shared" si="1"/>
        <v>#DIV/0!</v>
      </c>
      <c r="S35"/>
      <c r="T35"/>
      <c r="U35"/>
      <c r="V35"/>
    </row>
    <row r="36" spans="1:22" ht="23.25" customHeight="1" x14ac:dyDescent="0.25">
      <c r="A36" s="67">
        <v>29</v>
      </c>
      <c r="B36" s="67">
        <v>29</v>
      </c>
      <c r="C36" s="44">
        <f>[1]ΑΝΤΙΣΤΟΙΧΙΣΗ!F215</f>
        <v>0</v>
      </c>
      <c r="D36" s="10">
        <f>'[1]2025_ΕΣΟΔΑ'!N30</f>
        <v>0</v>
      </c>
      <c r="E36" s="11" t="e">
        <f t="shared" si="2"/>
        <v>#DIV/0!</v>
      </c>
      <c r="F36" s="12">
        <f>D36+'[1]2025 Νοέμβριος'!F36</f>
        <v>0</v>
      </c>
      <c r="G36" s="11">
        <f t="shared" si="3"/>
        <v>0</v>
      </c>
      <c r="H36" s="12"/>
      <c r="I36" s="11" t="e">
        <f t="shared" si="4"/>
        <v>#DIV/0!</v>
      </c>
      <c r="J36" s="12">
        <f>H36+'[1]2025 Νοέμβριος'!J36</f>
        <v>0</v>
      </c>
      <c r="K36" s="11" t="e">
        <f t="shared" si="5"/>
        <v>#DIV/0!</v>
      </c>
      <c r="L36" s="68">
        <f>'[1]2024_60-69 ΕΞΟΔΑ+ΟΜ 2'!N142</f>
        <v>0</v>
      </c>
      <c r="M36" s="11">
        <f t="shared" si="6"/>
        <v>0</v>
      </c>
      <c r="N36" s="12">
        <f>L36+'[1]2025 Νοέμβριος'!N36</f>
        <v>0</v>
      </c>
      <c r="O36" s="11">
        <f t="shared" si="7"/>
        <v>0</v>
      </c>
      <c r="P36" s="12">
        <f t="shared" si="0"/>
        <v>0</v>
      </c>
      <c r="Q36" s="11" t="e">
        <f t="shared" si="1"/>
        <v>#DIV/0!</v>
      </c>
      <c r="S36"/>
      <c r="T36"/>
      <c r="U36"/>
      <c r="V36"/>
    </row>
    <row r="37" spans="1:22" ht="23.25" customHeight="1" x14ac:dyDescent="0.25">
      <c r="A37" s="67">
        <v>30</v>
      </c>
      <c r="B37" s="67">
        <v>30</v>
      </c>
      <c r="C37" s="44">
        <f>[1]ΑΝΤΙΣΤΟΙΧΙΣΗ!F216</f>
        <v>0</v>
      </c>
      <c r="D37" s="10">
        <f>'[1]2025_ΕΣΟΔΑ'!N31</f>
        <v>0</v>
      </c>
      <c r="E37" s="11" t="e">
        <f t="shared" si="2"/>
        <v>#DIV/0!</v>
      </c>
      <c r="F37" s="12">
        <f>D37+'[1]2025 Νοέμβριος'!F37</f>
        <v>0</v>
      </c>
      <c r="G37" s="11">
        <f t="shared" si="3"/>
        <v>0</v>
      </c>
      <c r="H37" s="12"/>
      <c r="I37" s="11" t="e">
        <f t="shared" si="4"/>
        <v>#DIV/0!</v>
      </c>
      <c r="J37" s="12">
        <f>H37+'[1]2025 Νοέμβριος'!J37</f>
        <v>0</v>
      </c>
      <c r="K37" s="11" t="e">
        <f t="shared" si="5"/>
        <v>#DIV/0!</v>
      </c>
      <c r="L37" s="68">
        <f>'[1]2024_60-69 ΕΞΟΔΑ+ΟΜ 2'!N143</f>
        <v>0</v>
      </c>
      <c r="M37" s="11">
        <f t="shared" si="6"/>
        <v>0</v>
      </c>
      <c r="N37" s="12">
        <f>L37+'[1]2025 Νοέμβριος'!N37</f>
        <v>0</v>
      </c>
      <c r="O37" s="11">
        <f t="shared" si="7"/>
        <v>0</v>
      </c>
      <c r="P37" s="12">
        <f t="shared" si="0"/>
        <v>0</v>
      </c>
      <c r="Q37" s="11" t="e">
        <f t="shared" si="1"/>
        <v>#DIV/0!</v>
      </c>
      <c r="S37"/>
      <c r="T37"/>
      <c r="U37"/>
      <c r="V37"/>
    </row>
    <row r="38" spans="1:22" ht="15" customHeight="1" x14ac:dyDescent="0.25">
      <c r="A38" s="60"/>
      <c r="B38" s="60"/>
      <c r="C38" s="6" t="s">
        <v>17</v>
      </c>
      <c r="D38" s="7">
        <f>'[1]2025_ΕΣΟΔΑ'!N32</f>
        <v>0</v>
      </c>
      <c r="E38" s="8"/>
      <c r="F38" s="7">
        <f>'[1]2025_ΕΣΟΔΑ'!N34</f>
        <v>215839.56584070798</v>
      </c>
      <c r="G38" s="8"/>
      <c r="H38" s="7">
        <f t="shared" ref="H38:N38" si="8">SUM(H8:H31)</f>
        <v>0</v>
      </c>
      <c r="I38" s="8"/>
      <c r="J38" s="7">
        <f t="shared" si="8"/>
        <v>0</v>
      </c>
      <c r="K38" s="8"/>
      <c r="L38" s="7">
        <f t="shared" si="8"/>
        <v>100106.19</v>
      </c>
      <c r="M38" s="8"/>
      <c r="N38" s="7">
        <f t="shared" si="8"/>
        <v>723554.94495575246</v>
      </c>
      <c r="O38" s="8"/>
      <c r="P38" s="7">
        <f>SUM(P8:P31)</f>
        <v>-507715.37911504431</v>
      </c>
      <c r="Q38" s="8"/>
      <c r="S38"/>
      <c r="T38"/>
      <c r="U38"/>
      <c r="V38"/>
    </row>
    <row r="39" spans="1:22" ht="36.75" customHeight="1" x14ac:dyDescent="0.25">
      <c r="A39" s="60"/>
      <c r="B39" s="60"/>
      <c r="C39" s="6" t="s">
        <v>18</v>
      </c>
      <c r="D39" s="7">
        <f>D7-D38</f>
        <v>0</v>
      </c>
      <c r="E39" s="8"/>
      <c r="F39" s="7">
        <f>F7-F38</f>
        <v>0</v>
      </c>
      <c r="G39" s="8"/>
      <c r="H39" s="7">
        <f>H7-H38</f>
        <v>0</v>
      </c>
      <c r="I39" s="8"/>
      <c r="J39" s="7">
        <f>J7-J38</f>
        <v>0</v>
      </c>
      <c r="K39" s="8"/>
      <c r="L39" s="7">
        <f>L7-L38</f>
        <v>0</v>
      </c>
      <c r="M39" s="8"/>
      <c r="N39" s="7">
        <f>N7-N38</f>
        <v>0</v>
      </c>
      <c r="O39" s="8"/>
      <c r="P39" s="7">
        <f>P7-P38</f>
        <v>0</v>
      </c>
      <c r="Q39" s="8"/>
      <c r="S39"/>
      <c r="T39"/>
      <c r="U39"/>
      <c r="V39"/>
    </row>
    <row r="40" spans="1:22" ht="36.75" customHeight="1" x14ac:dyDescent="0.25">
      <c r="A40" s="58">
        <v>39</v>
      </c>
      <c r="B40" s="58"/>
      <c r="C40" s="58" t="s">
        <v>160</v>
      </c>
      <c r="D40" s="181" t="str">
        <f>[1]ΑΝΤΙΣΤΟΙΧΙΣΗ!$F$32</f>
        <v xml:space="preserve">ΠΡΑΓΜΑΤΟΠΟΙΗΘΕΝΤΑ ΜΗΝΟΣ ΤΡΕΧ. ΕΤΟΥΣ </v>
      </c>
      <c r="E40" s="181"/>
      <c r="F40" s="181"/>
      <c r="G40" s="181"/>
      <c r="H40" s="181" t="str">
        <f>[1]ΑΝΤΙΣΤΟΙΧΙΣΗ!$F$35</f>
        <v>ΠΡΟΥΠΟΛΟΓΙΣΜΟΣ ΤΡΕΧΟΝΤΟΣ ΕΤΟΥΣ</v>
      </c>
      <c r="I40" s="181"/>
      <c r="J40" s="181"/>
      <c r="K40" s="181"/>
      <c r="L40" s="181" t="str">
        <f>[1]ΑΝΤΙΣΤΟΙΧΙΣΗ!$F$68</f>
        <v>ΠΡΑΓΜΑΤΟΠΟΙΗΘΕΝΤΑ ΠΡΟΗΓΟΥΜΕΝΟΥ ΕΤΟΥΣ</v>
      </c>
      <c r="M40" s="181"/>
      <c r="N40" s="181"/>
      <c r="O40" s="181">
        <f>[1]ΑΝΤΙΣΤΟΙΧΙΣΗ!$D$33</f>
        <v>2024</v>
      </c>
      <c r="P40" s="182" t="str">
        <f>[1]ΑΝΤΙΣΤΟΙΧΙΣΗ!$F$100</f>
        <v xml:space="preserve">ΣΥΓΚΡΙΣΕΙΣ </v>
      </c>
      <c r="Q40" s="182">
        <f>[1]ΑΝΤΙΣΤΟΙΧΙΣΗ!$H$141</f>
        <v>2024</v>
      </c>
      <c r="S40"/>
      <c r="T40"/>
      <c r="U40"/>
      <c r="V40"/>
    </row>
    <row r="41" spans="1:22" ht="41.25" customHeight="1" x14ac:dyDescent="0.25">
      <c r="A41" s="60">
        <v>39</v>
      </c>
      <c r="B41" s="60"/>
      <c r="C41" s="5" t="s">
        <v>161</v>
      </c>
      <c r="D41" s="179" t="str">
        <f>[1]ΑΝΤΙΣΤΟΙΧΙΣΗ!$F$117</f>
        <v xml:space="preserve">ΔΕΚΕΜΒΡΙΟΣ ΤΡΕΧΟΝ ΕΤΟΣ </v>
      </c>
      <c r="E41" s="179"/>
      <c r="F41" s="179"/>
      <c r="G41" s="61">
        <f>[1]ΑΝΤΙΣΤΟΙΧΙΣΗ!$D$34</f>
        <v>2025</v>
      </c>
      <c r="H41" s="179" t="str">
        <f>[1]ΑΝΤΙΣΤΟΙΧΙΣΗ!$F$117</f>
        <v xml:space="preserve">ΔΕΚΕΜΒΡΙΟΣ ΤΡΕΧΟΝ ΕΤΟΣ </v>
      </c>
      <c r="I41" s="179"/>
      <c r="J41" s="179"/>
      <c r="K41" s="61">
        <f>[1]ΑΝΤΙΣΤΟΙΧΙΣΗ!$D$34</f>
        <v>2025</v>
      </c>
      <c r="L41" s="179" t="str">
        <f>[1]ΑΝΤΙΣΤΟΙΧΙΣΗ!$F$131</f>
        <v>ΔΕΚΕΜΒΡΙΟΣ ΠΡΟΗΓΟΥΜΕΝΟΥ ΕΤΟΥΣ</v>
      </c>
      <c r="M41" s="179"/>
      <c r="N41" s="179"/>
      <c r="O41" s="61">
        <f>[1]ΑΝΤΙΣΤΟΙΧΙΣΗ!$D$33</f>
        <v>2024</v>
      </c>
      <c r="P41" s="179"/>
      <c r="Q41" s="179"/>
      <c r="S41"/>
      <c r="T41"/>
      <c r="U41"/>
      <c r="V41"/>
    </row>
    <row r="42" spans="1:22" ht="80.25" customHeight="1" x14ac:dyDescent="0.25">
      <c r="A42" s="69">
        <v>41</v>
      </c>
      <c r="B42" s="69" t="s">
        <v>19</v>
      </c>
      <c r="C42" s="62" t="s">
        <v>20</v>
      </c>
      <c r="D42" s="62"/>
      <c r="E42" s="63" t="s">
        <v>22</v>
      </c>
      <c r="F42" s="63" t="s">
        <v>23</v>
      </c>
      <c r="G42" s="63" t="s">
        <v>24</v>
      </c>
      <c r="H42" s="63" t="s">
        <v>21</v>
      </c>
      <c r="I42" s="63" t="s">
        <v>22</v>
      </c>
      <c r="J42" s="63" t="s">
        <v>23</v>
      </c>
      <c r="K42" s="63" t="s">
        <v>24</v>
      </c>
      <c r="L42" s="63" t="s">
        <v>21</v>
      </c>
      <c r="M42" s="63" t="s">
        <v>25</v>
      </c>
      <c r="N42" s="63" t="s">
        <v>26</v>
      </c>
      <c r="O42" s="63" t="s">
        <v>169</v>
      </c>
      <c r="P42" s="63" t="s">
        <v>28</v>
      </c>
      <c r="Q42" s="63" t="s">
        <v>29</v>
      </c>
      <c r="S42"/>
      <c r="T42"/>
      <c r="U42"/>
      <c r="V42"/>
    </row>
    <row r="43" spans="1:22" ht="22.5" customHeight="1" x14ac:dyDescent="0.25">
      <c r="A43" s="60"/>
      <c r="B43" s="70" t="s">
        <v>30</v>
      </c>
      <c r="C43" s="6" t="s">
        <v>31</v>
      </c>
      <c r="D43" s="7">
        <f>SUM(D44:D73)</f>
        <v>7839.9766666666674</v>
      </c>
      <c r="E43" s="8"/>
      <c r="F43" s="7">
        <f>SUM(F44:F73)</f>
        <v>278022.21999999991</v>
      </c>
      <c r="G43" s="8"/>
      <c r="H43" s="7">
        <f>SUM(H44:H73)</f>
        <v>0</v>
      </c>
      <c r="I43" s="8"/>
      <c r="J43" s="7">
        <f>SUM(J44:J73)</f>
        <v>0</v>
      </c>
      <c r="K43" s="8"/>
      <c r="L43" s="7">
        <f>SUM(L44:L73)</f>
        <v>54454.369999999995</v>
      </c>
      <c r="M43" s="8"/>
      <c r="N43" s="7">
        <f>SUM(N44:N73)</f>
        <v>590641.47899999993</v>
      </c>
      <c r="O43" s="8"/>
      <c r="P43" s="7">
        <f>SUM(P44:P73)</f>
        <v>0</v>
      </c>
      <c r="Q43" s="8"/>
      <c r="S43"/>
      <c r="T43"/>
      <c r="U43"/>
      <c r="V43"/>
    </row>
    <row r="44" spans="1:22" ht="21" customHeight="1" x14ac:dyDescent="0.25">
      <c r="A44" s="67">
        <v>1</v>
      </c>
      <c r="B44" s="67">
        <v>1</v>
      </c>
      <c r="C44" s="44" t="str">
        <f>[1]ΑΝΤΙΣΤΟΙΧΙΣΗ!I187</f>
        <v>Μικτές Αποδοχές H.Keepin (Α.Κ.Υπ.)</v>
      </c>
      <c r="D44" s="14">
        <f>'[1]2025_60-69 ΕΞΟΔΑ+ΟΜ 2'!O4</f>
        <v>0</v>
      </c>
      <c r="E44" s="15">
        <f>D44/$D$43</f>
        <v>0</v>
      </c>
      <c r="F44" s="10">
        <f>D44+'[1]2025 Νοέμβριος'!F44</f>
        <v>17090.260000000002</v>
      </c>
      <c r="G44" s="15">
        <f>F44/$F$43</f>
        <v>6.1470842150674172E-2</v>
      </c>
      <c r="H44" s="14"/>
      <c r="I44" s="16" t="e">
        <f>H44/$H$43</f>
        <v>#DIV/0!</v>
      </c>
      <c r="J44" s="10"/>
      <c r="K44" s="17" t="e">
        <f>J44/$J$43</f>
        <v>#DIV/0!</v>
      </c>
      <c r="L44" s="14">
        <f>'[1]2024_60-69 ΕΞΟΔΑ+ΟΜ 2'!O4</f>
        <v>6109.88</v>
      </c>
      <c r="M44" s="15">
        <f>L44/$L$43</f>
        <v>0.11220183063361124</v>
      </c>
      <c r="N44" s="10">
        <f>L44+'[1]2025 Νοέμβριος'!N44</f>
        <v>56309.13</v>
      </c>
      <c r="O44" s="15">
        <f>N44/$N$43</f>
        <v>9.5335549571180733E-2</v>
      </c>
      <c r="P44" s="10"/>
      <c r="Q44" s="15">
        <f>N44/F44</f>
        <v>3.2948082709098627</v>
      </c>
      <c r="S44"/>
      <c r="T44"/>
      <c r="U44"/>
      <c r="V44"/>
    </row>
    <row r="45" spans="1:22" ht="28.5" x14ac:dyDescent="0.25">
      <c r="A45" s="67">
        <v>2</v>
      </c>
      <c r="B45" s="67">
        <v>2</v>
      </c>
      <c r="C45" s="44" t="str">
        <f>[1]ΑΝΤΙΣΤΟΙΧΙΣΗ!I188</f>
        <v>Μικτές Αποδοχές Operation (Α.Κ.Operation )</v>
      </c>
      <c r="D45" s="14">
        <f>'[1]2025_60-69 ΕΞΟΔΑ+ΟΜ 2'!O5</f>
        <v>0</v>
      </c>
      <c r="E45" s="15">
        <f t="shared" ref="E45:E73" si="9">D45/$D$43</f>
        <v>0</v>
      </c>
      <c r="F45" s="10">
        <f>D45+'[1]2025 Νοέμβριος'!F45</f>
        <v>24880</v>
      </c>
      <c r="G45" s="15">
        <f t="shared" ref="G45:G73" si="10">F45/$F$43</f>
        <v>8.9489250175759358E-2</v>
      </c>
      <c r="H45" s="14"/>
      <c r="I45" s="16" t="e">
        <f t="shared" ref="I45:I73" si="11">H45/$H$43</f>
        <v>#DIV/0!</v>
      </c>
      <c r="J45" s="10">
        <f>H45</f>
        <v>0</v>
      </c>
      <c r="K45" s="17" t="e">
        <f t="shared" ref="K45:K73" si="12">J45/$J$43</f>
        <v>#DIV/0!</v>
      </c>
      <c r="L45" s="14">
        <f>'[1]2024_60-69 ΕΞΟΔΑ+ΟΜ 2'!O5</f>
        <v>7261.55</v>
      </c>
      <c r="M45" s="15">
        <f t="shared" ref="M45:M73" si="13">L45/$L$43</f>
        <v>0.1333510974417664</v>
      </c>
      <c r="N45" s="10">
        <f>L45+'[1]2025 Νοέμβριος'!N45</f>
        <v>65346.610000000008</v>
      </c>
      <c r="O45" s="15">
        <f t="shared" ref="O45:O73" si="14">N45/$N$43</f>
        <v>0.1106366760943317</v>
      </c>
      <c r="P45" s="10"/>
      <c r="Q45" s="15">
        <f t="shared" ref="Q45:Q73" si="15">N45/F45</f>
        <v>2.6264714630225083</v>
      </c>
      <c r="S45"/>
      <c r="T45"/>
      <c r="U45"/>
      <c r="V45"/>
    </row>
    <row r="46" spans="1:22" ht="28.5" x14ac:dyDescent="0.25">
      <c r="A46" s="67">
        <v>3</v>
      </c>
      <c r="B46" s="67">
        <v>3</v>
      </c>
      <c r="C46" s="44" t="str">
        <f>[1]ΑΝΤΙΣΤΟΙΧΙΣΗ!I189</f>
        <v>Μικτές Αποδοχές Maintenance (Α.Κ.Υπ.)</v>
      </c>
      <c r="D46" s="14">
        <f>'[1]2025_60-69 ΕΞΟΔΑ+ΟΜ 2'!O6</f>
        <v>0</v>
      </c>
      <c r="E46" s="15">
        <f t="shared" si="9"/>
        <v>0</v>
      </c>
      <c r="F46" s="10">
        <f>D46+'[1]2025 Νοέμβριος'!F46</f>
        <v>14200.8</v>
      </c>
      <c r="G46" s="15">
        <f t="shared" si="10"/>
        <v>5.1077931828614288E-2</v>
      </c>
      <c r="H46" s="14"/>
      <c r="I46" s="16" t="e">
        <f t="shared" si="11"/>
        <v>#DIV/0!</v>
      </c>
      <c r="J46" s="10">
        <f t="shared" ref="J46:J73" si="16">H46</f>
        <v>0</v>
      </c>
      <c r="K46" s="17" t="e">
        <f t="shared" si="12"/>
        <v>#DIV/0!</v>
      </c>
      <c r="L46" s="14">
        <f>'[1]2024_60-69 ΕΞΟΔΑ+ΟΜ 2'!O6</f>
        <v>4350.17</v>
      </c>
      <c r="M46" s="15">
        <f t="shared" si="13"/>
        <v>7.9886517831351284E-2</v>
      </c>
      <c r="N46" s="10">
        <f>L46+'[1]2025 Νοέμβριος'!N46</f>
        <v>34063.85</v>
      </c>
      <c r="O46" s="15">
        <f t="shared" si="14"/>
        <v>5.7672634264821082E-2</v>
      </c>
      <c r="P46" s="10"/>
      <c r="Q46" s="15">
        <f t="shared" si="15"/>
        <v>2.3987275364768181</v>
      </c>
      <c r="S46"/>
      <c r="T46"/>
      <c r="U46"/>
      <c r="V46"/>
    </row>
    <row r="47" spans="1:22" ht="28.5" x14ac:dyDescent="0.25">
      <c r="A47" s="67">
        <v>4</v>
      </c>
      <c r="B47" s="67">
        <v>4</v>
      </c>
      <c r="C47" s="71" t="str">
        <f>[1]ΑΝΤΙΣΤΟΙΧΙΣΗ!I190</f>
        <v>Ασφαλιστικές εισφορές (Α.Κ.HOUSE KEEPING)</v>
      </c>
      <c r="D47" s="14">
        <f>'[1]2025_60-69 ΕΞΟΔΑ+ΟΜ 2'!O7</f>
        <v>0</v>
      </c>
      <c r="E47" s="15">
        <f t="shared" si="9"/>
        <v>0</v>
      </c>
      <c r="F47" s="10">
        <f>D47+'[1]2025 Νοέμβριος'!F47</f>
        <v>3672.9500000000003</v>
      </c>
      <c r="G47" s="15">
        <f t="shared" si="10"/>
        <v>1.3210994430589042E-2</v>
      </c>
      <c r="H47" s="14"/>
      <c r="I47" s="16" t="e">
        <f t="shared" si="11"/>
        <v>#DIV/0!</v>
      </c>
      <c r="J47" s="10">
        <f t="shared" si="16"/>
        <v>0</v>
      </c>
      <c r="K47" s="17" t="e">
        <f t="shared" si="12"/>
        <v>#DIV/0!</v>
      </c>
      <c r="L47" s="14">
        <f>'[1]2024_60-69 ΕΞΟΔΑ+ΟΜ 2'!O7</f>
        <v>1394.9099999999999</v>
      </c>
      <c r="M47" s="15">
        <f t="shared" si="13"/>
        <v>2.5616125941774738E-2</v>
      </c>
      <c r="N47" s="10">
        <f>L47+'[1]2025 Νοέμβριος'!N47</f>
        <v>13338.769999999999</v>
      </c>
      <c r="O47" s="15">
        <f t="shared" si="14"/>
        <v>2.2583530744544951E-2</v>
      </c>
      <c r="P47" s="10"/>
      <c r="Q47" s="15">
        <f t="shared" si="15"/>
        <v>3.6316230822635749</v>
      </c>
      <c r="S47"/>
      <c r="T47"/>
      <c r="U47"/>
      <c r="V47" s="160"/>
    </row>
    <row r="48" spans="1:22" ht="28.5" x14ac:dyDescent="0.25">
      <c r="A48" s="67">
        <v>5</v>
      </c>
      <c r="B48" s="67">
        <v>5</v>
      </c>
      <c r="C48" s="71" t="str">
        <f>[1]ΑΝΤΙΣΤΟΙΧΙΣΗ!I191</f>
        <v>Ασφαλιστικές εισφορές (Α.Κ. OPERATION DEP )</v>
      </c>
      <c r="D48" s="14">
        <f>'[1]2025_60-69 ΕΞΟΔΑ+ΟΜ 2'!O8</f>
        <v>0</v>
      </c>
      <c r="E48" s="15">
        <f t="shared" si="9"/>
        <v>0</v>
      </c>
      <c r="F48" s="10">
        <f>D48+'[1]2025 Νοέμβριος'!F48</f>
        <v>4508.5199999999995</v>
      </c>
      <c r="G48" s="15">
        <f t="shared" si="10"/>
        <v>1.6216401696238527E-2</v>
      </c>
      <c r="H48" s="14"/>
      <c r="I48" s="16" t="e">
        <f t="shared" si="11"/>
        <v>#DIV/0!</v>
      </c>
      <c r="J48" s="10">
        <f t="shared" si="16"/>
        <v>0</v>
      </c>
      <c r="K48" s="17" t="e">
        <f t="shared" si="12"/>
        <v>#DIV/0!</v>
      </c>
      <c r="L48" s="14">
        <f>'[1]2024_60-69 ΕΞΟΔΑ+ΟΜ 2'!O8</f>
        <v>1422.38</v>
      </c>
      <c r="M48" s="15">
        <f t="shared" si="13"/>
        <v>2.6120584996208757E-2</v>
      </c>
      <c r="N48" s="10">
        <f>L48+'[1]2025 Νοέμβριος'!N48</f>
        <v>13145.920000000002</v>
      </c>
      <c r="O48" s="15">
        <f t="shared" si="14"/>
        <v>2.2257021335949898E-2</v>
      </c>
      <c r="P48" s="10"/>
      <c r="Q48" s="15">
        <f t="shared" si="15"/>
        <v>2.9157949837197137</v>
      </c>
      <c r="S48"/>
      <c r="T48"/>
      <c r="U48"/>
      <c r="V48" s="160"/>
    </row>
    <row r="49" spans="1:22" ht="28.5" x14ac:dyDescent="0.25">
      <c r="A49" s="67">
        <v>6</v>
      </c>
      <c r="B49" s="67">
        <v>6</v>
      </c>
      <c r="C49" s="71" t="str">
        <f>[1]ΑΝΤΙΣΤΟΙΧΙΣΗ!I192</f>
        <v>Ασφαλιστικές εισφορές (Α.Κ. MAINTENANCE DEP )</v>
      </c>
      <c r="D49" s="14">
        <f>'[1]2025_60-69 ΕΞΟΔΑ+ΟΜ 2'!O9</f>
        <v>0</v>
      </c>
      <c r="E49" s="15">
        <f t="shared" si="9"/>
        <v>0</v>
      </c>
      <c r="F49" s="10">
        <f>D49+'[1]2025 Νοέμβριος'!F49</f>
        <v>3032.88</v>
      </c>
      <c r="G49" s="15">
        <f t="shared" si="10"/>
        <v>1.0908768371103579E-2</v>
      </c>
      <c r="H49" s="14"/>
      <c r="I49" s="16" t="e">
        <f t="shared" si="11"/>
        <v>#DIV/0!</v>
      </c>
      <c r="J49" s="10">
        <f t="shared" si="16"/>
        <v>0</v>
      </c>
      <c r="K49" s="17" t="e">
        <f t="shared" si="12"/>
        <v>#DIV/0!</v>
      </c>
      <c r="L49" s="14">
        <f>'[1]2024_60-69 ΕΞΟΔΑ+ΟΜ 2'!O9</f>
        <v>1123.74</v>
      </c>
      <c r="M49" s="15">
        <f t="shared" si="13"/>
        <v>2.0636360314149262E-2</v>
      </c>
      <c r="N49" s="10">
        <f>L49+'[1]2025 Νοέμβριος'!N49</f>
        <v>8772.2999999999993</v>
      </c>
      <c r="O49" s="15">
        <f t="shared" si="14"/>
        <v>1.4852157039245122E-2</v>
      </c>
      <c r="P49" s="10"/>
      <c r="Q49" s="15">
        <f t="shared" si="15"/>
        <v>2.8923993036321907</v>
      </c>
      <c r="S49"/>
      <c r="T49"/>
      <c r="U49"/>
      <c r="V49" s="160"/>
    </row>
    <row r="50" spans="1:22" ht="15" x14ac:dyDescent="0.25">
      <c r="A50" s="67">
        <v>7</v>
      </c>
      <c r="B50" s="67">
        <v>7</v>
      </c>
      <c r="C50" s="45" t="str">
        <f>[1]ΑΝΤΙΣΤΟΙΧΙΣΗ!I193</f>
        <v xml:space="preserve">Ενοίκια </v>
      </c>
      <c r="D50" s="14">
        <f>'[1]2025_60-69 ΕΞΟΔΑ+ΟΜ 2'!O10</f>
        <v>0</v>
      </c>
      <c r="E50" s="15">
        <f t="shared" si="9"/>
        <v>0</v>
      </c>
      <c r="F50" s="10">
        <f>D50+'[1]2025 Νοέμβριος'!F50</f>
        <v>47267</v>
      </c>
      <c r="G50" s="15">
        <f t="shared" si="10"/>
        <v>0.17001159115987211</v>
      </c>
      <c r="H50" s="14"/>
      <c r="I50" s="16" t="e">
        <f t="shared" si="11"/>
        <v>#DIV/0!</v>
      </c>
      <c r="J50" s="10">
        <f t="shared" si="16"/>
        <v>0</v>
      </c>
      <c r="K50" s="17" t="e">
        <f t="shared" si="12"/>
        <v>#DIV/0!</v>
      </c>
      <c r="L50" s="14">
        <f>'[1]2024_60-69 ΕΞΟΔΑ+ΟΜ 2'!O10</f>
        <v>15699.139999999998</v>
      </c>
      <c r="M50" s="15">
        <f t="shared" si="13"/>
        <v>0.28829899234900702</v>
      </c>
      <c r="N50" s="10">
        <f>L50+'[1]2025 Νοέμβριος'!N50</f>
        <v>118600.65999999999</v>
      </c>
      <c r="O50" s="15">
        <f t="shared" si="14"/>
        <v>0.20079974776034989</v>
      </c>
      <c r="P50" s="10"/>
      <c r="Q50" s="15">
        <f t="shared" si="15"/>
        <v>2.5091641102672053</v>
      </c>
      <c r="S50"/>
      <c r="T50"/>
      <c r="U50"/>
      <c r="V50"/>
    </row>
    <row r="51" spans="1:22" ht="15" x14ac:dyDescent="0.25">
      <c r="A51" s="67">
        <v>8</v>
      </c>
      <c r="B51" s="67">
        <v>8</v>
      </c>
      <c r="C51" s="45" t="str">
        <f>[1]ΑΝΤΙΣΤΟΙΧΙΣΗ!I194</f>
        <v xml:space="preserve">Διαφορά Ενοικίου </v>
      </c>
      <c r="D51" s="14">
        <f>'[1]2025_60-69 ΕΞΟΔΑ+ΟΜ 2'!O11</f>
        <v>0</v>
      </c>
      <c r="E51" s="15">
        <f t="shared" si="9"/>
        <v>0</v>
      </c>
      <c r="F51" s="10">
        <f>D51+'[1]2025 Νοέμβριος'!F51</f>
        <v>0</v>
      </c>
      <c r="G51" s="15">
        <f t="shared" si="10"/>
        <v>0</v>
      </c>
      <c r="H51" s="14"/>
      <c r="I51" s="16" t="e">
        <f t="shared" si="11"/>
        <v>#DIV/0!</v>
      </c>
      <c r="J51" s="10">
        <f t="shared" si="16"/>
        <v>0</v>
      </c>
      <c r="K51" s="17" t="e">
        <f t="shared" si="12"/>
        <v>#DIV/0!</v>
      </c>
      <c r="L51" s="14">
        <f>'[1]2024_60-69 ΕΞΟΔΑ+ΟΜ 2'!O11</f>
        <v>0</v>
      </c>
      <c r="M51" s="15">
        <f t="shared" si="13"/>
        <v>0</v>
      </c>
      <c r="N51" s="10">
        <f>L51+'[1]2025 Νοέμβριος'!N51</f>
        <v>0</v>
      </c>
      <c r="O51" s="15">
        <f t="shared" si="14"/>
        <v>0</v>
      </c>
      <c r="P51" s="10"/>
      <c r="Q51" s="15" t="e">
        <f t="shared" si="15"/>
        <v>#DIV/0!</v>
      </c>
      <c r="S51"/>
      <c r="T51"/>
      <c r="U51"/>
      <c r="V51"/>
    </row>
    <row r="52" spans="1:22" ht="15" x14ac:dyDescent="0.25">
      <c r="A52" s="67">
        <v>9</v>
      </c>
      <c r="B52" s="67">
        <v>9</v>
      </c>
      <c r="C52" s="45" t="str">
        <f>[1]ΑΝΤΙΣΤΟΙΧΙΣΗ!I195</f>
        <v xml:space="preserve">Χαρτόσημο ενοικίων </v>
      </c>
      <c r="D52" s="14">
        <f>'[1]2025_60-69 ΕΞΟΔΑ+ΟΜ 2'!O12</f>
        <v>0</v>
      </c>
      <c r="E52" s="15">
        <f t="shared" si="9"/>
        <v>0</v>
      </c>
      <c r="F52" s="10">
        <f>D52+'[1]2025 Νοέμβριος'!F52</f>
        <v>1664.65</v>
      </c>
      <c r="G52" s="15">
        <f t="shared" si="10"/>
        <v>5.987471073355218E-3</v>
      </c>
      <c r="H52" s="14"/>
      <c r="I52" s="16" t="e">
        <f t="shared" si="11"/>
        <v>#DIV/0!</v>
      </c>
      <c r="J52" s="10">
        <f t="shared" si="16"/>
        <v>0</v>
      </c>
      <c r="K52" s="17" t="e">
        <f t="shared" si="12"/>
        <v>#DIV/0!</v>
      </c>
      <c r="L52" s="14">
        <f>'[1]2024_60-69 ΕΞΟΔΑ+ΟΜ 2'!O12</f>
        <v>557.59999999999991</v>
      </c>
      <c r="M52" s="15">
        <f t="shared" si="13"/>
        <v>1.0239765881048664E-2</v>
      </c>
      <c r="N52" s="10">
        <f>L52+'[1]2025 Νοέμβριος'!N52</f>
        <v>4169.42</v>
      </c>
      <c r="O52" s="15">
        <f t="shared" si="14"/>
        <v>7.0591384930485052E-3</v>
      </c>
      <c r="P52" s="10"/>
      <c r="Q52" s="15">
        <f t="shared" si="15"/>
        <v>2.5046826660258912</v>
      </c>
      <c r="S52"/>
      <c r="T52"/>
      <c r="U52"/>
      <c r="V52"/>
    </row>
    <row r="53" spans="1:22" ht="15" x14ac:dyDescent="0.25">
      <c r="A53" s="67">
        <v>10</v>
      </c>
      <c r="B53" s="67">
        <v>10</v>
      </c>
      <c r="C53" s="45" t="str">
        <f>[1]ΑΝΤΙΣΤΟΙΧΙΣΗ!I196</f>
        <v xml:space="preserve">Κοινόχρηστες Δαπάνες </v>
      </c>
      <c r="D53" s="14">
        <f>'[1]2025_60-69 ΕΞΟΔΑ+ΟΜ 2'!O13</f>
        <v>0</v>
      </c>
      <c r="E53" s="15">
        <f t="shared" si="9"/>
        <v>0</v>
      </c>
      <c r="F53" s="10">
        <f>D53+'[1]2025 Νοέμβριος'!F53</f>
        <v>2427.5000000000005</v>
      </c>
      <c r="G53" s="15">
        <f t="shared" si="10"/>
        <v>8.7313165113205738E-3</v>
      </c>
      <c r="H53" s="14"/>
      <c r="I53" s="16" t="e">
        <f t="shared" si="11"/>
        <v>#DIV/0!</v>
      </c>
      <c r="J53" s="10">
        <f t="shared" si="16"/>
        <v>0</v>
      </c>
      <c r="K53" s="17" t="e">
        <f t="shared" si="12"/>
        <v>#DIV/0!</v>
      </c>
      <c r="L53" s="14">
        <f>'[1]2024_60-69 ΕΞΟΔΑ+ΟΜ 2'!O13</f>
        <v>1227.25</v>
      </c>
      <c r="M53" s="15">
        <f t="shared" si="13"/>
        <v>2.2537217857813801E-2</v>
      </c>
      <c r="N53" s="10">
        <f>L53+'[1]2025 Νοέμβριος'!N53</f>
        <v>6672.6799999999994</v>
      </c>
      <c r="O53" s="15">
        <f t="shared" si="14"/>
        <v>1.1297344052600817E-2</v>
      </c>
      <c r="P53" s="10"/>
      <c r="Q53" s="15">
        <f t="shared" si="15"/>
        <v>2.7487868177136963</v>
      </c>
      <c r="S53"/>
      <c r="T53"/>
      <c r="U53"/>
      <c r="V53"/>
    </row>
    <row r="54" spans="1:22" ht="15" x14ac:dyDescent="0.25">
      <c r="A54" s="67">
        <v>11</v>
      </c>
      <c r="B54" s="67">
        <v>11</v>
      </c>
      <c r="C54" s="45" t="str">
        <f>[1]ΑΝΤΙΣΤΟΙΧΙΣΗ!I197</f>
        <v xml:space="preserve">Ενέργεια </v>
      </c>
      <c r="D54" s="14">
        <f>'[1]2025_60-69 ΕΞΟΔΑ+ΟΜ 2'!O14</f>
        <v>0</v>
      </c>
      <c r="E54" s="15">
        <f t="shared" si="9"/>
        <v>0</v>
      </c>
      <c r="F54" s="10">
        <f>D54+'[1]2025 Νοέμβριος'!F54</f>
        <v>3383.5</v>
      </c>
      <c r="G54" s="15">
        <f t="shared" si="10"/>
        <v>1.2169890593636727E-2</v>
      </c>
      <c r="H54" s="14"/>
      <c r="I54" s="16" t="e">
        <f t="shared" si="11"/>
        <v>#DIV/0!</v>
      </c>
      <c r="J54" s="10">
        <f t="shared" si="16"/>
        <v>0</v>
      </c>
      <c r="K54" s="17" t="e">
        <f t="shared" si="12"/>
        <v>#DIV/0!</v>
      </c>
      <c r="L54" s="14">
        <f>'[1]2024_60-69 ΕΞΟΔΑ+ΟΜ 2'!O14</f>
        <v>2113.1699999999996</v>
      </c>
      <c r="M54" s="15">
        <f t="shared" si="13"/>
        <v>3.8806251913299152E-2</v>
      </c>
      <c r="N54" s="10">
        <f>L54+'[1]2025 Νοέμβριος'!N54</f>
        <v>15180.669</v>
      </c>
      <c r="O54" s="15">
        <f t="shared" si="14"/>
        <v>2.5702002889641282E-2</v>
      </c>
      <c r="P54" s="10"/>
      <c r="Q54" s="15">
        <f t="shared" si="15"/>
        <v>4.4866762228461647</v>
      </c>
      <c r="S54"/>
      <c r="T54"/>
      <c r="U54"/>
      <c r="V54"/>
    </row>
    <row r="55" spans="1:22" ht="15" x14ac:dyDescent="0.25">
      <c r="A55" s="67">
        <v>12</v>
      </c>
      <c r="B55" s="67">
        <v>12</v>
      </c>
      <c r="C55" s="45" t="str">
        <f>[1]ΑΝΤΙΣΤΟΙΧΙΣΗ!I198</f>
        <v>Φυσικό αέριο</v>
      </c>
      <c r="D55" s="14">
        <f>'[1]2025_60-69 ΕΞΟΔΑ+ΟΜ 2'!O15</f>
        <v>0</v>
      </c>
      <c r="E55" s="15">
        <f t="shared" si="9"/>
        <v>0</v>
      </c>
      <c r="F55" s="10">
        <f>D55+'[1]2025 Νοέμβριος'!F55</f>
        <v>1079.08</v>
      </c>
      <c r="G55" s="15">
        <f t="shared" si="10"/>
        <v>3.8812725112402895E-3</v>
      </c>
      <c r="H55" s="14"/>
      <c r="I55" s="16" t="e">
        <f t="shared" si="11"/>
        <v>#DIV/0!</v>
      </c>
      <c r="J55" s="10">
        <f t="shared" si="16"/>
        <v>0</v>
      </c>
      <c r="K55" s="17" t="e">
        <f t="shared" si="12"/>
        <v>#DIV/0!</v>
      </c>
      <c r="L55" s="14">
        <f>'[1]2024_60-69 ΕΞΟΔΑ+ΟΜ 2'!O15</f>
        <v>472.22</v>
      </c>
      <c r="M55" s="15">
        <f t="shared" si="13"/>
        <v>8.6718476405107624E-3</v>
      </c>
      <c r="N55" s="10">
        <f>L55+'[1]2025 Νοέμβριος'!N55</f>
        <v>472.22</v>
      </c>
      <c r="O55" s="15">
        <f t="shared" si="14"/>
        <v>7.9950361901352362E-4</v>
      </c>
      <c r="P55" s="10"/>
      <c r="Q55" s="15">
        <f t="shared" si="15"/>
        <v>0.43761352263038888</v>
      </c>
      <c r="S55"/>
      <c r="T55"/>
      <c r="U55"/>
      <c r="V55"/>
    </row>
    <row r="56" spans="1:22" ht="28.5" x14ac:dyDescent="0.25">
      <c r="A56" s="67">
        <v>13</v>
      </c>
      <c r="B56" s="67">
        <v>13</v>
      </c>
      <c r="C56" s="45" t="str">
        <f>[1]ΑΝΤΙΣΤΟΙΧΙΣΗ!I199</f>
        <v xml:space="preserve">Τηλεπικοινωνίες (Τηλεφωνία &amp; Διαδίκτυο) </v>
      </c>
      <c r="D56" s="14">
        <f>'[1]2025_60-69 ΕΞΟΔΑ+ΟΜ 2'!O16</f>
        <v>0</v>
      </c>
      <c r="E56" s="15">
        <f t="shared" si="9"/>
        <v>0</v>
      </c>
      <c r="F56" s="10">
        <f>D56+'[1]2025 Νοέμβριος'!F56</f>
        <v>1678.29</v>
      </c>
      <c r="G56" s="15">
        <f t="shared" si="10"/>
        <v>6.0365319002200629E-3</v>
      </c>
      <c r="H56" s="14"/>
      <c r="I56" s="16" t="e">
        <f t="shared" si="11"/>
        <v>#DIV/0!</v>
      </c>
      <c r="J56" s="10"/>
      <c r="K56" s="17" t="e">
        <f t="shared" si="12"/>
        <v>#DIV/0!</v>
      </c>
      <c r="L56" s="14">
        <f>'[1]2024_60-69 ΕΞΟΔΑ+ΟΜ 2'!O16</f>
        <v>606.06000000000006</v>
      </c>
      <c r="M56" s="15">
        <f t="shared" si="13"/>
        <v>1.1129685275947552E-2</v>
      </c>
      <c r="N56" s="10">
        <f>L56+'[1]2025 Νοέμβριος'!N56</f>
        <v>4253.6499999999996</v>
      </c>
      <c r="O56" s="15">
        <f t="shared" si="14"/>
        <v>7.2017461543705773E-3</v>
      </c>
      <c r="P56" s="10"/>
      <c r="Q56" s="15">
        <f t="shared" si="15"/>
        <v>2.5345142972906944</v>
      </c>
      <c r="S56"/>
      <c r="T56"/>
      <c r="U56"/>
      <c r="V56"/>
    </row>
    <row r="57" spans="1:22" ht="15" x14ac:dyDescent="0.25">
      <c r="A57" s="67">
        <v>14</v>
      </c>
      <c r="B57" s="67">
        <v>14</v>
      </c>
      <c r="C57" s="45" t="str">
        <f>[1]ΑΝΤΙΣΤΟΙΧΙΣΗ!I200</f>
        <v xml:space="preserve">Ύδρευση </v>
      </c>
      <c r="D57" s="14">
        <f>'[1]2025_60-69 ΕΞΟΔΑ+ΟΜ 2'!O17</f>
        <v>0</v>
      </c>
      <c r="E57" s="15">
        <f t="shared" si="9"/>
        <v>0</v>
      </c>
      <c r="F57" s="10">
        <f>D57+'[1]2025 Νοέμβριος'!F57</f>
        <v>287.06</v>
      </c>
      <c r="G57" s="15">
        <f t="shared" si="10"/>
        <v>1.0325074017465226E-3</v>
      </c>
      <c r="H57" s="14"/>
      <c r="I57" s="16" t="e">
        <f t="shared" si="11"/>
        <v>#DIV/0!</v>
      </c>
      <c r="J57" s="10">
        <f t="shared" si="16"/>
        <v>0</v>
      </c>
      <c r="K57" s="17" t="e">
        <f t="shared" si="12"/>
        <v>#DIV/0!</v>
      </c>
      <c r="L57" s="14">
        <f>'[1]2024_60-69 ΕΞΟΔΑ+ΟΜ 2'!O17</f>
        <v>150.48000000000002</v>
      </c>
      <c r="M57" s="15">
        <f t="shared" si="13"/>
        <v>2.7634145799501496E-3</v>
      </c>
      <c r="N57" s="10">
        <f>L57+'[1]2025 Νοέμβριος'!N57</f>
        <v>1497.92</v>
      </c>
      <c r="O57" s="15">
        <f t="shared" si="14"/>
        <v>2.5360900872320891E-3</v>
      </c>
      <c r="P57" s="10"/>
      <c r="Q57" s="15">
        <f t="shared" si="15"/>
        <v>5.2181425485961128</v>
      </c>
      <c r="S57"/>
      <c r="T57"/>
      <c r="U57"/>
      <c r="V57"/>
    </row>
    <row r="58" spans="1:22" ht="15" x14ac:dyDescent="0.25">
      <c r="A58" s="67">
        <v>15</v>
      </c>
      <c r="B58" s="67">
        <v>15</v>
      </c>
      <c r="C58" s="45" t="str">
        <f>[1]ΑΝΤΙΣΤΟΙΧΙΣΗ!I201</f>
        <v xml:space="preserve">Ασφάλιστρα </v>
      </c>
      <c r="D58" s="14">
        <f>'[1]2025_60-69 ΕΞΟΔΑ+ΟΜ 2'!O18</f>
        <v>0</v>
      </c>
      <c r="E58" s="15">
        <f t="shared" si="9"/>
        <v>0</v>
      </c>
      <c r="F58" s="10">
        <f>D58+'[1]2025 Νοέμβριος'!F58</f>
        <v>3780.7</v>
      </c>
      <c r="G58" s="15">
        <f t="shared" si="10"/>
        <v>1.3598553381812435E-2</v>
      </c>
      <c r="H58" s="14"/>
      <c r="I58" s="16" t="e">
        <f t="shared" si="11"/>
        <v>#DIV/0!</v>
      </c>
      <c r="J58" s="10">
        <f t="shared" si="16"/>
        <v>0</v>
      </c>
      <c r="K58" s="17" t="e">
        <f t="shared" si="12"/>
        <v>#DIV/0!</v>
      </c>
      <c r="L58" s="14">
        <f>'[1]2024_60-69 ΕΞΟΔΑ+ΟΜ 2'!O18</f>
        <v>172.65</v>
      </c>
      <c r="M58" s="15">
        <f t="shared" si="13"/>
        <v>3.1705444393168082E-3</v>
      </c>
      <c r="N58" s="10">
        <f>L58+'[1]2025 Νοέμβριος'!N58</f>
        <v>1615.7300000000002</v>
      </c>
      <c r="O58" s="15">
        <f t="shared" si="14"/>
        <v>2.7355511887440613E-3</v>
      </c>
      <c r="P58" s="10"/>
      <c r="Q58" s="15">
        <f t="shared" si="15"/>
        <v>0.42736265770888998</v>
      </c>
      <c r="S58"/>
      <c r="T58"/>
      <c r="U58"/>
      <c r="V58"/>
    </row>
    <row r="59" spans="1:22" ht="15" x14ac:dyDescent="0.25">
      <c r="A59" s="67">
        <v>16</v>
      </c>
      <c r="B59" s="67">
        <v>16</v>
      </c>
      <c r="C59" s="45" t="str">
        <f>[1]ΑΝΤΙΣΤΟΙΧΙΣΗ!I202</f>
        <v xml:space="preserve">Αναλώσιμα τρόφιμα  </v>
      </c>
      <c r="D59" s="14">
        <f>'[1]2025_60-69 ΕΞΟΔΑ+ΟΜ 2'!O19</f>
        <v>0</v>
      </c>
      <c r="E59" s="15">
        <f t="shared" si="9"/>
        <v>0</v>
      </c>
      <c r="F59" s="10">
        <f>D59+'[1]2025 Νοέμβριος'!F59</f>
        <v>363.25000000000006</v>
      </c>
      <c r="G59" s="15">
        <f t="shared" si="10"/>
        <v>1.3065502462357151E-3</v>
      </c>
      <c r="H59" s="14"/>
      <c r="I59" s="16" t="e">
        <f t="shared" si="11"/>
        <v>#DIV/0!</v>
      </c>
      <c r="J59" s="10">
        <f t="shared" si="16"/>
        <v>0</v>
      </c>
      <c r="K59" s="17" t="e">
        <f t="shared" si="12"/>
        <v>#DIV/0!</v>
      </c>
      <c r="L59" s="14">
        <f>'[1]2024_60-69 ΕΞΟΔΑ+ΟΜ 2'!O19</f>
        <v>62.970000000000027</v>
      </c>
      <c r="M59" s="15">
        <f t="shared" si="13"/>
        <v>1.1563810213946104E-3</v>
      </c>
      <c r="N59" s="10">
        <f>L59+'[1]2025 Νοέμβριος'!N59</f>
        <v>1301.2199999999998</v>
      </c>
      <c r="O59" s="15">
        <f t="shared" si="14"/>
        <v>2.2030623419863134E-3</v>
      </c>
      <c r="P59" s="10"/>
      <c r="Q59" s="15">
        <f t="shared" si="15"/>
        <v>3.5821610461114926</v>
      </c>
      <c r="S59"/>
      <c r="T59"/>
      <c r="U59"/>
      <c r="V59"/>
    </row>
    <row r="60" spans="1:22" ht="15" x14ac:dyDescent="0.25">
      <c r="A60" s="67">
        <v>17</v>
      </c>
      <c r="B60" s="67">
        <v>17</v>
      </c>
      <c r="C60" s="45" t="str">
        <f>[1]ΑΝΤΙΣΤΟΙΧΙΣΗ!I203</f>
        <v xml:space="preserve">Εντυπα και γραφική ύλη </v>
      </c>
      <c r="D60" s="14">
        <f>'[1]2025_60-69 ΕΞΟΔΑ+ΟΜ 2'!O20</f>
        <v>0</v>
      </c>
      <c r="E60" s="15">
        <f t="shared" si="9"/>
        <v>0</v>
      </c>
      <c r="F60" s="10">
        <f>D60+'[1]2025 Νοέμβριος'!F60</f>
        <v>0</v>
      </c>
      <c r="G60" s="15">
        <f t="shared" si="10"/>
        <v>0</v>
      </c>
      <c r="H60" s="14"/>
      <c r="I60" s="16" t="e">
        <f t="shared" si="11"/>
        <v>#DIV/0!</v>
      </c>
      <c r="J60" s="10">
        <f t="shared" si="16"/>
        <v>0</v>
      </c>
      <c r="K60" s="17" t="e">
        <f t="shared" si="12"/>
        <v>#DIV/0!</v>
      </c>
      <c r="L60" s="14">
        <f>'[1]2024_60-69 ΕΞΟΔΑ+ΟΜ 2'!O20</f>
        <v>0</v>
      </c>
      <c r="M60" s="15">
        <f t="shared" si="13"/>
        <v>0</v>
      </c>
      <c r="N60" s="10">
        <f>L60+'[1]2025 Νοέμβριος'!N60</f>
        <v>0</v>
      </c>
      <c r="O60" s="15">
        <f t="shared" si="14"/>
        <v>0</v>
      </c>
      <c r="P60" s="10"/>
      <c r="Q60" s="15" t="e">
        <f t="shared" si="15"/>
        <v>#DIV/0!</v>
      </c>
      <c r="S60"/>
      <c r="T60"/>
      <c r="U60"/>
      <c r="V60"/>
    </row>
    <row r="61" spans="1:22" ht="15" x14ac:dyDescent="0.25">
      <c r="A61" s="67">
        <v>18</v>
      </c>
      <c r="B61" s="67">
        <v>18</v>
      </c>
      <c r="C61" s="45" t="str">
        <f>[1]ΑΝΤΙΣΤΟΙΧΙΣΗ!I204</f>
        <v xml:space="preserve">Υλικά Καθαριότητας </v>
      </c>
      <c r="D61" s="14">
        <f>'[1]2025_60-69 ΕΞΟΔΑ+ΟΜ 2'!O21</f>
        <v>0</v>
      </c>
      <c r="E61" s="15">
        <f t="shared" si="9"/>
        <v>0</v>
      </c>
      <c r="F61" s="10">
        <f>D61+'[1]2025 Νοέμβριος'!F61</f>
        <v>0</v>
      </c>
      <c r="G61" s="15">
        <f t="shared" si="10"/>
        <v>0</v>
      </c>
      <c r="H61" s="14"/>
      <c r="I61" s="16" t="e">
        <f t="shared" si="11"/>
        <v>#DIV/0!</v>
      </c>
      <c r="J61" s="10">
        <f t="shared" si="16"/>
        <v>0</v>
      </c>
      <c r="K61" s="17" t="e">
        <f t="shared" si="12"/>
        <v>#DIV/0!</v>
      </c>
      <c r="L61" s="14">
        <f>'[1]2024_60-69 ΕΞΟΔΑ+ΟΜ 2'!O21</f>
        <v>0</v>
      </c>
      <c r="M61" s="15">
        <f t="shared" si="13"/>
        <v>0</v>
      </c>
      <c r="N61" s="10">
        <f>L61+'[1]2025 Νοέμβριος'!N61</f>
        <v>36.68</v>
      </c>
      <c r="O61" s="15">
        <f t="shared" si="14"/>
        <v>6.2101970999568084E-5</v>
      </c>
      <c r="P61" s="10"/>
      <c r="Q61" s="15" t="e">
        <f t="shared" si="15"/>
        <v>#DIV/0!</v>
      </c>
      <c r="S61"/>
      <c r="T61"/>
      <c r="U61"/>
      <c r="V61"/>
    </row>
    <row r="62" spans="1:22" ht="15" x14ac:dyDescent="0.25">
      <c r="A62" s="67">
        <v>19</v>
      </c>
      <c r="B62" s="67">
        <v>19</v>
      </c>
      <c r="C62" s="72" t="str">
        <f>[1]ΑΝΤΙΣΤΟΙΧΙΣΗ!I205</f>
        <v>Υλικά Φαρμακείου</v>
      </c>
      <c r="D62" s="14">
        <f>'[1]2025_60-69 ΕΞΟΔΑ+ΟΜ 2'!O22</f>
        <v>0</v>
      </c>
      <c r="E62" s="15">
        <f t="shared" si="9"/>
        <v>0</v>
      </c>
      <c r="F62" s="10">
        <f>D62+'[1]2025 Νοέμβριος'!F62</f>
        <v>0</v>
      </c>
      <c r="G62" s="15">
        <f t="shared" si="10"/>
        <v>0</v>
      </c>
      <c r="H62" s="14"/>
      <c r="I62" s="16" t="e">
        <f t="shared" si="11"/>
        <v>#DIV/0!</v>
      </c>
      <c r="J62" s="10">
        <f t="shared" si="16"/>
        <v>0</v>
      </c>
      <c r="K62" s="17" t="e">
        <f t="shared" si="12"/>
        <v>#DIV/0!</v>
      </c>
      <c r="L62" s="14">
        <f>'[1]2024_60-69 ΕΞΟΔΑ+ΟΜ 2'!O22</f>
        <v>11.79</v>
      </c>
      <c r="M62" s="15">
        <f t="shared" si="13"/>
        <v>2.1651154902719471E-4</v>
      </c>
      <c r="N62" s="10">
        <f>L62+'[1]2025 Νοέμβριος'!N62</f>
        <v>112.88999999999999</v>
      </c>
      <c r="O62" s="15">
        <f t="shared" si="14"/>
        <v>1.9113117519469031E-4</v>
      </c>
      <c r="P62" s="10"/>
      <c r="Q62" s="15" t="e">
        <f t="shared" si="15"/>
        <v>#DIV/0!</v>
      </c>
      <c r="S62"/>
      <c r="T62"/>
      <c r="U62"/>
      <c r="V62"/>
    </row>
    <row r="63" spans="1:22" ht="15" x14ac:dyDescent="0.25">
      <c r="A63" s="67">
        <v>20</v>
      </c>
      <c r="B63" s="67">
        <v>20</v>
      </c>
      <c r="C63" s="73" t="str">
        <f>[1]ΑΝΤΙΣΤΟΙΧΙΣΗ!I206</f>
        <v>Διάφορα αναλώσιμα</v>
      </c>
      <c r="D63" s="14">
        <f>'[1]2025_60-69 ΕΞΟΔΑ+ΟΜ 2'!O23</f>
        <v>0</v>
      </c>
      <c r="E63" s="15">
        <f t="shared" si="9"/>
        <v>0</v>
      </c>
      <c r="F63" s="10">
        <f>D63+'[1]2025 Νοέμβριος'!F63</f>
        <v>188.71</v>
      </c>
      <c r="G63" s="15">
        <f t="shared" si="10"/>
        <v>6.7875869777602696E-4</v>
      </c>
      <c r="H63" s="14"/>
      <c r="I63" s="16" t="e">
        <f t="shared" si="11"/>
        <v>#DIV/0!</v>
      </c>
      <c r="J63" s="10">
        <f t="shared" si="16"/>
        <v>0</v>
      </c>
      <c r="K63" s="17" t="e">
        <f t="shared" si="12"/>
        <v>#DIV/0!</v>
      </c>
      <c r="L63" s="14">
        <f>'[1]2024_60-69 ΕΞΟΔΑ+ΟΜ 2'!O23</f>
        <v>0</v>
      </c>
      <c r="M63" s="15">
        <f t="shared" si="13"/>
        <v>0</v>
      </c>
      <c r="N63" s="10">
        <f>L63+'[1]2025 Νοέμβριος'!N63</f>
        <v>524.34</v>
      </c>
      <c r="O63" s="15">
        <f t="shared" si="14"/>
        <v>8.8774665959415308E-4</v>
      </c>
      <c r="P63" s="10"/>
      <c r="Q63" s="15">
        <f t="shared" si="15"/>
        <v>2.778549096497271</v>
      </c>
      <c r="S63"/>
      <c r="T63"/>
      <c r="U63"/>
      <c r="V63"/>
    </row>
    <row r="64" spans="1:22" ht="42.75" x14ac:dyDescent="0.25">
      <c r="A64" s="67">
        <v>21</v>
      </c>
      <c r="B64" s="67">
        <v>21</v>
      </c>
      <c r="C64" s="74" t="str">
        <f>[1]ΑΝΤΙΣΤΟΙΧΙΣΗ!I207</f>
        <v>Αμοιβές συνεργατών ( Μέσα ανεύρεσης Πελατείας Booking Airbnb κλπ)</v>
      </c>
      <c r="D64" s="14">
        <f>'[1]2025_60-69 ΕΞΟΔΑ+ΟΜ 2'!O24</f>
        <v>0</v>
      </c>
      <c r="E64" s="15">
        <f t="shared" si="9"/>
        <v>0</v>
      </c>
      <c r="F64" s="10">
        <f>D64+'[1]2025 Νοέμβριος'!F64</f>
        <v>36346.14</v>
      </c>
      <c r="G64" s="15">
        <f t="shared" si="10"/>
        <v>0.13073106171154236</v>
      </c>
      <c r="H64" s="14"/>
      <c r="I64" s="16" t="e">
        <f t="shared" si="11"/>
        <v>#DIV/0!</v>
      </c>
      <c r="J64" s="10">
        <f t="shared" si="16"/>
        <v>0</v>
      </c>
      <c r="K64" s="17" t="e">
        <f t="shared" si="12"/>
        <v>#DIV/0!</v>
      </c>
      <c r="L64" s="14">
        <f>'[1]2024_60-69 ΕΞΟΔΑ+ΟΜ 2'!O24</f>
        <v>6551.71</v>
      </c>
      <c r="M64" s="15">
        <f t="shared" si="13"/>
        <v>0.12031559634240559</v>
      </c>
      <c r="N64" s="10">
        <f>L64+'[1]2025 Νοέμβριος'!N64</f>
        <v>94925.549999999988</v>
      </c>
      <c r="O64" s="15">
        <f t="shared" si="14"/>
        <v>0.16071602380638086</v>
      </c>
      <c r="P64" s="10"/>
      <c r="Q64" s="15">
        <f t="shared" si="15"/>
        <v>2.6117092489051106</v>
      </c>
      <c r="S64"/>
      <c r="T64"/>
      <c r="U64"/>
      <c r="V64"/>
    </row>
    <row r="65" spans="1:22" ht="42.75" x14ac:dyDescent="0.25">
      <c r="A65" s="67">
        <v>22</v>
      </c>
      <c r="B65" s="67">
        <v>22</v>
      </c>
      <c r="C65" s="74" t="str">
        <f>[1]ΑΝΤΙΣΤΟΙΧΙΣΗ!I208</f>
        <v>Εξοδα για Αναψυχή Πελατών (Κρουαζιέρες Ποδήλατα - Μαθήματα)</v>
      </c>
      <c r="D65" s="14">
        <f>'[1]2025_60-69 ΕΞΟΔΑ+ΟΜ 2'!O25</f>
        <v>0</v>
      </c>
      <c r="E65" s="15">
        <f t="shared" si="9"/>
        <v>0</v>
      </c>
      <c r="F65" s="10">
        <f>D65+'[1]2025 Νοέμβριος'!F65</f>
        <v>2900.09</v>
      </c>
      <c r="G65" s="15">
        <f t="shared" si="10"/>
        <v>1.0431144676134162E-2</v>
      </c>
      <c r="H65" s="14"/>
      <c r="I65" s="16" t="e">
        <f t="shared" si="11"/>
        <v>#DIV/0!</v>
      </c>
      <c r="J65" s="10">
        <f t="shared" si="16"/>
        <v>0</v>
      </c>
      <c r="K65" s="17" t="e">
        <f t="shared" si="12"/>
        <v>#DIV/0!</v>
      </c>
      <c r="L65" s="14">
        <f>'[1]2024_60-69 ΕΞΟΔΑ+ΟΜ 2'!O25</f>
        <v>0</v>
      </c>
      <c r="M65" s="15">
        <f t="shared" si="13"/>
        <v>0</v>
      </c>
      <c r="N65" s="10">
        <f>L65+'[1]2025 Νοέμβριος'!N65</f>
        <v>2236.25</v>
      </c>
      <c r="O65" s="15">
        <f t="shared" si="14"/>
        <v>3.7861377493943332E-3</v>
      </c>
      <c r="P65" s="10"/>
      <c r="Q65" s="15">
        <f t="shared" si="15"/>
        <v>0.77109675906609787</v>
      </c>
      <c r="S65"/>
      <c r="T65"/>
      <c r="U65"/>
      <c r="V65"/>
    </row>
    <row r="66" spans="1:22" ht="15" customHeight="1" x14ac:dyDescent="0.25">
      <c r="A66" s="67">
        <v>23</v>
      </c>
      <c r="B66" s="67">
        <v>23</v>
      </c>
      <c r="C66" s="72" t="str">
        <f>[1]ΑΝΤΙΣΤΟΙΧΙΣΗ!I209</f>
        <v>Εξοδα για Μεταφορά Πελατών</v>
      </c>
      <c r="D66" s="14">
        <f>'[1]2025_60-69 ΕΞΟΔΑ+ΟΜ 2'!O26</f>
        <v>0</v>
      </c>
      <c r="E66" s="15">
        <f t="shared" si="9"/>
        <v>0</v>
      </c>
      <c r="F66" s="10">
        <f>D66+'[1]2025 Νοέμβριος'!F66</f>
        <v>0</v>
      </c>
      <c r="G66" s="15">
        <f t="shared" si="10"/>
        <v>0</v>
      </c>
      <c r="H66" s="14"/>
      <c r="I66" s="16" t="e">
        <f t="shared" si="11"/>
        <v>#DIV/0!</v>
      </c>
      <c r="J66" s="10">
        <f t="shared" si="16"/>
        <v>0</v>
      </c>
      <c r="K66" s="17" t="e">
        <f t="shared" si="12"/>
        <v>#DIV/0!</v>
      </c>
      <c r="L66" s="14">
        <f>'[1]2024_60-69 ΕΞΟΔΑ+ΟΜ 2'!O26</f>
        <v>0</v>
      </c>
      <c r="M66" s="15">
        <f t="shared" si="13"/>
        <v>0</v>
      </c>
      <c r="N66" s="10">
        <f>L66+'[1]2025 Νοέμβριος'!N66</f>
        <v>228.5</v>
      </c>
      <c r="O66" s="15">
        <f t="shared" si="14"/>
        <v>3.8686751290625159E-4</v>
      </c>
      <c r="P66" s="10"/>
      <c r="Q66" s="15" t="e">
        <f t="shared" si="15"/>
        <v>#DIV/0!</v>
      </c>
      <c r="S66"/>
      <c r="T66"/>
      <c r="U66"/>
      <c r="V66"/>
    </row>
    <row r="67" spans="1:22" ht="42.75" x14ac:dyDescent="0.25">
      <c r="A67" s="67">
        <v>24</v>
      </c>
      <c r="B67" s="67">
        <v>24</v>
      </c>
      <c r="C67" s="74" t="str">
        <f>[1]ΑΝΤΙΣΤΟΙΧΙΣΗ!I210</f>
        <v xml:space="preserve">Έξοδα για σύσταση πελατείας αποθήκευσης Αποσκευών ( Radical) </v>
      </c>
      <c r="D67" s="14">
        <f>'[1]2025_60-69 ΕΞΟΔΑ+ΟΜ 2'!O27</f>
        <v>0</v>
      </c>
      <c r="E67" s="15">
        <f t="shared" si="9"/>
        <v>0</v>
      </c>
      <c r="F67" s="10">
        <f>D67+'[1]2025 Νοέμβριος'!F67</f>
        <v>399.06</v>
      </c>
      <c r="G67" s="15">
        <f t="shared" si="10"/>
        <v>1.4353529009300053E-3</v>
      </c>
      <c r="H67" s="14"/>
      <c r="I67" s="16" t="e">
        <f t="shared" si="11"/>
        <v>#DIV/0!</v>
      </c>
      <c r="J67" s="10">
        <f t="shared" si="16"/>
        <v>0</v>
      </c>
      <c r="K67" s="17" t="e">
        <f t="shared" si="12"/>
        <v>#DIV/0!</v>
      </c>
      <c r="L67" s="14">
        <f>'[1]2024_60-69 ΕΞΟΔΑ+ΟΜ 2'!O27</f>
        <v>0</v>
      </c>
      <c r="M67" s="15">
        <f t="shared" si="13"/>
        <v>0</v>
      </c>
      <c r="N67" s="10">
        <f>L67+'[1]2025 Νοέμβριος'!N67</f>
        <v>779.75</v>
      </c>
      <c r="O67" s="15">
        <f t="shared" si="14"/>
        <v>1.3201748060772415E-3</v>
      </c>
      <c r="P67" s="10"/>
      <c r="Q67" s="15">
        <f t="shared" si="15"/>
        <v>1.9539668220317747</v>
      </c>
      <c r="S67"/>
      <c r="T67"/>
      <c r="U67"/>
      <c r="V67"/>
    </row>
    <row r="68" spans="1:22" ht="28.5" customHeight="1" x14ac:dyDescent="0.25">
      <c r="A68" s="67">
        <v>25</v>
      </c>
      <c r="B68" s="67">
        <v>25</v>
      </c>
      <c r="C68" s="74" t="str">
        <f>[1]ΑΝΤΙΣΤΟΙΧΙΣΗ!I211</f>
        <v>Αμοιβές Τρίτων ( Καθαριστήριο και άλλα άμεσα έξοδα )</v>
      </c>
      <c r="D68" s="14">
        <f>'[1]2025_60-69 ΕΞΟΔΑ+ΟΜ 2'!O28</f>
        <v>0</v>
      </c>
      <c r="E68" s="15">
        <f t="shared" si="9"/>
        <v>0</v>
      </c>
      <c r="F68" s="10">
        <f>D68+'[1]2025 Νοέμβριος'!F68</f>
        <v>5994.46</v>
      </c>
      <c r="G68" s="15">
        <f t="shared" si="10"/>
        <v>2.1561082419959101E-2</v>
      </c>
      <c r="H68" s="14"/>
      <c r="I68" s="16" t="e">
        <f t="shared" si="11"/>
        <v>#DIV/0!</v>
      </c>
      <c r="J68" s="10">
        <f t="shared" si="16"/>
        <v>0</v>
      </c>
      <c r="K68" s="17" t="e">
        <f t="shared" si="12"/>
        <v>#DIV/0!</v>
      </c>
      <c r="L68" s="14">
        <f>'[1]2024_60-69 ΕΞΟΔΑ+ΟΜ 2'!O28</f>
        <v>812.86</v>
      </c>
      <c r="M68" s="15">
        <f t="shared" si="13"/>
        <v>1.4927360283481383E-2</v>
      </c>
      <c r="N68" s="10">
        <f>L68+'[1]2025 Νοέμβριος'!N68</f>
        <v>18950.350000000002</v>
      </c>
      <c r="O68" s="15">
        <f t="shared" si="14"/>
        <v>3.2084353493229696E-2</v>
      </c>
      <c r="P68" s="10"/>
      <c r="Q68" s="15">
        <f t="shared" si="15"/>
        <v>3.1613106101300206</v>
      </c>
      <c r="S68"/>
      <c r="T68"/>
      <c r="U68"/>
      <c r="V68"/>
    </row>
    <row r="69" spans="1:22" ht="23.25" customHeight="1" x14ac:dyDescent="0.25">
      <c r="A69" s="67">
        <v>26</v>
      </c>
      <c r="B69" s="67">
        <v>26</v>
      </c>
      <c r="C69" s="45" t="str">
        <f>[1]ΑΝΤΙΣΤΟΙΧΙΣΗ!I212</f>
        <v>Επισκευές - Συντηρήσεις</v>
      </c>
      <c r="D69" s="14">
        <f>'[1]2025_60-69 ΕΞΟΔΑ+ΟΜ 2'!O29</f>
        <v>0</v>
      </c>
      <c r="E69" s="15">
        <f t="shared" si="9"/>
        <v>0</v>
      </c>
      <c r="F69" s="10">
        <f>D69+'[1]2025 Νοέμβριος'!F69</f>
        <v>1811.8300000000002</v>
      </c>
      <c r="G69" s="15">
        <f t="shared" si="10"/>
        <v>6.5168532213000846E-3</v>
      </c>
      <c r="H69" s="14"/>
      <c r="I69" s="16" t="e">
        <f t="shared" si="11"/>
        <v>#DIV/0!</v>
      </c>
      <c r="J69" s="10">
        <f t="shared" si="16"/>
        <v>0</v>
      </c>
      <c r="K69" s="17" t="e">
        <f t="shared" si="12"/>
        <v>#DIV/0!</v>
      </c>
      <c r="L69" s="14">
        <f>'[1]2024_60-69 ΕΞΟΔΑ+ΟΜ 2'!O29</f>
        <v>1186.6300000000001</v>
      </c>
      <c r="M69" s="15">
        <f t="shared" si="13"/>
        <v>2.1791272215618329E-2</v>
      </c>
      <c r="N69" s="10">
        <f>L69+'[1]2025 Νοέμβριος'!N69</f>
        <v>9052.7400000000016</v>
      </c>
      <c r="O69" s="15">
        <f t="shared" si="14"/>
        <v>1.5326962839330155E-2</v>
      </c>
      <c r="P69" s="10"/>
      <c r="Q69" s="15">
        <f t="shared" si="15"/>
        <v>4.9964621404877949</v>
      </c>
      <c r="S69"/>
      <c r="T69"/>
      <c r="U69"/>
      <c r="V69"/>
    </row>
    <row r="70" spans="1:22" ht="15" x14ac:dyDescent="0.25">
      <c r="A70" s="67">
        <v>27</v>
      </c>
      <c r="B70" s="67">
        <v>27</v>
      </c>
      <c r="C70" s="45" t="str">
        <f>[1]ΑΝΤΙΣΤΟΙΧΙΣΗ!I213</f>
        <v>Φόρος Παρεπιδημούντων</v>
      </c>
      <c r="D70" s="14">
        <f>'[1]2025_60-69 ΕΞΟΔΑ+ΟΜ 2'!O30</f>
        <v>0</v>
      </c>
      <c r="E70" s="15">
        <f t="shared" si="9"/>
        <v>0</v>
      </c>
      <c r="F70" s="10">
        <f>D70+'[1]2025 Νοέμβριος'!F70</f>
        <v>0</v>
      </c>
      <c r="G70" s="15">
        <f t="shared" si="10"/>
        <v>0</v>
      </c>
      <c r="H70" s="14"/>
      <c r="I70" s="16" t="e">
        <f t="shared" si="11"/>
        <v>#DIV/0!</v>
      </c>
      <c r="J70" s="10">
        <f t="shared" si="16"/>
        <v>0</v>
      </c>
      <c r="K70" s="17" t="e">
        <f t="shared" si="12"/>
        <v>#DIV/0!</v>
      </c>
      <c r="L70" s="14">
        <f>'[1]2024_60-69 ΕΞΟΔΑ+ΟΜ 2'!O30</f>
        <v>0</v>
      </c>
      <c r="M70" s="15">
        <f t="shared" si="13"/>
        <v>0</v>
      </c>
      <c r="N70" s="10">
        <f>L70+'[1]2025 Νοέμβριος'!N70</f>
        <v>2920.3300000000004</v>
      </c>
      <c r="O70" s="15">
        <f t="shared" si="14"/>
        <v>4.944336122387369E-3</v>
      </c>
      <c r="P70" s="10"/>
      <c r="Q70" s="15" t="e">
        <f t="shared" si="15"/>
        <v>#DIV/0!</v>
      </c>
      <c r="S70"/>
      <c r="T70"/>
      <c r="U70"/>
      <c r="V70"/>
    </row>
    <row r="71" spans="1:22" ht="30.75" customHeight="1" x14ac:dyDescent="0.25">
      <c r="A71" s="67">
        <v>28</v>
      </c>
      <c r="B71" s="67">
        <v>28</v>
      </c>
      <c r="C71" s="74" t="str">
        <f>[1]ΑΝΤΙΣΤΟΙΧΙΣΗ!I214</f>
        <v>Αποσβέσεις ( Κτήρια - Μηχανήματα - Εξοπλισμός )</v>
      </c>
      <c r="D71" s="14">
        <f>'[1]2025_60-69 ΕΞΟΔΑ+ΟΜ 2'!O31</f>
        <v>7839.9766666666674</v>
      </c>
      <c r="E71" s="15">
        <f t="shared" si="9"/>
        <v>1</v>
      </c>
      <c r="F71" s="10">
        <f>D71+'[1]2025 Νοέμβριος'!F71</f>
        <v>94079.720000000016</v>
      </c>
      <c r="G71" s="15">
        <f t="shared" si="10"/>
        <v>0.33838921220037754</v>
      </c>
      <c r="H71" s="14"/>
      <c r="I71" s="16" t="e">
        <f t="shared" si="11"/>
        <v>#DIV/0!</v>
      </c>
      <c r="J71" s="10">
        <f t="shared" si="16"/>
        <v>0</v>
      </c>
      <c r="K71" s="17" t="e">
        <f t="shared" si="12"/>
        <v>#DIV/0!</v>
      </c>
      <c r="L71" s="14">
        <f>'[1]2024_60-69 ΕΞΟΔΑ+ΟΜ 2'!O31</f>
        <v>2414.42</v>
      </c>
      <c r="M71" s="15">
        <f t="shared" si="13"/>
        <v>4.433840663292956E-2</v>
      </c>
      <c r="N71" s="10">
        <f>L71+'[1]2025 Νοέμβριος'!N71</f>
        <v>88654.199999999968</v>
      </c>
      <c r="O71" s="15">
        <f t="shared" si="14"/>
        <v>0.15009816132469758</v>
      </c>
      <c r="P71" s="10"/>
      <c r="Q71" s="15">
        <f t="shared" si="15"/>
        <v>0.94233061067783741</v>
      </c>
      <c r="S71"/>
      <c r="T71"/>
      <c r="U71"/>
      <c r="V71"/>
    </row>
    <row r="72" spans="1:22" ht="30.75" customHeight="1" x14ac:dyDescent="0.25">
      <c r="A72" s="67">
        <v>29</v>
      </c>
      <c r="B72" s="67">
        <v>29</v>
      </c>
      <c r="C72" s="74" t="str">
        <f>[1]ΑΝΤΙΣΤΟΙΧΙΣΗ!I215</f>
        <v>Αναλώσιμα τρόφιμα  (Ομάδα 2**)</v>
      </c>
      <c r="D72" s="14">
        <f>'[1]2025_60-69 ΕΞΟΔΑ+ΟΜ 2'!O32</f>
        <v>0</v>
      </c>
      <c r="E72" s="15">
        <f t="shared" si="9"/>
        <v>0</v>
      </c>
      <c r="F72" s="10">
        <f>D72+'[1]2025 Νοέμβριος'!F72</f>
        <v>5806.2300000000005</v>
      </c>
      <c r="G72" s="15">
        <f t="shared" si="10"/>
        <v>2.0884050202893863E-2</v>
      </c>
      <c r="H72" s="14"/>
      <c r="I72" s="16" t="e">
        <f t="shared" si="11"/>
        <v>#DIV/0!</v>
      </c>
      <c r="J72" s="10">
        <f t="shared" si="16"/>
        <v>0</v>
      </c>
      <c r="K72" s="17" t="e">
        <f t="shared" si="12"/>
        <v>#DIV/0!</v>
      </c>
      <c r="L72" s="14">
        <f>'[1]2024_60-69 ΕΞΟΔΑ+ΟΜ 2'!O32</f>
        <v>752.79</v>
      </c>
      <c r="M72" s="15">
        <f t="shared" si="13"/>
        <v>1.3824234859387777E-2</v>
      </c>
      <c r="N72" s="10">
        <f>L72+'[1]2025 Νοέμβριος'!N72</f>
        <v>27479.15</v>
      </c>
      <c r="O72" s="15">
        <f t="shared" si="14"/>
        <v>4.652424690274759E-2</v>
      </c>
      <c r="P72" s="10"/>
      <c r="Q72" s="15">
        <f t="shared" si="15"/>
        <v>4.7327009091958123</v>
      </c>
      <c r="S72"/>
      <c r="T72"/>
      <c r="U72"/>
      <c r="V72"/>
    </row>
    <row r="73" spans="1:22" ht="30.75" customHeight="1" x14ac:dyDescent="0.25">
      <c r="A73" s="67">
        <v>30</v>
      </c>
      <c r="B73" s="67">
        <v>30</v>
      </c>
      <c r="C73" s="74" t="str">
        <f>[1]ΑΝΤΙΣΤΟΙΧΙΣΗ!I216</f>
        <v>Υλικά Καθαριότητας (Ομάδα 2**)</v>
      </c>
      <c r="D73" s="14">
        <f>'[1]2025_60-69 ΕΞΟΔΑ+ΟΜ 2'!O33</f>
        <v>0</v>
      </c>
      <c r="E73" s="15">
        <f t="shared" si="9"/>
        <v>0</v>
      </c>
      <c r="F73" s="10">
        <f>D73+'[1]2025 Νοέμβριος'!F73</f>
        <v>1179.54</v>
      </c>
      <c r="G73" s="15">
        <f t="shared" si="10"/>
        <v>4.2426105366686175E-3</v>
      </c>
      <c r="H73" s="14"/>
      <c r="I73" s="16" t="e">
        <f t="shared" si="11"/>
        <v>#DIV/0!</v>
      </c>
      <c r="J73" s="10">
        <f t="shared" si="16"/>
        <v>0</v>
      </c>
      <c r="K73" s="17" t="e">
        <f t="shared" si="12"/>
        <v>#DIV/0!</v>
      </c>
      <c r="L73" s="14">
        <f>'[1]2024_60-69 ΕΞΟΔΑ+ΟΜ 2'!O33</f>
        <v>0</v>
      </c>
      <c r="M73" s="15">
        <f t="shared" si="13"/>
        <v>0</v>
      </c>
      <c r="N73" s="10">
        <f>L73+'[1]2025 Νοέμβριος'!N73</f>
        <v>0</v>
      </c>
      <c r="O73" s="15">
        <f t="shared" si="14"/>
        <v>0</v>
      </c>
      <c r="P73" s="10"/>
      <c r="Q73" s="15">
        <f t="shared" si="15"/>
        <v>0</v>
      </c>
      <c r="S73"/>
      <c r="T73"/>
      <c r="U73"/>
      <c r="V73"/>
    </row>
    <row r="74" spans="1:22" ht="36.75" customHeight="1" x14ac:dyDescent="0.25">
      <c r="A74" s="60"/>
      <c r="B74" s="60"/>
      <c r="C74" s="75" t="s">
        <v>163</v>
      </c>
      <c r="D74" s="7">
        <f>'[1]2025_60-69 ΕΞΟΔΑ+ΟΜ 2'!O3</f>
        <v>7839.9766666666674</v>
      </c>
      <c r="E74" s="21"/>
      <c r="F74" s="7">
        <f>'[1]2025_60-69 ΕΞΟΔΑ+ΟΜ 2'!AB3</f>
        <v>279304.08</v>
      </c>
      <c r="G74" s="21"/>
      <c r="H74" s="7">
        <f>SUM(H44:H71)</f>
        <v>0</v>
      </c>
      <c r="I74" s="21"/>
      <c r="J74" s="7">
        <f>SUM(J44:J71)</f>
        <v>0</v>
      </c>
      <c r="K74" s="21"/>
      <c r="L74" s="7">
        <f>SUM(L44:L71)</f>
        <v>53701.579999999994</v>
      </c>
      <c r="M74" s="21"/>
      <c r="N74" s="7">
        <f>SUM(N44:N71)</f>
        <v>563162.32899999991</v>
      </c>
      <c r="O74" s="21"/>
      <c r="P74" s="7">
        <f>SUM(P44:P71)</f>
        <v>0</v>
      </c>
      <c r="Q74" s="21"/>
      <c r="S74"/>
      <c r="T74"/>
      <c r="U74"/>
      <c r="V74"/>
    </row>
    <row r="75" spans="1:22" ht="22.5" customHeight="1" x14ac:dyDescent="0.25">
      <c r="A75" s="60"/>
      <c r="B75" s="60"/>
      <c r="C75" s="22" t="s">
        <v>18</v>
      </c>
      <c r="D75" s="7">
        <f>D43-D74</f>
        <v>0</v>
      </c>
      <c r="E75" s="21"/>
      <c r="F75" s="7">
        <f>F43-F74</f>
        <v>-1281.8600000001024</v>
      </c>
      <c r="G75" s="21"/>
      <c r="H75" s="7">
        <f>H43-H74</f>
        <v>0</v>
      </c>
      <c r="I75" s="21"/>
      <c r="J75" s="7">
        <f>J43-J74</f>
        <v>0</v>
      </c>
      <c r="K75" s="21"/>
      <c r="L75" s="7">
        <f>L43-L74</f>
        <v>752.79000000000087</v>
      </c>
      <c r="M75" s="21"/>
      <c r="N75" s="7">
        <f>N43-N74</f>
        <v>27479.150000000023</v>
      </c>
      <c r="O75" s="21"/>
      <c r="P75" s="7">
        <f>P43-P74</f>
        <v>0</v>
      </c>
      <c r="Q75" s="21"/>
      <c r="S75"/>
      <c r="T75"/>
      <c r="U75"/>
      <c r="V75"/>
    </row>
    <row r="76" spans="1:22" ht="36" customHeight="1" x14ac:dyDescent="0.25">
      <c r="A76" s="76">
        <v>28</v>
      </c>
      <c r="B76" s="76">
        <v>28</v>
      </c>
      <c r="C76" s="13" t="s">
        <v>32</v>
      </c>
      <c r="D76" s="23">
        <f>D38-D74</f>
        <v>-7839.9766666666674</v>
      </c>
      <c r="E76" s="24"/>
      <c r="F76" s="23">
        <f>F38-F74</f>
        <v>-63464.514159292041</v>
      </c>
      <c r="G76" s="24"/>
      <c r="H76" s="25">
        <f>H38-H74</f>
        <v>0</v>
      </c>
      <c r="I76" s="24" t="e">
        <f t="shared" ref="I76" si="17">H76/$I$39</f>
        <v>#DIV/0!</v>
      </c>
      <c r="J76" s="25">
        <f>J38-J74</f>
        <v>0</v>
      </c>
      <c r="K76" s="24"/>
      <c r="L76" s="77">
        <f>L38-L74</f>
        <v>46404.610000000008</v>
      </c>
      <c r="M76" s="24"/>
      <c r="N76" s="23">
        <f>N38-N74</f>
        <v>160392.61595575255</v>
      </c>
      <c r="O76" s="24"/>
      <c r="P76" s="23">
        <f>P38-P74</f>
        <v>-507715.37911504431</v>
      </c>
      <c r="Q76" s="24"/>
      <c r="S76"/>
      <c r="T76"/>
      <c r="U76"/>
      <c r="V76"/>
    </row>
    <row r="77" spans="1:22" ht="31.5" customHeight="1" x14ac:dyDescent="0.25">
      <c r="A77" s="78">
        <v>76</v>
      </c>
      <c r="B77" s="78"/>
      <c r="C77" s="78" t="s">
        <v>160</v>
      </c>
      <c r="D77" s="181" t="str">
        <f>[1]ΑΝΤΙΣΤΟΙΧΙΣΗ!$F$32</f>
        <v xml:space="preserve">ΠΡΑΓΜΑΤΟΠΟΙΗΘΕΝΤΑ ΜΗΝΟΣ ΤΡΕΧ. ΕΤΟΥΣ </v>
      </c>
      <c r="E77" s="181"/>
      <c r="F77" s="181"/>
      <c r="G77" s="181"/>
      <c r="H77" s="181" t="str">
        <f>[1]ΑΝΤΙΣΤΟΙΧΙΣΗ!$F$35</f>
        <v>ΠΡΟΥΠΟΛΟΓΙΣΜΟΣ ΤΡΕΧΟΝΤΟΣ ΕΤΟΥΣ</v>
      </c>
      <c r="I77" s="181"/>
      <c r="J77" s="181"/>
      <c r="K77" s="181"/>
      <c r="L77" s="181" t="str">
        <f>[1]ΑΝΤΙΣΤΟΙΧΙΣΗ!$F$68</f>
        <v>ΠΡΑΓΜΑΤΟΠΟΙΗΘΕΝΤΑ ΠΡΟΗΓΟΥΜΕΝΟΥ ΕΤΟΥΣ</v>
      </c>
      <c r="M77" s="181"/>
      <c r="N77" s="181"/>
      <c r="O77" s="181">
        <f>[1]ΑΝΤΙΣΤΟΙΧΙΣΗ!$D$33</f>
        <v>2024</v>
      </c>
      <c r="P77" s="182" t="str">
        <f>[1]ΑΝΤΙΣΤΟΙΧΙΣΗ!$F$100</f>
        <v xml:space="preserve">ΣΥΓΚΡΙΣΕΙΣ </v>
      </c>
      <c r="Q77" s="182">
        <f>[1]ΑΝΤΙΣΤΟΙΧΙΣΗ!$H$141</f>
        <v>2024</v>
      </c>
      <c r="S77"/>
      <c r="T77"/>
      <c r="U77"/>
      <c r="V77"/>
    </row>
    <row r="78" spans="1:22" ht="24.75" customHeight="1" x14ac:dyDescent="0.25">
      <c r="A78" s="19" t="s">
        <v>33</v>
      </c>
      <c r="B78" s="19"/>
      <c r="C78" s="5" t="s">
        <v>3</v>
      </c>
      <c r="D78" s="179" t="str">
        <f>[1]ΑΝΤΙΣΤΟΙΧΙΣΗ!$F$117</f>
        <v xml:space="preserve">ΔΕΚΕΜΒΡΙΟΣ ΤΡΕΧΟΝ ΕΤΟΣ </v>
      </c>
      <c r="E78" s="179"/>
      <c r="F78" s="179"/>
      <c r="G78" s="61">
        <f>[1]ΑΝΤΙΣΤΟΙΧΙΣΗ!$D$34</f>
        <v>2025</v>
      </c>
      <c r="H78" s="179" t="str">
        <f>[1]ΑΝΤΙΣΤΟΙΧΙΣΗ!$F$117</f>
        <v xml:space="preserve">ΔΕΚΕΜΒΡΙΟΣ ΤΡΕΧΟΝ ΕΤΟΣ </v>
      </c>
      <c r="I78" s="179"/>
      <c r="J78" s="179"/>
      <c r="K78" s="61">
        <f>[1]ΑΝΤΙΣΤΟΙΧΙΣΗ!$D$34</f>
        <v>2025</v>
      </c>
      <c r="L78" s="179" t="str">
        <f>[1]ΑΝΤΙΣΤΟΙΧΙΣΗ!$F$131</f>
        <v>ΔΕΚΕΜΒΡΙΟΣ ΠΡΟΗΓΟΥΜΕΝΟΥ ΕΤΟΥΣ</v>
      </c>
      <c r="M78" s="179"/>
      <c r="N78" s="179"/>
      <c r="O78" s="61">
        <f>[1]ΑΝΤΙΣΤΟΙΧΙΣΗ!$D$33</f>
        <v>2024</v>
      </c>
      <c r="P78" s="179"/>
      <c r="Q78" s="179"/>
      <c r="S78"/>
      <c r="T78"/>
      <c r="U78"/>
      <c r="V78"/>
    </row>
    <row r="79" spans="1:22" ht="15" customHeight="1" x14ac:dyDescent="0.25">
      <c r="A79" s="69">
        <v>78</v>
      </c>
      <c r="B79" s="69" t="s">
        <v>33</v>
      </c>
      <c r="C79" s="62" t="s">
        <v>164</v>
      </c>
      <c r="D79" s="62" t="s">
        <v>162</v>
      </c>
      <c r="E79" s="63" t="s">
        <v>35</v>
      </c>
      <c r="F79" s="63" t="s">
        <v>36</v>
      </c>
      <c r="G79" s="63" t="s">
        <v>27</v>
      </c>
      <c r="H79" s="63" t="s">
        <v>38</v>
      </c>
      <c r="I79" s="63" t="s">
        <v>39</v>
      </c>
      <c r="J79" s="63" t="s">
        <v>36</v>
      </c>
      <c r="K79" s="63" t="s">
        <v>27</v>
      </c>
      <c r="L79" s="63" t="s">
        <v>38</v>
      </c>
      <c r="M79" s="63" t="s">
        <v>39</v>
      </c>
      <c r="N79" s="63" t="s">
        <v>36</v>
      </c>
      <c r="O79" s="63" t="s">
        <v>27</v>
      </c>
      <c r="P79" s="63" t="s">
        <v>28</v>
      </c>
      <c r="Q79" s="63" t="s">
        <v>40</v>
      </c>
      <c r="S79"/>
      <c r="T79"/>
      <c r="U79"/>
      <c r="V79"/>
    </row>
    <row r="80" spans="1:22" ht="15" customHeight="1" x14ac:dyDescent="0.25">
      <c r="A80" s="19"/>
      <c r="B80" s="19" t="s">
        <v>2</v>
      </c>
      <c r="C80" s="75" t="s">
        <v>165</v>
      </c>
      <c r="D80" s="7">
        <f t="shared" ref="D80:N80" si="18">SUM(D81:D110)</f>
        <v>0</v>
      </c>
      <c r="E80" s="8"/>
      <c r="F80" s="7">
        <f t="shared" si="18"/>
        <v>46297.34</v>
      </c>
      <c r="G80" s="8"/>
      <c r="H80" s="7">
        <f t="shared" si="18"/>
        <v>0</v>
      </c>
      <c r="I80" s="8"/>
      <c r="J80" s="7">
        <f t="shared" si="18"/>
        <v>0</v>
      </c>
      <c r="K80" s="8"/>
      <c r="L80" s="7">
        <f t="shared" si="18"/>
        <v>14433.16</v>
      </c>
      <c r="M80" s="8"/>
      <c r="N80" s="7">
        <f t="shared" si="18"/>
        <v>92274.879999999976</v>
      </c>
      <c r="O80" s="8"/>
      <c r="P80" s="7">
        <f>SUM(P81:P110)</f>
        <v>0</v>
      </c>
      <c r="Q80" s="8"/>
      <c r="S80"/>
      <c r="T80"/>
      <c r="U80"/>
      <c r="V80"/>
    </row>
    <row r="81" spans="1:22" ht="15" customHeight="1" x14ac:dyDescent="0.25">
      <c r="A81" s="67">
        <v>29</v>
      </c>
      <c r="B81" s="67">
        <v>1</v>
      </c>
      <c r="C81" s="45" t="str">
        <f>[1]ΑΝΤΙΣΤΟΙΧΙΣΗ!L187</f>
        <v>Μικτές Αποδοχές Developent Department (A.K.Ddep)</v>
      </c>
      <c r="D81" s="79">
        <f>'[1]2025_60-69 ΕΞΟΔΑ+ΟΜ 2'!O37</f>
        <v>0</v>
      </c>
      <c r="E81" s="15" t="e">
        <f>D81/$D$80</f>
        <v>#DIV/0!</v>
      </c>
      <c r="F81" s="79">
        <f>D81+'[1]2025 Νοέμβριος'!F81</f>
        <v>9451.0400000000009</v>
      </c>
      <c r="G81" s="15">
        <f>F81/$F$80</f>
        <v>0.204137861916041</v>
      </c>
      <c r="H81" s="14"/>
      <c r="I81" s="26" t="e">
        <f>H81/$H$80</f>
        <v>#DIV/0!</v>
      </c>
      <c r="J81" s="27"/>
      <c r="K81" s="27" t="e">
        <f>J81/$J$80</f>
        <v>#DIV/0!</v>
      </c>
      <c r="L81" s="79">
        <f>'[1]2024_60-69 ΕΞΟΔΑ+ΟΜ 2'!O35</f>
        <v>3226.49</v>
      </c>
      <c r="M81" s="15">
        <f>L81/$L$80</f>
        <v>0.22354702643080238</v>
      </c>
      <c r="N81" s="10">
        <f>L81+'[1]2025 Νοέμβριος'!N81</f>
        <v>22586.759999999995</v>
      </c>
      <c r="O81" s="15">
        <f>N81/$N$80</f>
        <v>0.24477691003228616</v>
      </c>
      <c r="P81" s="27"/>
      <c r="Q81" s="28" t="e">
        <f>SUM(D81:P81)</f>
        <v>#DIV/0!</v>
      </c>
      <c r="S81"/>
      <c r="T81"/>
      <c r="U81"/>
      <c r="V81"/>
    </row>
    <row r="82" spans="1:22" ht="15" customHeight="1" x14ac:dyDescent="0.25">
      <c r="A82" s="67">
        <v>30</v>
      </c>
      <c r="B82" s="67">
        <v>2</v>
      </c>
      <c r="C82" s="44" t="str">
        <f>[1]ΑΝΤΙΣΤΟΙΧΙΣΗ!L188</f>
        <v>Μικτές Αποδοχές Reservation department (Α.Κ.RDep )</v>
      </c>
      <c r="D82" s="79">
        <f>'[1]2025_60-69 ΕΞΟΔΑ+ΟΜ 2'!O38</f>
        <v>0</v>
      </c>
      <c r="E82" s="15" t="e">
        <f t="shared" ref="E82:E105" si="19">D82/$D$80</f>
        <v>#DIV/0!</v>
      </c>
      <c r="F82" s="79">
        <f>D82+'[1]2025 Νοέμβριος'!F82</f>
        <v>10153.07</v>
      </c>
      <c r="G82" s="15">
        <f t="shared" ref="G82:G105" si="20">F82/$F$80</f>
        <v>0.21930136806995823</v>
      </c>
      <c r="H82" s="14"/>
      <c r="I82" s="26" t="e">
        <f t="shared" ref="I82:I105" si="21">H82/$H$80</f>
        <v>#DIV/0!</v>
      </c>
      <c r="J82" s="27"/>
      <c r="K82" s="27" t="e">
        <f t="shared" ref="K82:K105" si="22">J82/$J$80</f>
        <v>#DIV/0!</v>
      </c>
      <c r="L82" s="79">
        <f>'[1]2024_60-69 ΕΞΟΔΑ+ΟΜ 2'!O36</f>
        <v>3371.38</v>
      </c>
      <c r="M82" s="15">
        <f t="shared" ref="M82:M105" si="23">L82/$L$80</f>
        <v>0.23358571511713305</v>
      </c>
      <c r="N82" s="10">
        <f>L82+'[1]2025 Νοέμβριος'!N82</f>
        <v>16800.73</v>
      </c>
      <c r="O82" s="15">
        <f t="shared" ref="O82:O105" si="24">N82/$N$80</f>
        <v>0.18207262908388505</v>
      </c>
      <c r="P82" s="27"/>
      <c r="Q82" s="28" t="e">
        <f>SUM(D82:P82)</f>
        <v>#DIV/0!</v>
      </c>
      <c r="S82"/>
      <c r="T82"/>
      <c r="U82"/>
      <c r="V82"/>
    </row>
    <row r="83" spans="1:22" ht="24.75" customHeight="1" x14ac:dyDescent="0.25">
      <c r="A83" s="67">
        <v>31</v>
      </c>
      <c r="B83" s="67">
        <v>3</v>
      </c>
      <c r="C83" s="44" t="str">
        <f>[1]ΑΝΤΙΣΤΟΙΧΙΣΗ!L189</f>
        <v>Μικτές Αποδοχές Marketing (Α.Κ.MDep )</v>
      </c>
      <c r="D83" s="79">
        <f>'[1]2025_60-69 ΕΞΟΔΑ+ΟΜ 2'!O39</f>
        <v>0</v>
      </c>
      <c r="E83" s="15" t="e">
        <f t="shared" si="19"/>
        <v>#DIV/0!</v>
      </c>
      <c r="F83" s="79">
        <f>D83+'[1]2025 Νοέμβριος'!F83</f>
        <v>5921.02</v>
      </c>
      <c r="G83" s="15">
        <f t="shared" si="20"/>
        <v>0.12789114882194097</v>
      </c>
      <c r="H83" s="14"/>
      <c r="I83" s="26" t="e">
        <f t="shared" si="21"/>
        <v>#DIV/0!</v>
      </c>
      <c r="J83" s="27"/>
      <c r="K83" s="27" t="e">
        <f t="shared" si="22"/>
        <v>#DIV/0!</v>
      </c>
      <c r="L83" s="79">
        <f>'[1]2024_60-69 ΕΞΟΔΑ+ΟΜ 2'!O37</f>
        <v>4349.45</v>
      </c>
      <c r="M83" s="15">
        <f t="shared" si="23"/>
        <v>0.30135119405591015</v>
      </c>
      <c r="N83" s="10">
        <f>L83+'[1]2025 Νοέμβριος'!N83</f>
        <v>23899.06</v>
      </c>
      <c r="O83" s="15">
        <f t="shared" si="24"/>
        <v>0.25899854868410566</v>
      </c>
      <c r="P83" s="27"/>
      <c r="Q83" s="28" t="e">
        <f t="shared" ref="Q83:Q105" si="25">SUM(D83:P83)</f>
        <v>#DIV/0!</v>
      </c>
      <c r="S83"/>
      <c r="T83"/>
      <c r="U83"/>
      <c r="V83"/>
    </row>
    <row r="84" spans="1:22" ht="14.25" customHeight="1" x14ac:dyDescent="0.25">
      <c r="A84" s="67">
        <v>32</v>
      </c>
      <c r="B84" s="67">
        <v>4</v>
      </c>
      <c r="C84" s="44" t="str">
        <f>[1]ΑΝΤΙΣΤΟΙΧΙΣΗ!L190</f>
        <v>Μικτές Αποδοχές Sales (Α.Κ.SDep )</v>
      </c>
      <c r="D84" s="79">
        <f>'[1]2025_60-69 ΕΞΟΔΑ+ΟΜ 2'!O40</f>
        <v>0</v>
      </c>
      <c r="E84" s="15" t="e">
        <f t="shared" si="19"/>
        <v>#DIV/0!</v>
      </c>
      <c r="F84" s="79">
        <f>D84+'[1]2025 Νοέμβριος'!F84</f>
        <v>6270.86</v>
      </c>
      <c r="G84" s="15">
        <f t="shared" si="20"/>
        <v>0.13544752247105341</v>
      </c>
      <c r="H84" s="14"/>
      <c r="I84" s="26" t="e">
        <f t="shared" si="21"/>
        <v>#DIV/0!</v>
      </c>
      <c r="J84" s="27"/>
      <c r="K84" s="27" t="e">
        <f t="shared" si="22"/>
        <v>#DIV/0!</v>
      </c>
      <c r="L84" s="79">
        <f>'[1]2024_60-69 ΕΞΟΔΑ+ΟΜ 2'!O38</f>
        <v>0</v>
      </c>
      <c r="M84" s="15">
        <f t="shared" si="23"/>
        <v>0</v>
      </c>
      <c r="N84" s="10">
        <f>L84+'[1]2025 Νοέμβριος'!N84</f>
        <v>0</v>
      </c>
      <c r="O84" s="15">
        <f t="shared" si="24"/>
        <v>0</v>
      </c>
      <c r="P84" s="27"/>
      <c r="Q84" s="28" t="e">
        <f t="shared" si="25"/>
        <v>#DIV/0!</v>
      </c>
      <c r="S84"/>
      <c r="T84"/>
      <c r="U84"/>
      <c r="V84"/>
    </row>
    <row r="85" spans="1:22" ht="15" customHeight="1" x14ac:dyDescent="0.25">
      <c r="A85" s="67">
        <v>33</v>
      </c>
      <c r="B85" s="67">
        <v>5</v>
      </c>
      <c r="C85" s="44" t="str">
        <f>[1]ΑΝΤΙΣΤΟΙΧΙΣΗ!L191</f>
        <v>Ασφαλιστικές εισφορές (Α.Κ.DDep)</v>
      </c>
      <c r="D85" s="79">
        <f>'[1]2025_60-69 ΕΞΟΔΑ+ΟΜ 2'!O41</f>
        <v>0</v>
      </c>
      <c r="E85" s="15" t="e">
        <f t="shared" si="19"/>
        <v>#DIV/0!</v>
      </c>
      <c r="F85" s="79">
        <f>D85+'[1]2025 Νοέμβριος'!F85</f>
        <v>1913.23</v>
      </c>
      <c r="G85" s="15">
        <f t="shared" si="20"/>
        <v>4.1324836372888814E-2</v>
      </c>
      <c r="H85" s="14"/>
      <c r="I85" s="26" t="e">
        <f t="shared" si="21"/>
        <v>#DIV/0!</v>
      </c>
      <c r="J85" s="27"/>
      <c r="K85" s="27" t="e">
        <f t="shared" si="22"/>
        <v>#DIV/0!</v>
      </c>
      <c r="L85" s="79">
        <f>'[1]2024_60-69 ΕΞΟΔΑ+ΟΜ 2'!O39</f>
        <v>696.89</v>
      </c>
      <c r="M85" s="15">
        <f t="shared" si="23"/>
        <v>4.8283951677941625E-2</v>
      </c>
      <c r="N85" s="10">
        <f>L85+'[1]2025 Νοέμβριος'!N85</f>
        <v>4672.59</v>
      </c>
      <c r="O85" s="15">
        <f t="shared" si="24"/>
        <v>5.0637725023321638E-2</v>
      </c>
      <c r="P85" s="27"/>
      <c r="Q85" s="28" t="e">
        <f t="shared" si="25"/>
        <v>#DIV/0!</v>
      </c>
      <c r="S85"/>
      <c r="T85"/>
      <c r="U85"/>
      <c r="V85"/>
    </row>
    <row r="86" spans="1:22" ht="15" customHeight="1" x14ac:dyDescent="0.25">
      <c r="A86" s="67">
        <v>34</v>
      </c>
      <c r="B86" s="67">
        <v>6</v>
      </c>
      <c r="C86" s="71" t="str">
        <f>[1]ΑΝΤΙΣΤΟΙΧΙΣΗ!L192</f>
        <v>Ασφαλιστικές εισφορές (Α.Κ.RDep)</v>
      </c>
      <c r="D86" s="79">
        <f>'[1]2025_60-69 ΕΞΟΔΑ+ΟΜ 2'!O42</f>
        <v>0</v>
      </c>
      <c r="E86" s="15" t="e">
        <f t="shared" si="19"/>
        <v>#DIV/0!</v>
      </c>
      <c r="F86" s="79">
        <f>D86+'[1]2025 Νοέμβριος'!F86</f>
        <v>2080.4</v>
      </c>
      <c r="G86" s="15">
        <f t="shared" si="20"/>
        <v>4.4935626971225565E-2</v>
      </c>
      <c r="H86" s="14"/>
      <c r="I86" s="26" t="e">
        <f t="shared" si="21"/>
        <v>#DIV/0!</v>
      </c>
      <c r="J86" s="27"/>
      <c r="K86" s="27" t="e">
        <f t="shared" si="22"/>
        <v>#DIV/0!</v>
      </c>
      <c r="L86" s="79">
        <f>'[1]2024_60-69 ΕΞΟΔΑ+ΟΜ 2'!O40</f>
        <v>729.19</v>
      </c>
      <c r="M86" s="15">
        <f t="shared" si="23"/>
        <v>5.0521853842124667E-2</v>
      </c>
      <c r="N86" s="10">
        <f>L86+'[1]2025 Νοέμβριος'!N86</f>
        <v>3894.4900000000002</v>
      </c>
      <c r="O86" s="15">
        <f t="shared" si="24"/>
        <v>4.2205310914519761E-2</v>
      </c>
      <c r="P86" s="27"/>
      <c r="Q86" s="28" t="e">
        <f t="shared" si="25"/>
        <v>#DIV/0!</v>
      </c>
      <c r="S86"/>
      <c r="T86"/>
      <c r="U86"/>
      <c r="V86" s="160"/>
    </row>
    <row r="87" spans="1:22" ht="15" customHeight="1" x14ac:dyDescent="0.25">
      <c r="A87" s="67">
        <v>35</v>
      </c>
      <c r="B87" s="67">
        <v>7</v>
      </c>
      <c r="C87" s="71" t="str">
        <f>[1]ΑΝΤΙΣΤΟΙΧΙΣΗ!L193</f>
        <v>Ασφαλιστικές εισφορές (Α.Κ.MDep)</v>
      </c>
      <c r="D87" s="79">
        <f>'[1]2025_60-69 ΕΞΟΔΑ+ΟΜ 2'!O43</f>
        <v>0</v>
      </c>
      <c r="E87" s="15" t="e">
        <f t="shared" si="19"/>
        <v>#DIV/0!</v>
      </c>
      <c r="F87" s="79">
        <f>D87+'[1]2025 Νοέμβριος'!F87</f>
        <v>901.2</v>
      </c>
      <c r="G87" s="15">
        <f t="shared" si="20"/>
        <v>1.9465481170192502E-2</v>
      </c>
      <c r="H87" s="14"/>
      <c r="I87" s="26" t="e">
        <f t="shared" si="21"/>
        <v>#DIV/0!</v>
      </c>
      <c r="J87" s="27"/>
      <c r="K87" s="27" t="e">
        <f t="shared" si="22"/>
        <v>#DIV/0!</v>
      </c>
      <c r="L87" s="79">
        <f>'[1]2024_60-69 ΕΞΟΔΑ+ΟΜ 2'!O41</f>
        <v>679.83</v>
      </c>
      <c r="M87" s="15">
        <f t="shared" si="23"/>
        <v>4.7101951339831333E-2</v>
      </c>
      <c r="N87" s="10">
        <f>L87+'[1]2025 Νοέμβριος'!N87</f>
        <v>4108.76</v>
      </c>
      <c r="O87" s="15">
        <f t="shared" si="24"/>
        <v>4.4527394671225816E-2</v>
      </c>
      <c r="P87" s="27"/>
      <c r="Q87" s="28" t="e">
        <f t="shared" si="25"/>
        <v>#DIV/0!</v>
      </c>
      <c r="S87"/>
      <c r="T87"/>
      <c r="U87"/>
      <c r="V87" s="160"/>
    </row>
    <row r="88" spans="1:22" ht="15" customHeight="1" x14ac:dyDescent="0.25">
      <c r="A88" s="67">
        <v>36</v>
      </c>
      <c r="B88" s="67">
        <v>8</v>
      </c>
      <c r="C88" s="71" t="str">
        <f>[1]ΑΝΤΙΣΤΟΙΧΙΣΗ!L194</f>
        <v>Ασφαλιστικές εισφορές (Α.Κ.SDep)</v>
      </c>
      <c r="D88" s="79">
        <f>'[1]2025_60-69 ΕΞΟΔΑ+ΟΜ 2'!O44</f>
        <v>0</v>
      </c>
      <c r="E88" s="15" t="e">
        <f t="shared" si="19"/>
        <v>#DIV/0!</v>
      </c>
      <c r="F88" s="79">
        <f>D88+'[1]2025 Νοέμβριος'!F88</f>
        <v>880.69999999999993</v>
      </c>
      <c r="G88" s="15">
        <f t="shared" si="20"/>
        <v>1.9022691152450658E-2</v>
      </c>
      <c r="H88" s="14"/>
      <c r="I88" s="26" t="e">
        <f t="shared" si="21"/>
        <v>#DIV/0!</v>
      </c>
      <c r="J88" s="27"/>
      <c r="K88" s="27" t="e">
        <f t="shared" si="22"/>
        <v>#DIV/0!</v>
      </c>
      <c r="L88" s="79">
        <f>'[1]2024_60-69 ΕΞΟΔΑ+ΟΜ 2'!O42</f>
        <v>0</v>
      </c>
      <c r="M88" s="15">
        <f t="shared" si="23"/>
        <v>0</v>
      </c>
      <c r="N88" s="10">
        <f>L88+'[1]2025 Νοέμβριος'!N88</f>
        <v>0</v>
      </c>
      <c r="O88" s="15">
        <f t="shared" si="24"/>
        <v>0</v>
      </c>
      <c r="P88" s="27"/>
      <c r="Q88" s="28" t="e">
        <f t="shared" si="25"/>
        <v>#DIV/0!</v>
      </c>
      <c r="S88"/>
      <c r="T88"/>
      <c r="U88"/>
      <c r="V88" s="160"/>
    </row>
    <row r="89" spans="1:22" ht="28.5" customHeight="1" x14ac:dyDescent="0.25">
      <c r="A89" s="67">
        <v>37</v>
      </c>
      <c r="B89" s="67">
        <v>9</v>
      </c>
      <c r="C89" s="72" t="str">
        <f>[1]ΑΝΤΙΣΤΟΙΧΙΣΗ!L195</f>
        <v>Ενοίκιο</v>
      </c>
      <c r="D89" s="79">
        <f>'[1]2025_60-69 ΕΞΟΔΑ+ΟΜ 2'!O45</f>
        <v>0</v>
      </c>
      <c r="E89" s="15" t="e">
        <f t="shared" si="19"/>
        <v>#DIV/0!</v>
      </c>
      <c r="F89" s="79">
        <f>D89+'[1]2025 Νοέμβριος'!F89</f>
        <v>0</v>
      </c>
      <c r="G89" s="15">
        <f t="shared" si="20"/>
        <v>0</v>
      </c>
      <c r="H89" s="80"/>
      <c r="I89" s="26" t="e">
        <f t="shared" si="21"/>
        <v>#DIV/0!</v>
      </c>
      <c r="J89" s="80"/>
      <c r="K89" s="27" t="e">
        <f t="shared" si="22"/>
        <v>#DIV/0!</v>
      </c>
      <c r="L89" s="79">
        <f>'[1]2024_60-69 ΕΞΟΔΑ+ΟΜ 2'!O43</f>
        <v>0</v>
      </c>
      <c r="M89" s="15">
        <f t="shared" si="23"/>
        <v>0</v>
      </c>
      <c r="N89" s="10">
        <f>L89+'[1]2025 Νοέμβριος'!N89</f>
        <v>0</v>
      </c>
      <c r="O89" s="15">
        <f t="shared" si="24"/>
        <v>0</v>
      </c>
      <c r="P89" s="80"/>
      <c r="Q89" s="28" t="e">
        <f t="shared" si="25"/>
        <v>#DIV/0!</v>
      </c>
      <c r="S89"/>
      <c r="T89"/>
      <c r="U89"/>
      <c r="V89"/>
    </row>
    <row r="90" spans="1:22" ht="42.75" customHeight="1" x14ac:dyDescent="0.25">
      <c r="A90" s="67">
        <v>38</v>
      </c>
      <c r="B90" s="67">
        <v>10</v>
      </c>
      <c r="C90" s="45" t="str">
        <f>[1]ΑΝΤΙΣΤΟΙΧΙΣΗ!L196</f>
        <v xml:space="preserve">Χαρτόσημο ενοικίων </v>
      </c>
      <c r="D90" s="79">
        <f>'[1]2025_60-69 ΕΞΟΔΑ+ΟΜ 2'!O46</f>
        <v>0</v>
      </c>
      <c r="E90" s="15" t="e">
        <f t="shared" si="19"/>
        <v>#DIV/0!</v>
      </c>
      <c r="F90" s="79">
        <f>D90+'[1]2025 Νοέμβριος'!F90</f>
        <v>0</v>
      </c>
      <c r="G90" s="15">
        <f t="shared" si="20"/>
        <v>0</v>
      </c>
      <c r="H90" s="80"/>
      <c r="I90" s="26" t="e">
        <f t="shared" si="21"/>
        <v>#DIV/0!</v>
      </c>
      <c r="J90" s="80"/>
      <c r="K90" s="27" t="e">
        <f t="shared" si="22"/>
        <v>#DIV/0!</v>
      </c>
      <c r="L90" s="79">
        <f>'[1]2024_60-69 ΕΞΟΔΑ+ΟΜ 2'!O44</f>
        <v>0</v>
      </c>
      <c r="M90" s="15">
        <f t="shared" si="23"/>
        <v>0</v>
      </c>
      <c r="N90" s="10">
        <f>L90+'[1]2025 Νοέμβριος'!N90</f>
        <v>0</v>
      </c>
      <c r="O90" s="15">
        <f t="shared" si="24"/>
        <v>0</v>
      </c>
      <c r="P90" s="80"/>
      <c r="Q90" s="28" t="e">
        <f t="shared" si="25"/>
        <v>#DIV/0!</v>
      </c>
      <c r="S90"/>
      <c r="T90"/>
      <c r="U90"/>
      <c r="V90"/>
    </row>
    <row r="91" spans="1:22" ht="15" customHeight="1" x14ac:dyDescent="0.25">
      <c r="A91" s="67">
        <v>39</v>
      </c>
      <c r="B91" s="67">
        <v>11</v>
      </c>
      <c r="C91" s="45" t="str">
        <f>[1]ΑΝΤΙΣΤΟΙΧΙΣΗ!L197</f>
        <v xml:space="preserve">Κοινόχρηστες Δαπάνες </v>
      </c>
      <c r="D91" s="79">
        <f>'[1]2025_60-69 ΕΞΟΔΑ+ΟΜ 2'!O47</f>
        <v>0</v>
      </c>
      <c r="E91" s="15" t="e">
        <f t="shared" si="19"/>
        <v>#DIV/0!</v>
      </c>
      <c r="F91" s="79">
        <f>D91+'[1]2025 Νοέμβριος'!F91</f>
        <v>0</v>
      </c>
      <c r="G91" s="15">
        <f t="shared" si="20"/>
        <v>0</v>
      </c>
      <c r="H91" s="80"/>
      <c r="I91" s="26" t="e">
        <f t="shared" si="21"/>
        <v>#DIV/0!</v>
      </c>
      <c r="J91" s="80"/>
      <c r="K91" s="27" t="e">
        <f t="shared" si="22"/>
        <v>#DIV/0!</v>
      </c>
      <c r="L91" s="79">
        <f>'[1]2024_60-69 ΕΞΟΔΑ+ΟΜ 2'!O45</f>
        <v>0</v>
      </c>
      <c r="M91" s="15">
        <f t="shared" si="23"/>
        <v>0</v>
      </c>
      <c r="N91" s="10">
        <f>L91+'[1]2025 Νοέμβριος'!N91</f>
        <v>0</v>
      </c>
      <c r="O91" s="15">
        <f t="shared" si="24"/>
        <v>0</v>
      </c>
      <c r="P91" s="80"/>
      <c r="Q91" s="28" t="e">
        <f t="shared" si="25"/>
        <v>#DIV/0!</v>
      </c>
      <c r="S91"/>
      <c r="T91"/>
      <c r="U91"/>
      <c r="V91"/>
    </row>
    <row r="92" spans="1:22" ht="15" customHeight="1" x14ac:dyDescent="0.25">
      <c r="A92" s="67">
        <v>40</v>
      </c>
      <c r="B92" s="67">
        <v>12</v>
      </c>
      <c r="C92" s="71" t="str">
        <f>[1]ΑΝΤΙΣΤΟΙΧΙΣΗ!L198</f>
        <v xml:space="preserve">Ενέργεια </v>
      </c>
      <c r="D92" s="79">
        <f>'[1]2025_60-69 ΕΞΟΔΑ+ΟΜ 2'!O48</f>
        <v>0</v>
      </c>
      <c r="E92" s="15" t="e">
        <f t="shared" si="19"/>
        <v>#DIV/0!</v>
      </c>
      <c r="F92" s="79">
        <f>D92+'[1]2025 Νοέμβριος'!F92</f>
        <v>0</v>
      </c>
      <c r="G92" s="15">
        <f t="shared" si="20"/>
        <v>0</v>
      </c>
      <c r="H92" s="14"/>
      <c r="I92" s="26" t="e">
        <f t="shared" si="21"/>
        <v>#DIV/0!</v>
      </c>
      <c r="J92" s="27"/>
      <c r="K92" s="27" t="e">
        <f t="shared" si="22"/>
        <v>#DIV/0!</v>
      </c>
      <c r="L92" s="79">
        <f>'[1]2024_60-69 ΕΞΟΔΑ+ΟΜ 2'!O46</f>
        <v>0</v>
      </c>
      <c r="M92" s="15">
        <f t="shared" si="23"/>
        <v>0</v>
      </c>
      <c r="N92" s="10">
        <f>L92+'[1]2025 Νοέμβριος'!N92</f>
        <v>0</v>
      </c>
      <c r="O92" s="15">
        <f t="shared" si="24"/>
        <v>0</v>
      </c>
      <c r="P92" s="27"/>
      <c r="Q92" s="28" t="e">
        <f t="shared" si="25"/>
        <v>#DIV/0!</v>
      </c>
      <c r="S92"/>
      <c r="T92"/>
      <c r="U92"/>
      <c r="V92" s="160"/>
    </row>
    <row r="93" spans="1:22" ht="15" customHeight="1" x14ac:dyDescent="0.25">
      <c r="A93" s="67">
        <v>41</v>
      </c>
      <c r="B93" s="67">
        <v>13</v>
      </c>
      <c r="C93" s="45" t="str">
        <f>[1]ΑΝΤΙΣΤΟΙΧΙΣΗ!L199</f>
        <v xml:space="preserve">Τηλεπικοινωνίες (Τηλεφωνία &amp; Διαδίκτυο) </v>
      </c>
      <c r="D93" s="79">
        <f>'[1]2025_60-69 ΕΞΟΔΑ+ΟΜ 2'!O49</f>
        <v>0</v>
      </c>
      <c r="E93" s="15" t="e">
        <f t="shared" si="19"/>
        <v>#DIV/0!</v>
      </c>
      <c r="F93" s="79">
        <f>D93+'[1]2025 Νοέμβριος'!F93</f>
        <v>0</v>
      </c>
      <c r="G93" s="15">
        <f t="shared" si="20"/>
        <v>0</v>
      </c>
      <c r="H93" s="14"/>
      <c r="I93" s="26" t="e">
        <f t="shared" si="21"/>
        <v>#DIV/0!</v>
      </c>
      <c r="J93" s="27"/>
      <c r="K93" s="27" t="e">
        <f t="shared" si="22"/>
        <v>#DIV/0!</v>
      </c>
      <c r="L93" s="79">
        <f>'[1]2024_60-69 ΕΞΟΔΑ+ΟΜ 2'!O47</f>
        <v>0</v>
      </c>
      <c r="M93" s="15">
        <f t="shared" si="23"/>
        <v>0</v>
      </c>
      <c r="N93" s="10">
        <f>L93+'[1]2025 Νοέμβριος'!N93</f>
        <v>0</v>
      </c>
      <c r="O93" s="15">
        <f t="shared" si="24"/>
        <v>0</v>
      </c>
      <c r="P93" s="27"/>
      <c r="Q93" s="28" t="e">
        <f t="shared" si="25"/>
        <v>#DIV/0!</v>
      </c>
      <c r="S93"/>
      <c r="T93"/>
      <c r="U93"/>
      <c r="V93"/>
    </row>
    <row r="94" spans="1:22" ht="15" customHeight="1" x14ac:dyDescent="0.25">
      <c r="A94" s="67">
        <v>42</v>
      </c>
      <c r="B94" s="67">
        <v>14</v>
      </c>
      <c r="C94" s="45" t="str">
        <f>[1]ΑΝΤΙΣΤΟΙΧΙΣΗ!L200</f>
        <v xml:space="preserve">Ύδρευση </v>
      </c>
      <c r="D94" s="79">
        <f>'[1]2025_60-69 ΕΞΟΔΑ+ΟΜ 2'!O50</f>
        <v>0</v>
      </c>
      <c r="E94" s="15" t="e">
        <f t="shared" si="19"/>
        <v>#DIV/0!</v>
      </c>
      <c r="F94" s="79">
        <f>D94+'[1]2025 Νοέμβριος'!F94</f>
        <v>0</v>
      </c>
      <c r="G94" s="15">
        <f t="shared" si="20"/>
        <v>0</v>
      </c>
      <c r="H94" s="81"/>
      <c r="I94" s="26" t="e">
        <f t="shared" si="21"/>
        <v>#DIV/0!</v>
      </c>
      <c r="J94" s="81"/>
      <c r="K94" s="27" t="e">
        <f t="shared" si="22"/>
        <v>#DIV/0!</v>
      </c>
      <c r="L94" s="79">
        <f>'[1]2024_60-69 ΕΞΟΔΑ+ΟΜ 2'!O48</f>
        <v>0</v>
      </c>
      <c r="M94" s="15">
        <f t="shared" si="23"/>
        <v>0</v>
      </c>
      <c r="N94" s="10">
        <f>L94+'[1]2025 Νοέμβριος'!N94</f>
        <v>0</v>
      </c>
      <c r="O94" s="15">
        <f t="shared" si="24"/>
        <v>0</v>
      </c>
      <c r="P94" s="81"/>
      <c r="Q94" s="28" t="e">
        <f t="shared" si="25"/>
        <v>#DIV/0!</v>
      </c>
      <c r="S94"/>
      <c r="T94"/>
      <c r="U94"/>
      <c r="V94"/>
    </row>
    <row r="95" spans="1:22" ht="28.5" customHeight="1" x14ac:dyDescent="0.25">
      <c r="A95" s="67">
        <v>43</v>
      </c>
      <c r="B95" s="67">
        <v>15</v>
      </c>
      <c r="C95" s="45" t="str">
        <f>[1]ΑΝΤΙΣΤΟΙΧΙΣΗ!L201</f>
        <v xml:space="preserve">Ασφάλιστρα </v>
      </c>
      <c r="D95" s="79">
        <f>'[1]2025_60-69 ΕΞΟΔΑ+ΟΜ 2'!O51</f>
        <v>0</v>
      </c>
      <c r="E95" s="15" t="e">
        <f t="shared" si="19"/>
        <v>#DIV/0!</v>
      </c>
      <c r="F95" s="79">
        <f>D95+'[1]2025 Νοέμβριος'!F95</f>
        <v>0</v>
      </c>
      <c r="G95" s="15">
        <f t="shared" si="20"/>
        <v>0</v>
      </c>
      <c r="H95" s="14"/>
      <c r="I95" s="26" t="e">
        <f t="shared" si="21"/>
        <v>#DIV/0!</v>
      </c>
      <c r="J95" s="27"/>
      <c r="K95" s="27" t="e">
        <f t="shared" si="22"/>
        <v>#DIV/0!</v>
      </c>
      <c r="L95" s="79">
        <f>'[1]2024_60-69 ΕΞΟΔΑ+ΟΜ 2'!O49</f>
        <v>0</v>
      </c>
      <c r="M95" s="15">
        <f t="shared" si="23"/>
        <v>0</v>
      </c>
      <c r="N95" s="10">
        <f>L95+'[1]2025 Νοέμβριος'!N95</f>
        <v>246.76</v>
      </c>
      <c r="O95" s="15">
        <f t="shared" si="24"/>
        <v>2.674183916576213E-3</v>
      </c>
      <c r="P95" s="27"/>
      <c r="Q95" s="28" t="e">
        <f t="shared" si="25"/>
        <v>#DIV/0!</v>
      </c>
      <c r="S95"/>
      <c r="T95"/>
      <c r="U95"/>
      <c r="V95"/>
    </row>
    <row r="96" spans="1:22" ht="15" customHeight="1" x14ac:dyDescent="0.25">
      <c r="A96" s="67">
        <v>44</v>
      </c>
      <c r="B96" s="67">
        <v>16</v>
      </c>
      <c r="C96" s="45" t="str">
        <f>[1]ΑΝΤΙΣΤΟΙΧΙΣΗ!L202</f>
        <v xml:space="preserve">Έντυπα και γραφική Ύλη </v>
      </c>
      <c r="D96" s="79">
        <f>'[1]2025_60-69 ΕΞΟΔΑ+ΟΜ 2'!O52</f>
        <v>0</v>
      </c>
      <c r="E96" s="15" t="e">
        <f t="shared" si="19"/>
        <v>#DIV/0!</v>
      </c>
      <c r="F96" s="79">
        <f>D96+'[1]2025 Νοέμβριος'!F96</f>
        <v>554.78</v>
      </c>
      <c r="G96" s="15">
        <f t="shared" si="20"/>
        <v>1.198297785574722E-2</v>
      </c>
      <c r="H96" s="14"/>
      <c r="I96" s="26" t="e">
        <f t="shared" si="21"/>
        <v>#DIV/0!</v>
      </c>
      <c r="J96" s="27"/>
      <c r="K96" s="27" t="e">
        <f t="shared" si="22"/>
        <v>#DIV/0!</v>
      </c>
      <c r="L96" s="79">
        <f>'[1]2024_60-69 ΕΞΟΔΑ+ΟΜ 2'!O50</f>
        <v>0</v>
      </c>
      <c r="M96" s="15">
        <f t="shared" si="23"/>
        <v>0</v>
      </c>
      <c r="N96" s="10">
        <f>L96+'[1]2025 Νοέμβριος'!N96</f>
        <v>386.19</v>
      </c>
      <c r="O96" s="15">
        <f t="shared" si="24"/>
        <v>4.1852127036090441E-3</v>
      </c>
      <c r="P96" s="27"/>
      <c r="Q96" s="28" t="e">
        <f t="shared" si="25"/>
        <v>#DIV/0!</v>
      </c>
      <c r="S96"/>
      <c r="T96"/>
      <c r="U96"/>
      <c r="V96"/>
    </row>
    <row r="97" spans="1:22" ht="15" customHeight="1" x14ac:dyDescent="0.25">
      <c r="A97" s="67">
        <v>45</v>
      </c>
      <c r="B97" s="67">
        <v>17</v>
      </c>
      <c r="C97" s="45" t="str">
        <f>[1]ΑΝΤΙΣΤΟΙΧΙΣΗ!L203</f>
        <v xml:space="preserve">Υλικά Καθαριότητας </v>
      </c>
      <c r="D97" s="79">
        <f>'[1]2025_60-69 ΕΞΟΔΑ+ΟΜ 2'!O53</f>
        <v>0</v>
      </c>
      <c r="E97" s="15" t="e">
        <f t="shared" si="19"/>
        <v>#DIV/0!</v>
      </c>
      <c r="F97" s="79">
        <f>D97+'[1]2025 Νοέμβριος'!F97</f>
        <v>0</v>
      </c>
      <c r="G97" s="15">
        <f t="shared" si="20"/>
        <v>0</v>
      </c>
      <c r="H97" s="14"/>
      <c r="I97" s="26" t="e">
        <f t="shared" si="21"/>
        <v>#DIV/0!</v>
      </c>
      <c r="J97" s="27"/>
      <c r="K97" s="27" t="e">
        <f t="shared" si="22"/>
        <v>#DIV/0!</v>
      </c>
      <c r="L97" s="79">
        <f>'[1]2024_60-69 ΕΞΟΔΑ+ΟΜ 2'!O51</f>
        <v>0</v>
      </c>
      <c r="M97" s="15">
        <f t="shared" si="23"/>
        <v>0</v>
      </c>
      <c r="N97" s="10">
        <f>L97+'[1]2025 Νοέμβριος'!N97</f>
        <v>0</v>
      </c>
      <c r="O97" s="15">
        <f t="shared" si="24"/>
        <v>0</v>
      </c>
      <c r="P97" s="27"/>
      <c r="Q97" s="28" t="e">
        <f t="shared" si="25"/>
        <v>#DIV/0!</v>
      </c>
      <c r="S97"/>
      <c r="T97"/>
      <c r="U97"/>
      <c r="V97"/>
    </row>
    <row r="98" spans="1:22" ht="15" customHeight="1" x14ac:dyDescent="0.25">
      <c r="A98" s="67">
        <v>46</v>
      </c>
      <c r="B98" s="67">
        <v>18</v>
      </c>
      <c r="C98" s="72" t="str">
        <f>[1]ΑΝΤΙΣΤΟΙΧΙΣΗ!L204</f>
        <v>Υλικά Φαρμακείου</v>
      </c>
      <c r="D98" s="79">
        <f>'[1]2025_60-69 ΕΞΟΔΑ+ΟΜ 2'!O54</f>
        <v>0</v>
      </c>
      <c r="E98" s="15" t="e">
        <f t="shared" si="19"/>
        <v>#DIV/0!</v>
      </c>
      <c r="F98" s="79">
        <f>D98+'[1]2025 Νοέμβριος'!F98</f>
        <v>0</v>
      </c>
      <c r="G98" s="15">
        <f t="shared" si="20"/>
        <v>0</v>
      </c>
      <c r="H98" s="14"/>
      <c r="I98" s="26" t="e">
        <f t="shared" si="21"/>
        <v>#DIV/0!</v>
      </c>
      <c r="J98" s="27"/>
      <c r="K98" s="27" t="e">
        <f t="shared" si="22"/>
        <v>#DIV/0!</v>
      </c>
      <c r="L98" s="79">
        <f>'[1]2024_60-69 ΕΞΟΔΑ+ΟΜ 2'!O52</f>
        <v>0</v>
      </c>
      <c r="M98" s="15">
        <f t="shared" si="23"/>
        <v>0</v>
      </c>
      <c r="N98" s="10">
        <f>L98+'[1]2025 Νοέμβριος'!N98</f>
        <v>0</v>
      </c>
      <c r="O98" s="15">
        <f t="shared" si="24"/>
        <v>0</v>
      </c>
      <c r="P98" s="27"/>
      <c r="Q98" s="28" t="e">
        <f t="shared" si="25"/>
        <v>#DIV/0!</v>
      </c>
      <c r="S98"/>
      <c r="T98"/>
      <c r="U98"/>
      <c r="V98"/>
    </row>
    <row r="99" spans="1:22" ht="15" customHeight="1" x14ac:dyDescent="0.25">
      <c r="A99" s="67">
        <v>47</v>
      </c>
      <c r="B99" s="67">
        <v>19</v>
      </c>
      <c r="C99" s="46" t="str">
        <f>[1]ΑΝΤΙΣΤΟΙΧΙΣΗ!L205</f>
        <v xml:space="preserve">Αγορές εφαρμογών για Marketing </v>
      </c>
      <c r="D99" s="79">
        <f>'[1]2025_60-69 ΕΞΟΔΑ+ΟΜ 2'!O55</f>
        <v>0</v>
      </c>
      <c r="E99" s="15" t="e">
        <f t="shared" si="19"/>
        <v>#DIV/0!</v>
      </c>
      <c r="F99" s="79">
        <f>D99+'[1]2025 Νοέμβριος'!F99</f>
        <v>4747.45</v>
      </c>
      <c r="G99" s="15">
        <f t="shared" si="20"/>
        <v>0.10254260827943895</v>
      </c>
      <c r="H99" s="14"/>
      <c r="I99" s="26" t="e">
        <f t="shared" si="21"/>
        <v>#DIV/0!</v>
      </c>
      <c r="J99" s="27"/>
      <c r="K99" s="27" t="e">
        <f t="shared" si="22"/>
        <v>#DIV/0!</v>
      </c>
      <c r="L99" s="79">
        <f>'[1]2024_60-69 ΕΞΟΔΑ+ΟΜ 2'!O53</f>
        <v>0</v>
      </c>
      <c r="M99" s="15">
        <f t="shared" si="23"/>
        <v>0</v>
      </c>
      <c r="N99" s="10">
        <f>L99+'[1]2025 Νοέμβριος'!N99</f>
        <v>119.88</v>
      </c>
      <c r="O99" s="15">
        <f t="shared" si="24"/>
        <v>1.2991618087176058E-3</v>
      </c>
      <c r="P99" s="27"/>
      <c r="Q99" s="28" t="e">
        <f t="shared" si="25"/>
        <v>#DIV/0!</v>
      </c>
      <c r="S99"/>
      <c r="T99"/>
      <c r="U99"/>
      <c r="V99"/>
    </row>
    <row r="100" spans="1:22" ht="15" customHeight="1" x14ac:dyDescent="0.25">
      <c r="A100" s="67">
        <v>48</v>
      </c>
      <c r="B100" s="67">
        <v>20</v>
      </c>
      <c r="C100" s="46" t="str">
        <f>[1]ΑΝΤΙΣΤΟΙΧΙΣΗ!L206</f>
        <v>Αμοιβές συνεργατών ( Συνδρομές για Marketing - Ιστοσελίδα _ Editing 3D  -)</v>
      </c>
      <c r="D100" s="79">
        <f>'[1]2025_60-69 ΕΞΟΔΑ+ΟΜ 2'!O56</f>
        <v>0</v>
      </c>
      <c r="E100" s="15" t="e">
        <f t="shared" si="19"/>
        <v>#DIV/0!</v>
      </c>
      <c r="F100" s="79">
        <f>D100+'[1]2025 Νοέμβριος'!F100</f>
        <v>878.12</v>
      </c>
      <c r="G100" s="15">
        <f t="shared" si="20"/>
        <v>1.896696440875437E-2</v>
      </c>
      <c r="H100" s="14"/>
      <c r="I100" s="26" t="e">
        <f t="shared" si="21"/>
        <v>#DIV/0!</v>
      </c>
      <c r="J100" s="27"/>
      <c r="K100" s="27" t="e">
        <f t="shared" si="22"/>
        <v>#DIV/0!</v>
      </c>
      <c r="L100" s="79">
        <f>'[1]2024_60-69 ΕΞΟΔΑ+ΟΜ 2'!O54</f>
        <v>230.38</v>
      </c>
      <c r="M100" s="15">
        <f t="shared" si="23"/>
        <v>1.5961854507259673E-2</v>
      </c>
      <c r="N100" s="10">
        <f>L100+'[1]2025 Νοέμβριος'!N100</f>
        <v>2522.3100000000004</v>
      </c>
      <c r="O100" s="15">
        <f t="shared" si="24"/>
        <v>2.7334741589477018E-2</v>
      </c>
      <c r="P100" s="27"/>
      <c r="Q100" s="28" t="e">
        <f t="shared" si="25"/>
        <v>#DIV/0!</v>
      </c>
      <c r="S100"/>
      <c r="T100"/>
      <c r="U100"/>
      <c r="V100"/>
    </row>
    <row r="101" spans="1:22" ht="25.5" customHeight="1" x14ac:dyDescent="0.25">
      <c r="A101" s="67">
        <v>49</v>
      </c>
      <c r="B101" s="67">
        <v>21</v>
      </c>
      <c r="C101" s="46" t="str">
        <f>[1]ΑΝΤΙΣΤΟΙΧΙΣΗ!L207</f>
        <v xml:space="preserve">Αμοιβές Τρίτων </v>
      </c>
      <c r="D101" s="79">
        <f>'[1]2025_60-69 ΕΞΟΔΑ+ΟΜ 2'!O57</f>
        <v>0</v>
      </c>
      <c r="E101" s="15" t="e">
        <f t="shared" si="19"/>
        <v>#DIV/0!</v>
      </c>
      <c r="F101" s="79">
        <f>D101+'[1]2025 Νοέμβριος'!F101</f>
        <v>0</v>
      </c>
      <c r="G101" s="15">
        <f t="shared" si="20"/>
        <v>0</v>
      </c>
      <c r="H101" s="14"/>
      <c r="I101" s="26" t="e">
        <f t="shared" si="21"/>
        <v>#DIV/0!</v>
      </c>
      <c r="J101" s="27"/>
      <c r="K101" s="27" t="e">
        <f t="shared" si="22"/>
        <v>#DIV/0!</v>
      </c>
      <c r="L101" s="79">
        <f>'[1]2024_60-69 ΕΞΟΔΑ+ΟΜ 2'!O55</f>
        <v>0</v>
      </c>
      <c r="M101" s="15">
        <f t="shared" si="23"/>
        <v>0</v>
      </c>
      <c r="N101" s="10">
        <f>L101+'[1]2025 Νοέμβριος'!N101</f>
        <v>0</v>
      </c>
      <c r="O101" s="15">
        <f t="shared" si="24"/>
        <v>0</v>
      </c>
      <c r="P101" s="27"/>
      <c r="Q101" s="28" t="e">
        <f t="shared" si="25"/>
        <v>#DIV/0!</v>
      </c>
      <c r="S101"/>
      <c r="T101"/>
      <c r="U101"/>
      <c r="V101"/>
    </row>
    <row r="102" spans="1:22" ht="24" customHeight="1" x14ac:dyDescent="0.25">
      <c r="A102" s="67">
        <v>50</v>
      </c>
      <c r="B102" s="67">
        <v>22</v>
      </c>
      <c r="C102" s="82" t="str">
        <f>[1]ΑΝΤΙΣΤΟΙΧΙΣΗ!L208</f>
        <v>Επισκευές - Συντηρήσεις</v>
      </c>
      <c r="D102" s="79">
        <f>'[1]2025_60-69 ΕΞΟΔΑ+ΟΜ 2'!O58</f>
        <v>0</v>
      </c>
      <c r="E102" s="15" t="e">
        <f t="shared" si="19"/>
        <v>#DIV/0!</v>
      </c>
      <c r="F102" s="79">
        <f>D102+'[1]2025 Νοέμβριος'!F102</f>
        <v>0</v>
      </c>
      <c r="G102" s="15">
        <f t="shared" si="20"/>
        <v>0</v>
      </c>
      <c r="H102" s="14"/>
      <c r="I102" s="26" t="e">
        <f t="shared" si="21"/>
        <v>#DIV/0!</v>
      </c>
      <c r="J102" s="27"/>
      <c r="K102" s="27" t="e">
        <f t="shared" si="22"/>
        <v>#DIV/0!</v>
      </c>
      <c r="L102" s="79">
        <f>'[1]2024_60-69 ΕΞΟΔΑ+ΟΜ 2'!O56</f>
        <v>0</v>
      </c>
      <c r="M102" s="15">
        <f t="shared" si="23"/>
        <v>0</v>
      </c>
      <c r="N102" s="10">
        <f>L102+'[1]2025 Νοέμβριος'!N102</f>
        <v>1396.23</v>
      </c>
      <c r="O102" s="15">
        <f t="shared" si="24"/>
        <v>1.5131203638520043E-2</v>
      </c>
      <c r="P102" s="27"/>
      <c r="Q102" s="28" t="e">
        <f t="shared" si="25"/>
        <v>#DIV/0!</v>
      </c>
      <c r="S102"/>
      <c r="T102"/>
      <c r="U102"/>
      <c r="V102"/>
    </row>
    <row r="103" spans="1:22" ht="15" hidden="1" customHeight="1" x14ac:dyDescent="0.25">
      <c r="A103" s="67">
        <v>51</v>
      </c>
      <c r="B103" s="67">
        <v>23</v>
      </c>
      <c r="C103" s="72" t="str">
        <f>[1]ΑΝΤΙΣΤΟΙΧΙΣΗ!L209</f>
        <v xml:space="preserve">Εξοδα προβολής και διαφήμισης </v>
      </c>
      <c r="D103" s="79">
        <f>'[1]2025_60-69 ΕΞΟΔΑ+ΟΜ 2'!O59</f>
        <v>0</v>
      </c>
      <c r="E103" s="15" t="e">
        <f t="shared" si="19"/>
        <v>#DIV/0!</v>
      </c>
      <c r="F103" s="79">
        <f>D103+'[1]2025 Νοέμβριος'!F103</f>
        <v>2545.4699999999998</v>
      </c>
      <c r="G103" s="15">
        <f t="shared" si="20"/>
        <v>5.4980912510308365E-2</v>
      </c>
      <c r="H103" s="14"/>
      <c r="I103" s="26" t="e">
        <f t="shared" si="21"/>
        <v>#DIV/0!</v>
      </c>
      <c r="J103" s="27"/>
      <c r="K103" s="27" t="e">
        <f t="shared" si="22"/>
        <v>#DIV/0!</v>
      </c>
      <c r="L103" s="79">
        <f>'[1]2024_60-69 ΕΞΟΔΑ+ΟΜ 2'!O57</f>
        <v>1074.8699999999999</v>
      </c>
      <c r="M103" s="15">
        <f t="shared" si="23"/>
        <v>7.4472256941653797E-2</v>
      </c>
      <c r="N103" s="10">
        <f>L103+'[1]2025 Νοέμβριος'!N103</f>
        <v>11566.439999999999</v>
      </c>
      <c r="O103" s="15">
        <f t="shared" si="24"/>
        <v>0.12534765691377764</v>
      </c>
      <c r="P103" s="27"/>
      <c r="Q103" s="28" t="e">
        <f t="shared" si="25"/>
        <v>#DIV/0!</v>
      </c>
      <c r="S103"/>
      <c r="T103"/>
      <c r="U103"/>
      <c r="V103"/>
    </row>
    <row r="104" spans="1:22" ht="28.5" hidden="1" customHeight="1" x14ac:dyDescent="0.25">
      <c r="A104" s="67">
        <v>52</v>
      </c>
      <c r="B104" s="67">
        <v>24</v>
      </c>
      <c r="C104" s="82" t="str">
        <f>[1]ΑΝΤΙΣΤΟΙΧΙΣΗ!L210</f>
        <v>Εξοδα εκθέσεων και επιδείξεων</v>
      </c>
      <c r="D104" s="79">
        <f>'[1]2025_60-69 ΕΞΟΔΑ+ΟΜ 2'!O60</f>
        <v>0</v>
      </c>
      <c r="E104" s="15" t="e">
        <f t="shared" si="19"/>
        <v>#DIV/0!</v>
      </c>
      <c r="F104" s="79">
        <f>D104+'[1]2025 Νοέμβριος'!F104</f>
        <v>0</v>
      </c>
      <c r="G104" s="15">
        <f t="shared" si="20"/>
        <v>0</v>
      </c>
      <c r="H104" s="14"/>
      <c r="I104" s="26" t="e">
        <f t="shared" si="21"/>
        <v>#DIV/0!</v>
      </c>
      <c r="J104" s="27"/>
      <c r="K104" s="27" t="e">
        <f t="shared" si="22"/>
        <v>#DIV/0!</v>
      </c>
      <c r="L104" s="79">
        <f>'[1]2024_60-69 ΕΞΟΔΑ+ΟΜ 2'!O58</f>
        <v>0</v>
      </c>
      <c r="M104" s="15">
        <f t="shared" si="23"/>
        <v>0</v>
      </c>
      <c r="N104" s="10">
        <f>L104+'[1]2025 Νοέμβριος'!N104</f>
        <v>0</v>
      </c>
      <c r="O104" s="15">
        <f t="shared" si="24"/>
        <v>0</v>
      </c>
      <c r="P104" s="27"/>
      <c r="Q104" s="28" t="e">
        <f t="shared" si="25"/>
        <v>#DIV/0!</v>
      </c>
      <c r="S104"/>
      <c r="T104"/>
      <c r="U104"/>
      <c r="V104"/>
    </row>
    <row r="105" spans="1:22" ht="31.5" customHeight="1" x14ac:dyDescent="0.25">
      <c r="A105" s="67">
        <v>53</v>
      </c>
      <c r="B105" s="67">
        <v>25</v>
      </c>
      <c r="C105" s="82" t="str">
        <f>[1]ΑΝΤΙΣΤΟΙΧΙΣΗ!L211</f>
        <v>Αποσβέσεις ( Εξοπλισμού R.DEP. &amp; M.DEP.)</v>
      </c>
      <c r="D105" s="79">
        <f>'[1]2025_60-69 ΕΞΟΔΑ+ΟΜ 2'!O61</f>
        <v>0</v>
      </c>
      <c r="E105" s="15" t="e">
        <f t="shared" si="19"/>
        <v>#DIV/0!</v>
      </c>
      <c r="F105" s="79">
        <f>D105+'[1]2025 Νοέμβριος'!F105</f>
        <v>0</v>
      </c>
      <c r="G105" s="15">
        <f t="shared" si="20"/>
        <v>0</v>
      </c>
      <c r="H105" s="14"/>
      <c r="I105" s="26" t="e">
        <f t="shared" si="21"/>
        <v>#DIV/0!</v>
      </c>
      <c r="J105" s="27"/>
      <c r="K105" s="27" t="e">
        <f t="shared" si="22"/>
        <v>#DIV/0!</v>
      </c>
      <c r="L105" s="79">
        <f>'[1]2024_60-69 ΕΞΟΔΑ+ΟΜ 2'!O59</f>
        <v>74.680000000000007</v>
      </c>
      <c r="M105" s="15">
        <f t="shared" si="23"/>
        <v>5.174196087343313E-3</v>
      </c>
      <c r="N105" s="10">
        <f>L105+'[1]2025 Νοέμβριος'!N105</f>
        <v>74.680000000000007</v>
      </c>
      <c r="O105" s="15">
        <f t="shared" si="24"/>
        <v>8.0932101997856871E-4</v>
      </c>
      <c r="P105" s="27"/>
      <c r="Q105" s="28" t="e">
        <f t="shared" si="25"/>
        <v>#DIV/0!</v>
      </c>
      <c r="S105"/>
      <c r="T105"/>
      <c r="U105"/>
      <c r="V105"/>
    </row>
    <row r="106" spans="1:22" ht="45" customHeight="1" x14ac:dyDescent="0.25">
      <c r="A106" s="67">
        <v>54</v>
      </c>
      <c r="B106" s="67">
        <v>26</v>
      </c>
      <c r="C106" s="82">
        <f>[1]ΑΝΤΙΣΤΟΙΧΙΣΗ!L212</f>
        <v>0</v>
      </c>
      <c r="D106" s="79"/>
      <c r="E106" s="15"/>
      <c r="F106" s="79"/>
      <c r="G106" s="15"/>
      <c r="H106" s="14"/>
      <c r="I106" s="26"/>
      <c r="J106" s="27"/>
      <c r="K106" s="27"/>
      <c r="L106" s="79"/>
      <c r="M106" s="15"/>
      <c r="N106" s="27"/>
      <c r="O106" s="27"/>
      <c r="P106" s="27"/>
      <c r="Q106" s="28"/>
      <c r="S106"/>
      <c r="T106"/>
      <c r="U106"/>
      <c r="V106"/>
    </row>
    <row r="107" spans="1:22" ht="30" customHeight="1" x14ac:dyDescent="0.25">
      <c r="A107" s="67">
        <v>55</v>
      </c>
      <c r="B107" s="67">
        <v>27</v>
      </c>
      <c r="C107" s="82">
        <f>[1]ΑΝΤΙΣΤΟΙΧΙΣΗ!L213</f>
        <v>0</v>
      </c>
      <c r="D107" s="79"/>
      <c r="E107" s="15"/>
      <c r="F107" s="79"/>
      <c r="G107" s="15"/>
      <c r="H107" s="14"/>
      <c r="I107" s="26"/>
      <c r="J107" s="27"/>
      <c r="K107" s="27"/>
      <c r="L107" s="79"/>
      <c r="M107" s="15"/>
      <c r="N107" s="27"/>
      <c r="O107" s="27"/>
      <c r="P107" s="27"/>
      <c r="Q107" s="28"/>
      <c r="S107"/>
      <c r="T107"/>
      <c r="U107"/>
      <c r="V107"/>
    </row>
    <row r="108" spans="1:22" ht="15" customHeight="1" x14ac:dyDescent="0.25">
      <c r="A108" s="67">
        <v>56</v>
      </c>
      <c r="B108" s="67">
        <v>28</v>
      </c>
      <c r="C108" s="82">
        <f>[1]ΑΝΤΙΣΤΟΙΧΙΣΗ!L214</f>
        <v>0</v>
      </c>
      <c r="D108" s="79"/>
      <c r="E108" s="15"/>
      <c r="F108" s="79"/>
      <c r="G108" s="15"/>
      <c r="H108" s="14"/>
      <c r="I108" s="26"/>
      <c r="J108" s="27"/>
      <c r="K108" s="27"/>
      <c r="L108" s="79"/>
      <c r="M108" s="15"/>
      <c r="N108" s="27"/>
      <c r="O108" s="27"/>
      <c r="P108" s="27"/>
      <c r="Q108" s="28"/>
      <c r="S108"/>
      <c r="T108"/>
      <c r="U108"/>
      <c r="V108"/>
    </row>
    <row r="109" spans="1:22" ht="28.5" customHeight="1" x14ac:dyDescent="0.25">
      <c r="A109" s="67">
        <v>57</v>
      </c>
      <c r="B109" s="67">
        <v>29</v>
      </c>
      <c r="C109" s="82">
        <f>[1]ΑΝΤΙΣΤΟΙΧΙΣΗ!L215</f>
        <v>0</v>
      </c>
      <c r="D109" s="79"/>
      <c r="E109" s="15"/>
      <c r="F109" s="79"/>
      <c r="G109" s="15"/>
      <c r="H109" s="14"/>
      <c r="I109" s="12"/>
      <c r="J109" s="83"/>
      <c r="K109" s="11"/>
      <c r="L109" s="79"/>
      <c r="M109" s="15"/>
      <c r="N109" s="83"/>
      <c r="O109" s="83"/>
      <c r="P109" s="83"/>
      <c r="Q109" s="28"/>
      <c r="S109"/>
      <c r="T109"/>
      <c r="U109"/>
      <c r="V109"/>
    </row>
    <row r="110" spans="1:22" ht="15" customHeight="1" x14ac:dyDescent="0.25">
      <c r="A110" s="67">
        <v>58</v>
      </c>
      <c r="B110" s="67">
        <v>30</v>
      </c>
      <c r="C110" s="84">
        <f>[1]ΑΝΤΙΣΤΟΙΧΙΣΗ!L216</f>
        <v>0</v>
      </c>
      <c r="D110" s="79"/>
      <c r="E110" s="15"/>
      <c r="F110" s="79"/>
      <c r="G110" s="15"/>
      <c r="H110" s="14"/>
      <c r="I110" s="12"/>
      <c r="J110" s="83"/>
      <c r="K110" s="11"/>
      <c r="L110" s="79"/>
      <c r="M110" s="15"/>
      <c r="N110" s="83"/>
      <c r="O110" s="83"/>
      <c r="P110" s="83"/>
      <c r="Q110" s="28"/>
      <c r="S110"/>
      <c r="T110"/>
      <c r="U110"/>
      <c r="V110"/>
    </row>
    <row r="111" spans="1:22" ht="15" customHeight="1" x14ac:dyDescent="0.25">
      <c r="A111" s="60"/>
      <c r="B111" s="60"/>
      <c r="C111" s="20" t="s">
        <v>41</v>
      </c>
      <c r="D111" s="7">
        <f>'[1]2025_60-69 ΕΞΟΔΑ+ΟΜ 2'!O36</f>
        <v>0</v>
      </c>
      <c r="E111" s="8"/>
      <c r="F111" s="7">
        <f>'[1]2025_60-69 ΕΞΟΔΑ+ΟΜ 2'!AB36</f>
        <v>46297.340000000004</v>
      </c>
      <c r="G111" s="8"/>
      <c r="H111" s="7">
        <f>SUM(H81:H110)</f>
        <v>0</v>
      </c>
      <c r="I111" s="8"/>
      <c r="J111" s="7">
        <f>SUM(J81:J110)</f>
        <v>0</v>
      </c>
      <c r="K111" s="8"/>
      <c r="L111" s="7">
        <f>SUM(L81:L110)</f>
        <v>14433.16</v>
      </c>
      <c r="M111" s="8"/>
      <c r="N111" s="7">
        <f>SUM(N81:N110)</f>
        <v>92274.879999999976</v>
      </c>
      <c r="O111" s="8"/>
      <c r="P111" s="7">
        <f>SUM(P81:P110)</f>
        <v>0</v>
      </c>
      <c r="Q111" s="8"/>
      <c r="S111"/>
      <c r="T111"/>
      <c r="U111"/>
      <c r="V111"/>
    </row>
    <row r="112" spans="1:22" ht="15" customHeight="1" x14ac:dyDescent="0.25">
      <c r="A112" s="60"/>
      <c r="B112" s="60"/>
      <c r="C112" s="22" t="s">
        <v>18</v>
      </c>
      <c r="D112" s="7">
        <f>D80-D111</f>
        <v>0</v>
      </c>
      <c r="E112" s="8"/>
      <c r="F112" s="7">
        <f>F80-F111</f>
        <v>0</v>
      </c>
      <c r="G112" s="8"/>
      <c r="H112" s="7">
        <f>H80-H111</f>
        <v>0</v>
      </c>
      <c r="I112" s="8"/>
      <c r="J112" s="7">
        <f>J80-J111</f>
        <v>0</v>
      </c>
      <c r="K112" s="8"/>
      <c r="L112" s="7">
        <f>L80-L111</f>
        <v>0</v>
      </c>
      <c r="M112" s="8"/>
      <c r="N112" s="7">
        <f>N80-N111</f>
        <v>0</v>
      </c>
      <c r="O112" s="8"/>
      <c r="P112" s="7">
        <f>P80-P111</f>
        <v>0</v>
      </c>
      <c r="Q112" s="8"/>
      <c r="S112"/>
      <c r="T112"/>
      <c r="U112"/>
      <c r="V112"/>
    </row>
    <row r="113" spans="1:22" ht="15" customHeight="1" x14ac:dyDescent="0.25">
      <c r="A113" s="85">
        <v>112</v>
      </c>
      <c r="B113" s="85"/>
      <c r="C113" s="78" t="s">
        <v>160</v>
      </c>
      <c r="D113" s="181" t="str">
        <f>[1]ΑΝΤΙΣΤΟΙΧΙΣΗ!$F$32</f>
        <v xml:space="preserve">ΠΡΑΓΜΑΤΟΠΟΙΗΘΕΝΤΑ ΜΗΝΟΣ ΤΡΕΧ. ΕΤΟΥΣ </v>
      </c>
      <c r="E113" s="181"/>
      <c r="F113" s="181"/>
      <c r="G113" s="181"/>
      <c r="H113" s="181" t="str">
        <f>[1]ΑΝΤΙΣΤΟΙΧΙΣΗ!$F$35</f>
        <v>ΠΡΟΥΠΟΛΟΓΙΣΜΟΣ ΤΡΕΧΟΝΤΟΣ ΕΤΟΥΣ</v>
      </c>
      <c r="I113" s="181"/>
      <c r="J113" s="181"/>
      <c r="K113" s="181"/>
      <c r="L113" s="181" t="str">
        <f>[1]ΑΝΤΙΣΤΟΙΧΙΣΗ!$F$68</f>
        <v>ΠΡΑΓΜΑΤΟΠΟΙΗΘΕΝΤΑ ΠΡΟΗΓΟΥΜΕΝΟΥ ΕΤΟΥΣ</v>
      </c>
      <c r="M113" s="181"/>
      <c r="N113" s="181"/>
      <c r="O113" s="181">
        <f>[1]ΑΝΤΙΣΤΟΙΧΙΣΗ!$D$33</f>
        <v>2024</v>
      </c>
      <c r="P113" s="182" t="str">
        <f>[1]ΑΝΤΙΣΤΟΙΧΙΣΗ!$F$100</f>
        <v xml:space="preserve">ΣΥΓΚΡΙΣΕΙΣ </v>
      </c>
      <c r="Q113" s="182">
        <f>[1]ΑΝΤΙΣΤΟΙΧΙΣΗ!$H$141</f>
        <v>2024</v>
      </c>
      <c r="S113"/>
      <c r="T113"/>
      <c r="U113"/>
      <c r="V113"/>
    </row>
    <row r="114" spans="1:22" ht="15" customHeight="1" x14ac:dyDescent="0.25">
      <c r="A114" s="60"/>
      <c r="B114" s="19"/>
      <c r="C114" s="5" t="s">
        <v>161</v>
      </c>
      <c r="D114" s="179" t="str">
        <f>[1]ΑΝΤΙΣΤΟΙΧΙΣΗ!$F$117</f>
        <v xml:space="preserve">ΔΕΚΕΜΒΡΙΟΣ ΤΡΕΧΟΝ ΕΤΟΣ </v>
      </c>
      <c r="E114" s="179"/>
      <c r="F114" s="179"/>
      <c r="G114" s="61">
        <f>[1]ΑΝΤΙΣΤΟΙΧΙΣΗ!$D$34</f>
        <v>2025</v>
      </c>
      <c r="H114" s="179" t="str">
        <f>[1]ΑΝΤΙΣΤΟΙΧΙΣΗ!$F$117</f>
        <v xml:space="preserve">ΔΕΚΕΜΒΡΙΟΣ ΤΡΕΧΟΝ ΕΤΟΣ </v>
      </c>
      <c r="I114" s="179"/>
      <c r="J114" s="179"/>
      <c r="K114" s="61">
        <f>[1]ΑΝΤΙΣΤΟΙΧΙΣΗ!$D$34</f>
        <v>2025</v>
      </c>
      <c r="L114" s="179" t="str">
        <f>[1]ΑΝΤΙΣΤΟΙΧΙΣΗ!$F$131</f>
        <v>ΔΕΚΕΜΒΡΙΟΣ ΠΡΟΗΓΟΥΜΕΝΟΥ ΕΤΟΥΣ</v>
      </c>
      <c r="M114" s="179"/>
      <c r="N114" s="179"/>
      <c r="O114" s="61">
        <f>[1]ΑΝΤΙΣΤΟΙΧΙΣΗ!$D$33</f>
        <v>2024</v>
      </c>
      <c r="P114" s="179"/>
      <c r="Q114" s="179"/>
      <c r="S114"/>
      <c r="T114"/>
      <c r="U114"/>
      <c r="V114"/>
    </row>
    <row r="115" spans="1:22" ht="28.5" customHeight="1" x14ac:dyDescent="0.25">
      <c r="A115" s="69">
        <v>114</v>
      </c>
      <c r="B115" s="69" t="s">
        <v>42</v>
      </c>
      <c r="C115" s="62" t="s">
        <v>20</v>
      </c>
      <c r="D115" s="62" t="s">
        <v>166</v>
      </c>
      <c r="E115" s="63" t="s">
        <v>35</v>
      </c>
      <c r="F115" s="63" t="s">
        <v>36</v>
      </c>
      <c r="G115" s="63" t="s">
        <v>27</v>
      </c>
      <c r="H115" s="63" t="s">
        <v>38</v>
      </c>
      <c r="I115" s="63" t="s">
        <v>39</v>
      </c>
      <c r="J115" s="63" t="s">
        <v>36</v>
      </c>
      <c r="K115" s="63" t="s">
        <v>37</v>
      </c>
      <c r="L115" s="63" t="s">
        <v>38</v>
      </c>
      <c r="M115" s="63" t="s">
        <v>39</v>
      </c>
      <c r="N115" s="63" t="s">
        <v>36</v>
      </c>
      <c r="O115" s="63" t="s">
        <v>27</v>
      </c>
      <c r="P115" s="63" t="s">
        <v>28</v>
      </c>
      <c r="Q115" s="63" t="s">
        <v>40</v>
      </c>
      <c r="S115"/>
      <c r="T115"/>
      <c r="U115"/>
      <c r="V115"/>
    </row>
    <row r="116" spans="1:22" ht="28.5" customHeight="1" x14ac:dyDescent="0.25">
      <c r="A116" s="60"/>
      <c r="B116" s="19" t="s">
        <v>2</v>
      </c>
      <c r="C116" s="6" t="s">
        <v>167</v>
      </c>
      <c r="D116" s="7">
        <f>SUM(D117:D156)</f>
        <v>777.67000000000007</v>
      </c>
      <c r="E116" s="8"/>
      <c r="F116" s="7">
        <f>SUM(F117:F156)</f>
        <v>52789.18</v>
      </c>
      <c r="G116" s="8"/>
      <c r="H116" s="7">
        <f>SUM(H117:H156)</f>
        <v>0</v>
      </c>
      <c r="I116" s="8"/>
      <c r="J116" s="7">
        <f>SUM(J117:J156)</f>
        <v>0</v>
      </c>
      <c r="K116" s="8"/>
      <c r="L116" s="7">
        <f>SUM(L117:L156)</f>
        <v>14896.930000000002</v>
      </c>
      <c r="M116" s="8"/>
      <c r="N116" s="7">
        <f>SUM(N117:N156)</f>
        <v>110143.89999999997</v>
      </c>
      <c r="O116" s="8"/>
      <c r="P116" s="7">
        <f>SUM(P117:P156)</f>
        <v>0</v>
      </c>
      <c r="Q116" s="8"/>
      <c r="S116"/>
      <c r="T116"/>
      <c r="U116"/>
      <c r="V116"/>
    </row>
    <row r="117" spans="1:22" ht="28.5" customHeight="1" x14ac:dyDescent="0.25">
      <c r="A117" s="67">
        <v>59</v>
      </c>
      <c r="B117" s="67">
        <v>1</v>
      </c>
      <c r="C117" s="44" t="str">
        <f>[1]ΑΝΤΙΣΤΟΙΧΙΣΗ!O187</f>
        <v>Μικτές Αποδοχές (Α.Κ.Διοικ.)</v>
      </c>
      <c r="D117" s="14">
        <f>'[1]2025_60-69 ΕΞΟΔΑ+ΟΜ 2'!O74</f>
        <v>0</v>
      </c>
      <c r="E117" s="15">
        <f>D117/$D$116</f>
        <v>0</v>
      </c>
      <c r="F117" s="10">
        <f>D117+'[1]2025 Νοέμβριος'!F117</f>
        <v>6449.25</v>
      </c>
      <c r="G117" s="15">
        <f t="shared" ref="G117:G153" si="26">F117/$F$116</f>
        <v>0.12216992194233743</v>
      </c>
      <c r="H117" s="14"/>
      <c r="I117" s="29" t="e">
        <f>H117/$H$116</f>
        <v>#DIV/0!</v>
      </c>
      <c r="J117" s="10"/>
      <c r="K117" s="10" t="e">
        <f>J117/$J$116</f>
        <v>#DIV/0!</v>
      </c>
      <c r="L117" s="14">
        <f>'[1]2024_60-69 ΕΞΟΔΑ+ΟΜ 2'!O66</f>
        <v>2202.9499999999998</v>
      </c>
      <c r="M117" s="15">
        <f>L117/$L$116</f>
        <v>0.14787946241272526</v>
      </c>
      <c r="N117" s="10">
        <f>L117+'[1]2025 Νοέμβριος'!N117</f>
        <v>15737.220000000001</v>
      </c>
      <c r="O117" s="15">
        <f>N117/$N$116</f>
        <v>0.14287872501336893</v>
      </c>
      <c r="P117" s="10"/>
      <c r="Q117" s="30" t="e">
        <f t="shared" ref="Q117:Q153" si="27">SUM(D117:P117)</f>
        <v>#DIV/0!</v>
      </c>
      <c r="S117"/>
      <c r="T117"/>
      <c r="U117"/>
      <c r="V117"/>
    </row>
    <row r="118" spans="1:22" ht="15" customHeight="1" x14ac:dyDescent="0.25">
      <c r="A118" s="67">
        <v>60</v>
      </c>
      <c r="B118" s="67">
        <v>2</v>
      </c>
      <c r="C118" s="71" t="str">
        <f>[1]ΑΝΤΙΣΤΟΙΧΙΣΗ!O188</f>
        <v>Ασφαλιστικές εισφορές  (Α.Κ.Διοικ.)</v>
      </c>
      <c r="D118" s="14">
        <f>'[1]2025_60-69 ΕΞΟΔΑ+ΟΜ 2'!O75</f>
        <v>0</v>
      </c>
      <c r="E118" s="15">
        <f t="shared" ref="E118:E150" si="28">D118/$D$116</f>
        <v>0</v>
      </c>
      <c r="F118" s="10">
        <f>D118+'[1]2025 Νοέμβριος'!F118</f>
        <v>1329.02</v>
      </c>
      <c r="G118" s="15">
        <f t="shared" si="26"/>
        <v>2.51759925045246E-2</v>
      </c>
      <c r="H118" s="14"/>
      <c r="I118" s="29" t="e">
        <f t="shared" ref="I118:I153" si="29">H118/$H$116</f>
        <v>#DIV/0!</v>
      </c>
      <c r="J118" s="10"/>
      <c r="K118" s="10" t="e">
        <f t="shared" ref="K118:K153" si="30">J118/$J$116</f>
        <v>#DIV/0!</v>
      </c>
      <c r="L118" s="14">
        <f>'[1]2024_60-69 ΕΞΟΔΑ+ΟΜ 2'!O67</f>
        <v>491.03999999999996</v>
      </c>
      <c r="M118" s="15">
        <f t="shared" ref="M118:M153" si="31">L118/$L$116</f>
        <v>3.2962496299573124E-2</v>
      </c>
      <c r="N118" s="10">
        <f>L118+'[1]2025 Νοέμβριος'!N118</f>
        <v>3420.4800000000005</v>
      </c>
      <c r="O118" s="15">
        <f t="shared" ref="O118:O153" si="32">N118/$N$116</f>
        <v>3.1054647601909881E-2</v>
      </c>
      <c r="P118" s="10"/>
      <c r="Q118" s="30" t="e">
        <f t="shared" si="27"/>
        <v>#DIV/0!</v>
      </c>
      <c r="S118"/>
      <c r="T118"/>
      <c r="U118"/>
      <c r="V118" s="160"/>
    </row>
    <row r="119" spans="1:22" ht="28.5" customHeight="1" x14ac:dyDescent="0.25">
      <c r="A119" s="67">
        <v>61</v>
      </c>
      <c r="B119" s="67">
        <v>3</v>
      </c>
      <c r="C119" s="46" t="str">
        <f>[1]ΑΝΤΙΣΤΟΙΧΙΣΗ!O189</f>
        <v xml:space="preserve">Ενοίκια  Έδρας </v>
      </c>
      <c r="D119" s="14">
        <f>'[1]2025_60-69 ΕΞΟΔΑ+ΟΜ 2'!O76</f>
        <v>0</v>
      </c>
      <c r="E119" s="15">
        <f t="shared" si="28"/>
        <v>0</v>
      </c>
      <c r="F119" s="10">
        <f>D119+'[1]2025 Νοέμβριος'!F119</f>
        <v>4377.5</v>
      </c>
      <c r="G119" s="15">
        <f t="shared" si="26"/>
        <v>8.2924190146541399E-2</v>
      </c>
      <c r="H119" s="14"/>
      <c r="I119" s="29" t="e">
        <f t="shared" si="29"/>
        <v>#DIV/0!</v>
      </c>
      <c r="J119" s="10"/>
      <c r="K119" s="10" t="e">
        <f t="shared" si="30"/>
        <v>#DIV/0!</v>
      </c>
      <c r="L119" s="14">
        <f>'[1]2024_60-69 ΕΞΟΔΑ+ΟΜ 2'!O68</f>
        <v>875.5</v>
      </c>
      <c r="M119" s="15">
        <f t="shared" si="31"/>
        <v>5.8770498351002516E-2</v>
      </c>
      <c r="N119" s="10">
        <f>L119+'[1]2025 Νοέμβριος'!N119</f>
        <v>10353</v>
      </c>
      <c r="O119" s="15">
        <f t="shared" si="32"/>
        <v>9.3995218981713952E-2</v>
      </c>
      <c r="P119" s="10"/>
      <c r="Q119" s="30" t="e">
        <f t="shared" si="27"/>
        <v>#DIV/0!</v>
      </c>
      <c r="S119"/>
      <c r="T119"/>
      <c r="U119"/>
      <c r="V119"/>
    </row>
    <row r="120" spans="1:22" ht="28.5" customHeight="1" x14ac:dyDescent="0.25">
      <c r="A120" s="67">
        <v>62</v>
      </c>
      <c r="B120" s="67">
        <v>4</v>
      </c>
      <c r="C120" s="46" t="str">
        <f>[1]ΑΝΤΙΣΤΟΙΧΙΣΗ!O190</f>
        <v>Ενοίκιο Αποθήκης Β</v>
      </c>
      <c r="D120" s="14">
        <f>'[1]2025_60-69 ΕΞΟΔΑ+ΟΜ 2'!O77</f>
        <v>0</v>
      </c>
      <c r="E120" s="15">
        <f t="shared" si="28"/>
        <v>0</v>
      </c>
      <c r="F120" s="10">
        <f>D120+'[1]2025 Νοέμβριος'!F120</f>
        <v>0</v>
      </c>
      <c r="G120" s="15">
        <f t="shared" si="26"/>
        <v>0</v>
      </c>
      <c r="H120" s="14"/>
      <c r="I120" s="29" t="e">
        <f t="shared" si="29"/>
        <v>#DIV/0!</v>
      </c>
      <c r="J120" s="10"/>
      <c r="K120" s="10" t="e">
        <f t="shared" si="30"/>
        <v>#DIV/0!</v>
      </c>
      <c r="L120" s="14">
        <f>'[1]2024_60-69 ΕΞΟΔΑ+ΟΜ 2'!O69</f>
        <v>0</v>
      </c>
      <c r="M120" s="15">
        <f t="shared" si="31"/>
        <v>0</v>
      </c>
      <c r="N120" s="10">
        <f>L120+'[1]2025 Νοέμβριος'!N120</f>
        <v>0</v>
      </c>
      <c r="O120" s="15">
        <f t="shared" si="32"/>
        <v>0</v>
      </c>
      <c r="P120" s="10"/>
      <c r="Q120" s="30" t="e">
        <f t="shared" si="27"/>
        <v>#DIV/0!</v>
      </c>
      <c r="S120"/>
      <c r="T120"/>
      <c r="U120"/>
      <c r="V120"/>
    </row>
    <row r="121" spans="1:22" ht="28.5" customHeight="1" x14ac:dyDescent="0.25">
      <c r="A121" s="67">
        <v>63</v>
      </c>
      <c r="B121" s="67">
        <v>5</v>
      </c>
      <c r="C121" s="46" t="str">
        <f>[1]ΑΝΤΙΣΤΟΙΧΙΣΗ!O191</f>
        <v>Ενοίκιο Αποθήκης Α</v>
      </c>
      <c r="D121" s="14">
        <f>'[1]2025_60-69 ΕΞΟΔΑ+ΟΜ 2'!O78</f>
        <v>0</v>
      </c>
      <c r="E121" s="15">
        <f t="shared" si="28"/>
        <v>0</v>
      </c>
      <c r="F121" s="10">
        <f>D121+'[1]2025 Νοέμβριος'!F121</f>
        <v>1242.75</v>
      </c>
      <c r="G121" s="15">
        <f t="shared" si="26"/>
        <v>2.3541756094714865E-2</v>
      </c>
      <c r="H121" s="14"/>
      <c r="I121" s="29" t="e">
        <f t="shared" si="29"/>
        <v>#DIV/0!</v>
      </c>
      <c r="J121" s="10"/>
      <c r="K121" s="10" t="e">
        <f t="shared" si="30"/>
        <v>#DIV/0!</v>
      </c>
      <c r="L121" s="14">
        <f>'[1]2024_60-69 ΕΞΟΔΑ+ΟΜ 2'!O70</f>
        <v>241.31</v>
      </c>
      <c r="M121" s="15">
        <f t="shared" si="31"/>
        <v>1.6198639585471634E-2</v>
      </c>
      <c r="N121" s="10">
        <f>L121+'[1]2025 Νοέμβριος'!N121</f>
        <v>2895.72</v>
      </c>
      <c r="O121" s="15">
        <f t="shared" si="32"/>
        <v>2.6290334734833255E-2</v>
      </c>
      <c r="P121" s="10"/>
      <c r="Q121" s="30" t="e">
        <f t="shared" si="27"/>
        <v>#DIV/0!</v>
      </c>
      <c r="S121"/>
      <c r="T121"/>
      <c r="U121"/>
      <c r="V121"/>
    </row>
    <row r="122" spans="1:22" ht="15" customHeight="1" x14ac:dyDescent="0.25">
      <c r="A122" s="67">
        <v>64</v>
      </c>
      <c r="B122" s="67">
        <v>6</v>
      </c>
      <c r="C122" s="46" t="str">
        <f>[1]ΑΝΤΙΣΤΟΙΧΙΣΗ!O192</f>
        <v>Ενοίκιο Αριστοφάνους 1</v>
      </c>
      <c r="D122" s="14">
        <f>'[1]2025_60-69 ΕΞΟΔΑ+ΟΜ 2'!O79</f>
        <v>0</v>
      </c>
      <c r="E122" s="15">
        <f t="shared" si="28"/>
        <v>0</v>
      </c>
      <c r="F122" s="10">
        <f>D122+'[1]2025 Νοέμβριος'!F122</f>
        <v>4826.25</v>
      </c>
      <c r="G122" s="15">
        <f t="shared" si="26"/>
        <v>9.1424985195829908E-2</v>
      </c>
      <c r="H122" s="14"/>
      <c r="I122" s="29" t="e">
        <f t="shared" si="29"/>
        <v>#DIV/0!</v>
      </c>
      <c r="J122" s="10"/>
      <c r="K122" s="10" t="e">
        <f t="shared" si="30"/>
        <v>#DIV/0!</v>
      </c>
      <c r="L122" s="14">
        <f>'[1]2024_60-69 ΕΞΟΔΑ+ΟΜ 2'!O71</f>
        <v>965.25</v>
      </c>
      <c r="M122" s="15">
        <f t="shared" si="31"/>
        <v>6.4795229621136693E-2</v>
      </c>
      <c r="N122" s="10">
        <f>L122+'[1]2025 Νοέμβριος'!N122</f>
        <v>11583</v>
      </c>
      <c r="O122" s="15">
        <f t="shared" si="32"/>
        <v>0.10516242842318098</v>
      </c>
      <c r="P122" s="10"/>
      <c r="Q122" s="30" t="e">
        <f t="shared" si="27"/>
        <v>#DIV/0!</v>
      </c>
      <c r="S122"/>
      <c r="T122"/>
      <c r="U122"/>
      <c r="V122"/>
    </row>
    <row r="123" spans="1:22" ht="15" customHeight="1" x14ac:dyDescent="0.25">
      <c r="A123" s="67">
        <v>65</v>
      </c>
      <c r="B123" s="67">
        <v>7</v>
      </c>
      <c r="C123" s="46" t="str">
        <f>[1]ΑΝΤΙΣΤΟΙΧΙΣΗ!O193</f>
        <v xml:space="preserve">Χαρτόσημο ενοικίου Έδρας </v>
      </c>
      <c r="D123" s="14">
        <f>'[1]2025_60-69 ΕΞΟΔΑ+ΟΜ 2'!O80</f>
        <v>0</v>
      </c>
      <c r="E123" s="15">
        <f t="shared" si="28"/>
        <v>0</v>
      </c>
      <c r="F123" s="10">
        <f>D123+'[1]2025 Νοέμβριος'!F123</f>
        <v>157.6</v>
      </c>
      <c r="G123" s="15">
        <f t="shared" si="26"/>
        <v>2.9854602780342485E-3</v>
      </c>
      <c r="H123" s="14"/>
      <c r="I123" s="29" t="e">
        <f t="shared" si="29"/>
        <v>#DIV/0!</v>
      </c>
      <c r="J123" s="10"/>
      <c r="K123" s="10" t="e">
        <f t="shared" si="30"/>
        <v>#DIV/0!</v>
      </c>
      <c r="L123" s="14">
        <f>'[1]2024_60-69 ΕΞΟΔΑ+ΟΜ 2'!O72</f>
        <v>31.52</v>
      </c>
      <c r="M123" s="15">
        <f t="shared" si="31"/>
        <v>2.1158721964861212E-3</v>
      </c>
      <c r="N123" s="10">
        <f>L123+'[1]2025 Νοέμβριος'!N123</f>
        <v>372.71999999999997</v>
      </c>
      <c r="O123" s="15">
        <f t="shared" si="32"/>
        <v>3.3839368317264969E-3</v>
      </c>
      <c r="P123" s="10"/>
      <c r="Q123" s="30" t="e">
        <f t="shared" si="27"/>
        <v>#DIV/0!</v>
      </c>
      <c r="S123"/>
      <c r="T123"/>
      <c r="U123"/>
      <c r="V123"/>
    </row>
    <row r="124" spans="1:22" ht="28.5" customHeight="1" x14ac:dyDescent="0.25">
      <c r="A124" s="67">
        <v>66</v>
      </c>
      <c r="B124" s="67">
        <v>8</v>
      </c>
      <c r="C124" s="46" t="str">
        <f>[1]ΑΝΤΙΣΤΟΙΧΙΣΗ!O194</f>
        <v xml:space="preserve">Χαρτόσημο Ενοικίου Αποθήκης Α </v>
      </c>
      <c r="D124" s="14">
        <f>'[1]2025_60-69 ΕΞΟΔΑ+ΟΜ 2'!O81</f>
        <v>0</v>
      </c>
      <c r="E124" s="15">
        <f t="shared" si="28"/>
        <v>0</v>
      </c>
      <c r="F124" s="10">
        <f>D124+'[1]2025 Νοέμβριος'!F124</f>
        <v>44.75</v>
      </c>
      <c r="G124" s="15">
        <f t="shared" si="26"/>
        <v>8.477115954443695E-4</v>
      </c>
      <c r="H124" s="14"/>
      <c r="I124" s="29" t="e">
        <f t="shared" si="29"/>
        <v>#DIV/0!</v>
      </c>
      <c r="J124" s="10"/>
      <c r="K124" s="10" t="e">
        <f t="shared" si="30"/>
        <v>#DIV/0!</v>
      </c>
      <c r="L124" s="14">
        <f>'[1]2024_60-69 ΕΞΟΔΑ+ΟΜ 2'!O73</f>
        <v>8.69</v>
      </c>
      <c r="M124" s="15">
        <f t="shared" si="31"/>
        <v>5.8334166838402263E-4</v>
      </c>
      <c r="N124" s="10">
        <f>L124+'[1]2025 Νοέμβριος'!N124</f>
        <v>121.14999999999999</v>
      </c>
      <c r="O124" s="15">
        <f t="shared" si="32"/>
        <v>1.0999247348241713E-3</v>
      </c>
      <c r="P124" s="10"/>
      <c r="Q124" s="30" t="e">
        <f t="shared" si="27"/>
        <v>#DIV/0!</v>
      </c>
      <c r="S124"/>
      <c r="T124"/>
      <c r="U124"/>
      <c r="V124"/>
    </row>
    <row r="125" spans="1:22" ht="15" customHeight="1" x14ac:dyDescent="0.25">
      <c r="A125" s="67">
        <v>67</v>
      </c>
      <c r="B125" s="67">
        <v>9</v>
      </c>
      <c r="C125" s="46" t="str">
        <f>[1]ΑΝΤΙΣΤΟΙΧΙΣΗ!O195</f>
        <v xml:space="preserve">Χαρτόσημο Ενοικίου Αποθήκης Β </v>
      </c>
      <c r="D125" s="14">
        <f>'[1]2025_60-69 ΕΞΟΔΑ+ΟΜ 2'!O82</f>
        <v>0</v>
      </c>
      <c r="E125" s="15">
        <f t="shared" si="28"/>
        <v>0</v>
      </c>
      <c r="F125" s="10">
        <f>D125+'[1]2025 Νοέμβριος'!F125</f>
        <v>0</v>
      </c>
      <c r="G125" s="15">
        <f t="shared" si="26"/>
        <v>0</v>
      </c>
      <c r="H125" s="14"/>
      <c r="I125" s="29" t="e">
        <f t="shared" si="29"/>
        <v>#DIV/0!</v>
      </c>
      <c r="J125" s="10"/>
      <c r="K125" s="10" t="e">
        <f t="shared" si="30"/>
        <v>#DIV/0!</v>
      </c>
      <c r="L125" s="14">
        <f>'[1]2024_60-69 ΕΞΟΔΑ+ΟΜ 2'!O74</f>
        <v>0</v>
      </c>
      <c r="M125" s="15">
        <f t="shared" si="31"/>
        <v>0</v>
      </c>
      <c r="N125" s="10">
        <f>L125+'[1]2025 Νοέμβριος'!N125</f>
        <v>0</v>
      </c>
      <c r="O125" s="15">
        <f t="shared" si="32"/>
        <v>0</v>
      </c>
      <c r="P125" s="10"/>
      <c r="Q125" s="30" t="e">
        <f t="shared" si="27"/>
        <v>#DIV/0!</v>
      </c>
      <c r="S125"/>
      <c r="T125"/>
      <c r="U125"/>
      <c r="V125"/>
    </row>
    <row r="126" spans="1:22" ht="28.5" customHeight="1" x14ac:dyDescent="0.25">
      <c r="A126" s="67">
        <v>68</v>
      </c>
      <c r="B126" s="67">
        <v>10</v>
      </c>
      <c r="C126" s="46" t="str">
        <f>[1]ΑΝΤΙΣΤΟΙΧΙΣΗ!O196</f>
        <v>Χαρτόσημο Ενοικίου Αριστοφάνους 1</v>
      </c>
      <c r="D126" s="14">
        <f>'[1]2025_60-69 ΕΞΟΔΑ+ΟΜ 2'!O83</f>
        <v>0</v>
      </c>
      <c r="E126" s="15">
        <f t="shared" si="28"/>
        <v>0</v>
      </c>
      <c r="F126" s="10">
        <f>D126+'[1]2025 Νοέμβριος'!F126</f>
        <v>173.75</v>
      </c>
      <c r="G126" s="15">
        <f t="shared" si="26"/>
        <v>3.2913941834292557E-3</v>
      </c>
      <c r="H126" s="14"/>
      <c r="I126" s="29" t="e">
        <f t="shared" si="29"/>
        <v>#DIV/0!</v>
      </c>
      <c r="J126" s="10"/>
      <c r="K126" s="10" t="e">
        <f t="shared" si="30"/>
        <v>#DIV/0!</v>
      </c>
      <c r="L126" s="14">
        <f>'[1]2024_60-69 ΕΞΟΔΑ+ΟΜ 2'!O75</f>
        <v>34.75</v>
      </c>
      <c r="M126" s="15">
        <f t="shared" si="31"/>
        <v>2.3326953942859364E-3</v>
      </c>
      <c r="N126" s="10">
        <f>L126+'[1]2025 Νοέμβριος'!N126</f>
        <v>417</v>
      </c>
      <c r="O126" s="15">
        <f t="shared" si="32"/>
        <v>3.78595637161931E-3</v>
      </c>
      <c r="P126" s="10"/>
      <c r="Q126" s="30" t="e">
        <f t="shared" si="27"/>
        <v>#DIV/0!</v>
      </c>
      <c r="S126"/>
      <c r="T126"/>
      <c r="U126"/>
      <c r="V126"/>
    </row>
    <row r="127" spans="1:22" ht="15" customHeight="1" x14ac:dyDescent="0.25">
      <c r="A127" s="67">
        <v>69</v>
      </c>
      <c r="B127" s="67">
        <v>11</v>
      </c>
      <c r="C127" s="46" t="str">
        <f>[1]ΑΝΤΙΣΤΟΙΧΙΣΗ!O197</f>
        <v xml:space="preserve">Κοινόχρηστες Δαπάνες Έδρας </v>
      </c>
      <c r="D127" s="14">
        <f>'[1]2025_60-69 ΕΞΟΔΑ+ΟΜ 2'!O84</f>
        <v>0</v>
      </c>
      <c r="E127" s="15">
        <f t="shared" si="28"/>
        <v>0</v>
      </c>
      <c r="F127" s="10">
        <f>D127+'[1]2025 Νοέμβριος'!F127</f>
        <v>0</v>
      </c>
      <c r="G127" s="15">
        <f t="shared" si="26"/>
        <v>0</v>
      </c>
      <c r="H127" s="14"/>
      <c r="I127" s="29" t="e">
        <f t="shared" si="29"/>
        <v>#DIV/0!</v>
      </c>
      <c r="J127" s="10"/>
      <c r="K127" s="10" t="e">
        <f t="shared" si="30"/>
        <v>#DIV/0!</v>
      </c>
      <c r="L127" s="14">
        <f>'[1]2024_60-69 ΕΞΟΔΑ+ΟΜ 2'!O76</f>
        <v>0</v>
      </c>
      <c r="M127" s="15">
        <f t="shared" si="31"/>
        <v>0</v>
      </c>
      <c r="N127" s="10">
        <f>L127+'[1]2025 Νοέμβριος'!N127</f>
        <v>0</v>
      </c>
      <c r="O127" s="15">
        <f t="shared" si="32"/>
        <v>0</v>
      </c>
      <c r="P127" s="10"/>
      <c r="Q127" s="30" t="e">
        <f t="shared" si="27"/>
        <v>#DIV/0!</v>
      </c>
      <c r="S127"/>
      <c r="T127"/>
      <c r="U127"/>
      <c r="V127"/>
    </row>
    <row r="128" spans="1:22" ht="15" customHeight="1" x14ac:dyDescent="0.25">
      <c r="A128" s="67">
        <v>70</v>
      </c>
      <c r="B128" s="67">
        <v>12</v>
      </c>
      <c r="C128" s="46" t="str">
        <f>[1]ΑΝΤΙΣΤΟΙΧΙΣΗ!O198</f>
        <v xml:space="preserve">Κοινόχρηστες Δαπάνες Αποθήκης Α </v>
      </c>
      <c r="D128" s="14">
        <f>'[1]2025_60-69 ΕΞΟΔΑ+ΟΜ 2'!O85</f>
        <v>0</v>
      </c>
      <c r="E128" s="15">
        <f t="shared" si="28"/>
        <v>0</v>
      </c>
      <c r="F128" s="10">
        <f>D128+'[1]2025 Νοέμβριος'!F128</f>
        <v>0</v>
      </c>
      <c r="G128" s="15">
        <f t="shared" si="26"/>
        <v>0</v>
      </c>
      <c r="H128" s="14"/>
      <c r="I128" s="29" t="e">
        <f t="shared" si="29"/>
        <v>#DIV/0!</v>
      </c>
      <c r="J128" s="10"/>
      <c r="K128" s="10" t="e">
        <f t="shared" si="30"/>
        <v>#DIV/0!</v>
      </c>
      <c r="L128" s="14">
        <f>'[1]2024_60-69 ΕΞΟΔΑ+ΟΜ 2'!O77</f>
        <v>0</v>
      </c>
      <c r="M128" s="15">
        <f t="shared" si="31"/>
        <v>0</v>
      </c>
      <c r="N128" s="10">
        <f>L128+'[1]2025 Νοέμβριος'!N128</f>
        <v>0</v>
      </c>
      <c r="O128" s="15">
        <f t="shared" si="32"/>
        <v>0</v>
      </c>
      <c r="P128" s="10"/>
      <c r="Q128" s="30" t="e">
        <f t="shared" si="27"/>
        <v>#DIV/0!</v>
      </c>
      <c r="S128"/>
      <c r="T128"/>
      <c r="U128"/>
      <c r="V128"/>
    </row>
    <row r="129" spans="1:22" ht="15" customHeight="1" x14ac:dyDescent="0.25">
      <c r="A129" s="67">
        <v>71</v>
      </c>
      <c r="B129" s="67">
        <v>13</v>
      </c>
      <c r="C129" s="46" t="str">
        <f>[1]ΑΝΤΙΣΤΟΙΧΙΣΗ!O199</f>
        <v xml:space="preserve">Κοινόχρηστες Δαπάνες Αποθήκης Β </v>
      </c>
      <c r="D129" s="14">
        <f>'[1]2025_60-69 ΕΞΟΔΑ+ΟΜ 2'!O86</f>
        <v>0</v>
      </c>
      <c r="E129" s="15">
        <f t="shared" si="28"/>
        <v>0</v>
      </c>
      <c r="F129" s="10">
        <f>D129+'[1]2025 Νοέμβριος'!F129</f>
        <v>0</v>
      </c>
      <c r="G129" s="15">
        <f t="shared" si="26"/>
        <v>0</v>
      </c>
      <c r="H129" s="14"/>
      <c r="I129" s="29" t="e">
        <f t="shared" si="29"/>
        <v>#DIV/0!</v>
      </c>
      <c r="J129" s="10"/>
      <c r="K129" s="10" t="e">
        <f t="shared" si="30"/>
        <v>#DIV/0!</v>
      </c>
      <c r="L129" s="14">
        <f>'[1]2024_60-69 ΕΞΟΔΑ+ΟΜ 2'!O78</f>
        <v>0</v>
      </c>
      <c r="M129" s="15">
        <f t="shared" si="31"/>
        <v>0</v>
      </c>
      <c r="N129" s="10">
        <f>L129+'[1]2025 Νοέμβριος'!N129</f>
        <v>0</v>
      </c>
      <c r="O129" s="15">
        <f t="shared" si="32"/>
        <v>0</v>
      </c>
      <c r="P129" s="10"/>
      <c r="Q129" s="30" t="e">
        <f t="shared" si="27"/>
        <v>#DIV/0!</v>
      </c>
      <c r="S129"/>
      <c r="T129"/>
      <c r="U129"/>
      <c r="V129"/>
    </row>
    <row r="130" spans="1:22" ht="15" customHeight="1" x14ac:dyDescent="0.25">
      <c r="A130" s="67">
        <v>72</v>
      </c>
      <c r="B130" s="67">
        <v>14</v>
      </c>
      <c r="C130" s="46" t="str">
        <f>[1]ΑΝΤΙΣΤΟΙΧΙΣΗ!O200</f>
        <v>Κοινόχρηστες Δαπάνες Αριστοφάνους 1</v>
      </c>
      <c r="D130" s="14">
        <f>'[1]2025_60-69 ΕΞΟΔΑ+ΟΜ 2'!O87</f>
        <v>0</v>
      </c>
      <c r="E130" s="15">
        <f t="shared" si="28"/>
        <v>0</v>
      </c>
      <c r="F130" s="10">
        <f>D130+'[1]2025 Νοέμβριος'!F130</f>
        <v>172.5</v>
      </c>
      <c r="G130" s="15">
        <f t="shared" si="26"/>
        <v>3.267715088584441E-3</v>
      </c>
      <c r="H130" s="14"/>
      <c r="I130" s="29" t="e">
        <f t="shared" si="29"/>
        <v>#DIV/0!</v>
      </c>
      <c r="J130" s="10"/>
      <c r="K130" s="10" t="e">
        <f t="shared" si="30"/>
        <v>#DIV/0!</v>
      </c>
      <c r="L130" s="14">
        <f>'[1]2024_60-69 ΕΞΟΔΑ+ΟΜ 2'!O79</f>
        <v>47</v>
      </c>
      <c r="M130" s="15">
        <f t="shared" si="31"/>
        <v>3.1550124757248636E-3</v>
      </c>
      <c r="N130" s="10">
        <f>L130+'[1]2025 Νοέμβριος'!N130</f>
        <v>462.08</v>
      </c>
      <c r="O130" s="15">
        <f t="shared" si="32"/>
        <v>4.1952391371651099E-3</v>
      </c>
      <c r="P130" s="10"/>
      <c r="Q130" s="30" t="e">
        <f t="shared" si="27"/>
        <v>#DIV/0!</v>
      </c>
      <c r="S130"/>
      <c r="T130"/>
      <c r="U130"/>
      <c r="V130"/>
    </row>
    <row r="131" spans="1:22" ht="15" customHeight="1" x14ac:dyDescent="0.25">
      <c r="A131" s="67">
        <v>73</v>
      </c>
      <c r="B131" s="67">
        <v>15</v>
      </c>
      <c r="C131" s="71" t="str">
        <f>[1]ΑΝΤΙΣΤΟΙΧΙΣΗ!O201</f>
        <v xml:space="preserve">Ενέργεια  Έδρας </v>
      </c>
      <c r="D131" s="14">
        <f>'[1]2025_60-69 ΕΞΟΔΑ+ΟΜ 2'!O88</f>
        <v>0</v>
      </c>
      <c r="E131" s="15">
        <f t="shared" si="28"/>
        <v>0</v>
      </c>
      <c r="F131" s="10">
        <f>D131+'[1]2025 Νοέμβριος'!F131</f>
        <v>751.64</v>
      </c>
      <c r="G131" s="15">
        <f t="shared" si="26"/>
        <v>1.423852387932527E-2</v>
      </c>
      <c r="H131" s="14"/>
      <c r="I131" s="29" t="e">
        <f t="shared" si="29"/>
        <v>#DIV/0!</v>
      </c>
      <c r="J131" s="10"/>
      <c r="K131" s="10" t="e">
        <f t="shared" si="30"/>
        <v>#DIV/0!</v>
      </c>
      <c r="L131" s="14">
        <f>'[1]2024_60-69 ΕΞΟΔΑ+ΟΜ 2'!O80</f>
        <v>191.38</v>
      </c>
      <c r="M131" s="15">
        <f t="shared" si="31"/>
        <v>1.2846942289451583E-2</v>
      </c>
      <c r="N131" s="10">
        <f>L131+'[1]2025 Νοέμβριος'!N131</f>
        <v>1882.17</v>
      </c>
      <c r="O131" s="15">
        <f t="shared" si="32"/>
        <v>1.708828178410244E-2</v>
      </c>
      <c r="P131" s="10"/>
      <c r="Q131" s="30" t="e">
        <f t="shared" si="27"/>
        <v>#DIV/0!</v>
      </c>
      <c r="S131"/>
      <c r="T131"/>
      <c r="U131"/>
      <c r="V131" s="160"/>
    </row>
    <row r="132" spans="1:22" ht="15" customHeight="1" x14ac:dyDescent="0.25">
      <c r="A132" s="67">
        <v>74</v>
      </c>
      <c r="B132" s="67">
        <v>16</v>
      </c>
      <c r="C132" s="71" t="str">
        <f>[1]ΑΝΤΙΣΤΟΙΧΙΣΗ!O202</f>
        <v xml:space="preserve">Ενέργεια Αποθήκης Α </v>
      </c>
      <c r="D132" s="14">
        <f>'[1]2025_60-69 ΕΞΟΔΑ+ΟΜ 2'!O89</f>
        <v>0</v>
      </c>
      <c r="E132" s="15">
        <f t="shared" si="28"/>
        <v>0</v>
      </c>
      <c r="F132" s="10">
        <f>D132+'[1]2025 Νοέμβριος'!F132</f>
        <v>88.68</v>
      </c>
      <c r="G132" s="15">
        <f t="shared" si="26"/>
        <v>1.6798897046705406E-3</v>
      </c>
      <c r="H132" s="14"/>
      <c r="I132" s="29" t="e">
        <f t="shared" si="29"/>
        <v>#DIV/0!</v>
      </c>
      <c r="J132" s="10"/>
      <c r="K132" s="10" t="e">
        <f t="shared" si="30"/>
        <v>#DIV/0!</v>
      </c>
      <c r="L132" s="14">
        <f>'[1]2024_60-69 ΕΞΟΔΑ+ΟΜ 2'!O81</f>
        <v>27.15</v>
      </c>
      <c r="M132" s="15">
        <f t="shared" si="31"/>
        <v>1.8225231641687243E-3</v>
      </c>
      <c r="N132" s="10">
        <f>L132+'[1]2025 Νοέμβριος'!N132</f>
        <v>200.70000000000002</v>
      </c>
      <c r="O132" s="15">
        <f t="shared" si="32"/>
        <v>1.822161735693035E-3</v>
      </c>
      <c r="P132" s="10"/>
      <c r="Q132" s="30" t="e">
        <f t="shared" si="27"/>
        <v>#DIV/0!</v>
      </c>
      <c r="S132"/>
      <c r="T132"/>
      <c r="U132"/>
      <c r="V132" s="160"/>
    </row>
    <row r="133" spans="1:22" ht="57" customHeight="1" x14ac:dyDescent="0.25">
      <c r="A133" s="67">
        <v>75</v>
      </c>
      <c r="B133" s="67">
        <v>17</v>
      </c>
      <c r="C133" s="71" t="str">
        <f>[1]ΑΝΤΙΣΤΟΙΧΙΣΗ!O203</f>
        <v>Ενέργεια Αποθήκης Β (OPERATION)</v>
      </c>
      <c r="D133" s="14">
        <f>'[1]2025_60-69 ΕΞΟΔΑ+ΟΜ 2'!O90</f>
        <v>0</v>
      </c>
      <c r="E133" s="15">
        <f t="shared" si="28"/>
        <v>0</v>
      </c>
      <c r="F133" s="10">
        <f>D133+'[1]2025 Νοέμβριος'!F133</f>
        <v>46.31</v>
      </c>
      <c r="G133" s="15">
        <f t="shared" si="26"/>
        <v>8.772631058106984E-4</v>
      </c>
      <c r="H133" s="14"/>
      <c r="I133" s="29" t="e">
        <f t="shared" si="29"/>
        <v>#DIV/0!</v>
      </c>
      <c r="J133" s="10"/>
      <c r="K133" s="10" t="e">
        <f t="shared" si="30"/>
        <v>#DIV/0!</v>
      </c>
      <c r="L133" s="14">
        <f>'[1]2024_60-69 ΕΞΟΔΑ+ΟΜ 2'!O82</f>
        <v>17.490000000000002</v>
      </c>
      <c r="M133" s="15">
        <f t="shared" si="31"/>
        <v>1.1740674085197419E-3</v>
      </c>
      <c r="N133" s="10">
        <f>L133+'[1]2025 Νοέμβριος'!N133</f>
        <v>70.12</v>
      </c>
      <c r="O133" s="15">
        <f t="shared" si="32"/>
        <v>6.3662172848428307E-4</v>
      </c>
      <c r="P133" s="10"/>
      <c r="Q133" s="30" t="e">
        <f t="shared" si="27"/>
        <v>#DIV/0!</v>
      </c>
      <c r="S133"/>
      <c r="T133"/>
      <c r="U133"/>
      <c r="V133" s="160"/>
    </row>
    <row r="134" spans="1:22" ht="57" customHeight="1" x14ac:dyDescent="0.25">
      <c r="A134" s="67">
        <v>76</v>
      </c>
      <c r="B134" s="67">
        <v>18</v>
      </c>
      <c r="C134" s="71" t="str">
        <f>[1]ΑΝΤΙΣΤΟΙΧΙΣΗ!O204</f>
        <v>Ενέργεια Αριστοφάνους 1</v>
      </c>
      <c r="D134" s="14">
        <f>'[1]2025_60-69 ΕΞΟΔΑ+ΟΜ 2'!O91</f>
        <v>0</v>
      </c>
      <c r="E134" s="15">
        <f t="shared" si="28"/>
        <v>0</v>
      </c>
      <c r="F134" s="10">
        <f>D134+'[1]2025 Νοέμβριος'!F134</f>
        <v>62.370000000000005</v>
      </c>
      <c r="G134" s="15">
        <f t="shared" si="26"/>
        <v>1.1814921163768788E-3</v>
      </c>
      <c r="H134" s="14"/>
      <c r="I134" s="29" t="e">
        <f t="shared" si="29"/>
        <v>#DIV/0!</v>
      </c>
      <c r="J134" s="10"/>
      <c r="K134" s="10" t="e">
        <f t="shared" si="30"/>
        <v>#DIV/0!</v>
      </c>
      <c r="L134" s="14">
        <f>'[1]2024_60-69 ΕΞΟΔΑ+ΟΜ 2'!O83</f>
        <v>48.53</v>
      </c>
      <c r="M134" s="15">
        <f t="shared" si="31"/>
        <v>3.2577182009984602E-3</v>
      </c>
      <c r="N134" s="10">
        <f>L134+'[1]2025 Νοέμβριος'!N134</f>
        <v>130.46000000000004</v>
      </c>
      <c r="O134" s="15">
        <f t="shared" si="32"/>
        <v>1.1844505233608042E-3</v>
      </c>
      <c r="P134" s="10"/>
      <c r="Q134" s="30" t="e">
        <f t="shared" si="27"/>
        <v>#DIV/0!</v>
      </c>
      <c r="S134"/>
      <c r="T134"/>
      <c r="U134"/>
      <c r="V134" s="160"/>
    </row>
    <row r="135" spans="1:22" ht="15" customHeight="1" x14ac:dyDescent="0.25">
      <c r="A135" s="67">
        <v>77</v>
      </c>
      <c r="B135" s="67">
        <v>19</v>
      </c>
      <c r="C135" s="73" t="str">
        <f>[1]ΑΝΤΙΣΤΟΙΧΙΣΗ!O205</f>
        <v xml:space="preserve">Τηλεπικοινωνίες (Τηλεφωνία &amp; Διαδίκτυο) </v>
      </c>
      <c r="D135" s="14">
        <f>'[1]2025_60-69 ΕΞΟΔΑ+ΟΜ 2'!O92</f>
        <v>0</v>
      </c>
      <c r="E135" s="15">
        <f t="shared" si="28"/>
        <v>0</v>
      </c>
      <c r="F135" s="10">
        <f>D135+'[1]2025 Νοέμβριος'!F135</f>
        <v>1482.8000000000002</v>
      </c>
      <c r="G135" s="15">
        <f t="shared" si="26"/>
        <v>2.8089089468713101E-2</v>
      </c>
      <c r="H135" s="14"/>
      <c r="I135" s="29" t="e">
        <f t="shared" si="29"/>
        <v>#DIV/0!</v>
      </c>
      <c r="J135" s="10"/>
      <c r="K135" s="10" t="e">
        <f t="shared" si="30"/>
        <v>#DIV/0!</v>
      </c>
      <c r="L135" s="14">
        <f>'[1]2024_60-69 ΕΞΟΔΑ+ΟΜ 2'!O84</f>
        <v>408.08</v>
      </c>
      <c r="M135" s="15">
        <f t="shared" si="31"/>
        <v>2.7393563640293668E-2</v>
      </c>
      <c r="N135" s="10">
        <f>L135+'[1]2025 Νοέμβριος'!N135</f>
        <v>4016.3099999999995</v>
      </c>
      <c r="O135" s="15">
        <f t="shared" si="32"/>
        <v>3.6464207277933688E-2</v>
      </c>
      <c r="P135" s="10"/>
      <c r="Q135" s="30" t="e">
        <f t="shared" si="27"/>
        <v>#DIV/0!</v>
      </c>
      <c r="S135"/>
      <c r="T135"/>
      <c r="U135"/>
      <c r="V135"/>
    </row>
    <row r="136" spans="1:22" ht="15" customHeight="1" x14ac:dyDescent="0.25">
      <c r="A136" s="67">
        <v>78</v>
      </c>
      <c r="B136" s="67">
        <v>20</v>
      </c>
      <c r="C136" s="46" t="str">
        <f>[1]ΑΝΤΙΣΤΟΙΧΙΣΗ!O206</f>
        <v xml:space="preserve">Υδρευση </v>
      </c>
      <c r="D136" s="14">
        <f>'[1]2025_60-69 ΕΞΟΔΑ+ΟΜ 2'!O93</f>
        <v>0</v>
      </c>
      <c r="E136" s="15">
        <f t="shared" si="28"/>
        <v>0</v>
      </c>
      <c r="F136" s="10">
        <f>D136+'[1]2025 Νοέμβριος'!F136</f>
        <v>25.62</v>
      </c>
      <c r="G136" s="15">
        <f t="shared" si="26"/>
        <v>4.8532672793932395E-4</v>
      </c>
      <c r="H136" s="14"/>
      <c r="I136" s="29" t="e">
        <f t="shared" si="29"/>
        <v>#DIV/0!</v>
      </c>
      <c r="J136" s="10"/>
      <c r="K136" s="10" t="e">
        <f t="shared" si="30"/>
        <v>#DIV/0!</v>
      </c>
      <c r="L136" s="14">
        <f>'[1]2024_60-69 ΕΞΟΔΑ+ΟΜ 2'!O85</f>
        <v>12.280000000000001</v>
      </c>
      <c r="M136" s="15">
        <f t="shared" si="31"/>
        <v>8.2433091918939004E-4</v>
      </c>
      <c r="N136" s="10">
        <f>L136+'[1]2025 Νοέμβριος'!N136</f>
        <v>111.80000000000001</v>
      </c>
      <c r="O136" s="15">
        <f t="shared" si="32"/>
        <v>1.0150357850048895E-3</v>
      </c>
      <c r="P136" s="10"/>
      <c r="Q136" s="30" t="e">
        <f t="shared" si="27"/>
        <v>#DIV/0!</v>
      </c>
      <c r="S136"/>
      <c r="T136"/>
      <c r="U136"/>
      <c r="V136"/>
    </row>
    <row r="137" spans="1:22" ht="15" customHeight="1" x14ac:dyDescent="0.25">
      <c r="A137" s="67">
        <v>79</v>
      </c>
      <c r="B137" s="67">
        <v>21</v>
      </c>
      <c r="C137" s="46" t="str">
        <f>[1]ΑΝΤΙΣΤΟΙΧΙΣΗ!O207</f>
        <v xml:space="preserve">Ασφάλιστρα </v>
      </c>
      <c r="D137" s="14">
        <f>'[1]2025_60-69 ΕΞΟΔΑ+ΟΜ 2'!O94</f>
        <v>0</v>
      </c>
      <c r="E137" s="15">
        <f t="shared" si="28"/>
        <v>0</v>
      </c>
      <c r="F137" s="10">
        <f>D137+'[1]2025 Νοέμβριος'!F137</f>
        <v>299.25</v>
      </c>
      <c r="G137" s="15">
        <f t="shared" si="26"/>
        <v>5.6687753058486607E-3</v>
      </c>
      <c r="H137" s="14"/>
      <c r="I137" s="29" t="e">
        <f t="shared" si="29"/>
        <v>#DIV/0!</v>
      </c>
      <c r="J137" s="10"/>
      <c r="K137" s="10" t="e">
        <f t="shared" si="30"/>
        <v>#DIV/0!</v>
      </c>
      <c r="L137" s="14">
        <f>'[1]2024_60-69 ΕΞΟΔΑ+ΟΜ 2'!O86</f>
        <v>0</v>
      </c>
      <c r="M137" s="15">
        <f t="shared" si="31"/>
        <v>0</v>
      </c>
      <c r="N137" s="10">
        <f>L137+'[1]2025 Νοέμβριος'!N137</f>
        <v>544.29999999999995</v>
      </c>
      <c r="O137" s="15">
        <f t="shared" si="32"/>
        <v>4.941717153650816E-3</v>
      </c>
      <c r="P137" s="10"/>
      <c r="Q137" s="30" t="e">
        <f t="shared" si="27"/>
        <v>#DIV/0!</v>
      </c>
      <c r="S137"/>
      <c r="T137"/>
      <c r="U137"/>
      <c r="V137"/>
    </row>
    <row r="138" spans="1:22" ht="15" customHeight="1" x14ac:dyDescent="0.25">
      <c r="A138" s="67">
        <v>80</v>
      </c>
      <c r="B138" s="67">
        <v>22</v>
      </c>
      <c r="C138" s="46" t="str">
        <f>[1]ΑΝΤΙΣΤΟΙΧΙΣΗ!O208</f>
        <v xml:space="preserve">Έντυπα και γραφική Ύλη </v>
      </c>
      <c r="D138" s="14">
        <f>'[1]2025_60-69 ΕΞΟΔΑ+ΟΜ 2'!O95</f>
        <v>0</v>
      </c>
      <c r="E138" s="15">
        <f t="shared" si="28"/>
        <v>0</v>
      </c>
      <c r="F138" s="10">
        <f>D138+'[1]2025 Νοέμβριος'!F138</f>
        <v>0</v>
      </c>
      <c r="G138" s="15">
        <f t="shared" si="26"/>
        <v>0</v>
      </c>
      <c r="H138" s="14"/>
      <c r="I138" s="29" t="e">
        <f t="shared" si="29"/>
        <v>#DIV/0!</v>
      </c>
      <c r="J138" s="10"/>
      <c r="K138" s="10" t="e">
        <f t="shared" si="30"/>
        <v>#DIV/0!</v>
      </c>
      <c r="L138" s="14">
        <f>'[1]2024_60-69 ΕΞΟΔΑ+ΟΜ 2'!O87</f>
        <v>0</v>
      </c>
      <c r="M138" s="15">
        <f t="shared" si="31"/>
        <v>0</v>
      </c>
      <c r="N138" s="10">
        <f>L138+'[1]2025 Νοέμβριος'!N138</f>
        <v>0</v>
      </c>
      <c r="O138" s="15">
        <f t="shared" si="32"/>
        <v>0</v>
      </c>
      <c r="P138" s="10"/>
      <c r="Q138" s="30" t="e">
        <f t="shared" si="27"/>
        <v>#DIV/0!</v>
      </c>
      <c r="S138"/>
      <c r="T138"/>
      <c r="U138"/>
      <c r="V138"/>
    </row>
    <row r="139" spans="1:22" ht="15" customHeight="1" x14ac:dyDescent="0.25">
      <c r="A139" s="67">
        <v>81</v>
      </c>
      <c r="B139" s="67">
        <v>23</v>
      </c>
      <c r="C139" s="46" t="str">
        <f>[1]ΑΝΤΙΣΤΟΙΧΙΣΗ!O209</f>
        <v xml:space="preserve">Υλικά Καθαριότητας </v>
      </c>
      <c r="D139" s="14">
        <f>'[1]2025_60-69 ΕΞΟΔΑ+ΟΜ 2'!O96</f>
        <v>0</v>
      </c>
      <c r="E139" s="15">
        <f t="shared" si="28"/>
        <v>0</v>
      </c>
      <c r="F139" s="10">
        <f>D139+'[1]2025 Νοέμβριος'!F139</f>
        <v>0</v>
      </c>
      <c r="G139" s="15">
        <f t="shared" si="26"/>
        <v>0</v>
      </c>
      <c r="H139" s="14"/>
      <c r="I139" s="29" t="e">
        <f t="shared" si="29"/>
        <v>#DIV/0!</v>
      </c>
      <c r="J139" s="10"/>
      <c r="K139" s="10" t="e">
        <f t="shared" si="30"/>
        <v>#DIV/0!</v>
      </c>
      <c r="L139" s="14">
        <f>'[1]2024_60-69 ΕΞΟΔΑ+ΟΜ 2'!O88</f>
        <v>0</v>
      </c>
      <c r="M139" s="15">
        <f t="shared" si="31"/>
        <v>0</v>
      </c>
      <c r="N139" s="10">
        <f>L139+'[1]2025 Νοέμβριος'!N139</f>
        <v>0</v>
      </c>
      <c r="O139" s="15">
        <f t="shared" si="32"/>
        <v>0</v>
      </c>
      <c r="P139" s="10"/>
      <c r="Q139" s="30" t="e">
        <f t="shared" si="27"/>
        <v>#DIV/0!</v>
      </c>
      <c r="S139"/>
      <c r="T139"/>
      <c r="U139"/>
      <c r="V139"/>
    </row>
    <row r="140" spans="1:22" ht="15" customHeight="1" x14ac:dyDescent="0.25">
      <c r="A140" s="67">
        <v>82</v>
      </c>
      <c r="B140" s="67">
        <v>24</v>
      </c>
      <c r="C140" s="72" t="str">
        <f>[1]ΑΝΤΙΣΤΟΙΧΙΣΗ!O210</f>
        <v>Υλικά Φαρμακείου</v>
      </c>
      <c r="D140" s="14">
        <f>'[1]2025_60-69 ΕΞΟΔΑ+ΟΜ 2'!O97</f>
        <v>0</v>
      </c>
      <c r="E140" s="15">
        <f t="shared" si="28"/>
        <v>0</v>
      </c>
      <c r="F140" s="10">
        <f>D140+'[1]2025 Νοέμβριος'!F140</f>
        <v>0</v>
      </c>
      <c r="G140" s="15">
        <f t="shared" si="26"/>
        <v>0</v>
      </c>
      <c r="H140" s="14"/>
      <c r="I140" s="29" t="e">
        <f t="shared" si="29"/>
        <v>#DIV/0!</v>
      </c>
      <c r="J140" s="10"/>
      <c r="K140" s="10" t="e">
        <f t="shared" si="30"/>
        <v>#DIV/0!</v>
      </c>
      <c r="L140" s="14">
        <f>'[1]2024_60-69 ΕΞΟΔΑ+ΟΜ 2'!O89</f>
        <v>0</v>
      </c>
      <c r="M140" s="15">
        <f t="shared" si="31"/>
        <v>0</v>
      </c>
      <c r="N140" s="10">
        <f>L140+'[1]2025 Νοέμβριος'!N140</f>
        <v>0</v>
      </c>
      <c r="O140" s="15">
        <f t="shared" si="32"/>
        <v>0</v>
      </c>
      <c r="P140" s="10"/>
      <c r="Q140" s="30" t="e">
        <f t="shared" si="27"/>
        <v>#DIV/0!</v>
      </c>
      <c r="S140"/>
      <c r="T140"/>
      <c r="U140"/>
      <c r="V140"/>
    </row>
    <row r="141" spans="1:22" ht="15" customHeight="1" x14ac:dyDescent="0.25">
      <c r="A141" s="67">
        <v>83</v>
      </c>
      <c r="B141" s="67">
        <v>25</v>
      </c>
      <c r="C141" s="72" t="str">
        <f>[1]ΑΝΤΙΣΤΟΙΧΙΣΗ!O211</f>
        <v>Διάφορα αναλώσιμα</v>
      </c>
      <c r="D141" s="14">
        <f>'[1]2025_60-69 ΕΞΟΔΑ+ΟΜ 2'!O98</f>
        <v>0</v>
      </c>
      <c r="E141" s="15">
        <f t="shared" si="28"/>
        <v>0</v>
      </c>
      <c r="F141" s="10">
        <f>D141+'[1]2025 Νοέμβριος'!F141</f>
        <v>1086.5899999999999</v>
      </c>
      <c r="G141" s="15">
        <f t="shared" si="26"/>
        <v>2.0583574133941841E-2</v>
      </c>
      <c r="H141" s="14"/>
      <c r="I141" s="29" t="e">
        <f t="shared" si="29"/>
        <v>#DIV/0!</v>
      </c>
      <c r="J141" s="10"/>
      <c r="K141" s="10" t="e">
        <f t="shared" si="30"/>
        <v>#DIV/0!</v>
      </c>
      <c r="L141" s="14">
        <f>'[1]2024_60-69 ΕΞΟΔΑ+ΟΜ 2'!O90</f>
        <v>781.97</v>
      </c>
      <c r="M141" s="15">
        <f t="shared" si="31"/>
        <v>5.2492023524310039E-2</v>
      </c>
      <c r="N141" s="10">
        <f>L141+'[1]2025 Νοέμβριος'!N141</f>
        <v>1974.2000000000003</v>
      </c>
      <c r="O141" s="15">
        <f t="shared" si="32"/>
        <v>1.7923825105157897E-2</v>
      </c>
      <c r="P141" s="10"/>
      <c r="Q141" s="30" t="e">
        <f t="shared" si="27"/>
        <v>#DIV/0!</v>
      </c>
      <c r="S141"/>
      <c r="T141"/>
      <c r="U141"/>
      <c r="V141"/>
    </row>
    <row r="142" spans="1:22" ht="15" customHeight="1" x14ac:dyDescent="0.25">
      <c r="A142" s="67">
        <v>84</v>
      </c>
      <c r="B142" s="67">
        <v>26</v>
      </c>
      <c r="C142" s="46" t="str">
        <f>[1]ΑΝΤΙΣΤΟΙΧΙΣΗ!O212</f>
        <v>Αμοιβές συνεργατών ( Εξωτερικοί Συνεργάτες Λογιστής - Μισθοδοσία Δικηγόρος )</v>
      </c>
      <c r="D142" s="14">
        <f>'[1]2025_60-69 ΕΞΟΔΑ+ΟΜ 2'!O99</f>
        <v>0</v>
      </c>
      <c r="E142" s="15">
        <f t="shared" si="28"/>
        <v>0</v>
      </c>
      <c r="F142" s="10">
        <f>D142+'[1]2025 Νοέμβριος'!F142</f>
        <v>5242.7299999999996</v>
      </c>
      <c r="G142" s="15">
        <f t="shared" si="26"/>
        <v>9.9314480732604668E-2</v>
      </c>
      <c r="H142" s="14"/>
      <c r="I142" s="29" t="e">
        <f t="shared" si="29"/>
        <v>#DIV/0!</v>
      </c>
      <c r="J142" s="10"/>
      <c r="K142" s="10" t="e">
        <f t="shared" si="30"/>
        <v>#DIV/0!</v>
      </c>
      <c r="L142" s="14">
        <f>'[1]2024_60-69 ΕΞΟΔΑ+ΟΜ 2'!O91</f>
        <v>4042</v>
      </c>
      <c r="M142" s="15">
        <f t="shared" si="31"/>
        <v>0.27133107291233827</v>
      </c>
      <c r="N142" s="10">
        <f>L142+'[1]2025 Νοέμβριος'!N142</f>
        <v>14532</v>
      </c>
      <c r="O142" s="15">
        <f t="shared" si="32"/>
        <v>0.13193649398650314</v>
      </c>
      <c r="P142" s="10"/>
      <c r="Q142" s="30" t="e">
        <f t="shared" si="27"/>
        <v>#DIV/0!</v>
      </c>
      <c r="S142"/>
      <c r="T142"/>
      <c r="U142"/>
      <c r="V142"/>
    </row>
    <row r="143" spans="1:22" ht="42.75" customHeight="1" x14ac:dyDescent="0.25">
      <c r="A143" s="67">
        <v>85</v>
      </c>
      <c r="B143" s="67">
        <v>27</v>
      </c>
      <c r="C143" s="46" t="str">
        <f>[1]ΑΝΤΙΣΤΟΙΧΙΣΗ!O213</f>
        <v>Αμοιβές Τρίτων (Αμοιβές - Συνδρομές για υποστήριξη Pylon Συναγερμός - Διατακτικές)</v>
      </c>
      <c r="D143" s="14">
        <f>'[1]2025_60-69 ΕΞΟΔΑ+ΟΜ 2'!O100</f>
        <v>0</v>
      </c>
      <c r="E143" s="15">
        <f t="shared" si="28"/>
        <v>0</v>
      </c>
      <c r="F143" s="10">
        <f>D143+'[1]2025 Νοέμβριος'!F143</f>
        <v>4600.62</v>
      </c>
      <c r="G143" s="15">
        <f t="shared" si="26"/>
        <v>8.7150813859961457E-2</v>
      </c>
      <c r="H143" s="14"/>
      <c r="I143" s="29" t="e">
        <f t="shared" si="29"/>
        <v>#DIV/0!</v>
      </c>
      <c r="J143" s="10"/>
      <c r="K143" s="10" t="e">
        <f t="shared" si="30"/>
        <v>#DIV/0!</v>
      </c>
      <c r="L143" s="14">
        <f>'[1]2024_60-69 ΕΞΟΔΑ+ΟΜ 2'!O92</f>
        <v>28.84</v>
      </c>
      <c r="M143" s="15">
        <f t="shared" si="31"/>
        <v>1.9359693574447887E-3</v>
      </c>
      <c r="N143" s="10">
        <f>L143+'[1]2025 Νοέμβριος'!N143</f>
        <v>3166.5000000000005</v>
      </c>
      <c r="O143" s="15">
        <f t="shared" si="32"/>
        <v>2.8748755037727933E-2</v>
      </c>
      <c r="P143" s="10"/>
      <c r="Q143" s="30" t="e">
        <f t="shared" si="27"/>
        <v>#DIV/0!</v>
      </c>
      <c r="S143"/>
      <c r="T143"/>
      <c r="U143"/>
      <c r="V143"/>
    </row>
    <row r="144" spans="1:22" ht="15" customHeight="1" x14ac:dyDescent="0.25">
      <c r="A144" s="67">
        <v>86</v>
      </c>
      <c r="B144" s="67">
        <v>28</v>
      </c>
      <c r="C144" s="46" t="str">
        <f>[1]ΑΝΤΙΣΤΟΙΧΙΣΗ!O214</f>
        <v>Επισκευές - Συντηρήσεις</v>
      </c>
      <c r="D144" s="14">
        <f>'[1]2025_60-69 ΕΞΟΔΑ+ΟΜ 2'!O101</f>
        <v>0</v>
      </c>
      <c r="E144" s="15">
        <f t="shared" si="28"/>
        <v>0</v>
      </c>
      <c r="F144" s="10">
        <f>D144+'[1]2025 Νοέμβριος'!F144</f>
        <v>2050.08</v>
      </c>
      <c r="G144" s="15">
        <f t="shared" si="26"/>
        <v>3.883523100756632E-2</v>
      </c>
      <c r="H144" s="14"/>
      <c r="I144" s="29" t="e">
        <f t="shared" si="29"/>
        <v>#DIV/0!</v>
      </c>
      <c r="J144" s="10"/>
      <c r="K144" s="10" t="e">
        <f t="shared" si="30"/>
        <v>#DIV/0!</v>
      </c>
      <c r="L144" s="14">
        <f>'[1]2024_60-69 ΕΞΟΔΑ+ΟΜ 2'!O93</f>
        <v>1565.32</v>
      </c>
      <c r="M144" s="15">
        <f t="shared" si="31"/>
        <v>0.10507668358514134</v>
      </c>
      <c r="N144" s="10">
        <f>L144+'[1]2025 Νοέμβριος'!N144</f>
        <v>4696.68</v>
      </c>
      <c r="O144" s="15">
        <f t="shared" si="32"/>
        <v>4.2641308324836889E-2</v>
      </c>
      <c r="P144" s="10"/>
      <c r="Q144" s="30" t="e">
        <f t="shared" si="27"/>
        <v>#DIV/0!</v>
      </c>
      <c r="S144"/>
      <c r="T144"/>
      <c r="U144"/>
      <c r="V144"/>
    </row>
    <row r="145" spans="1:22" ht="15" customHeight="1" x14ac:dyDescent="0.25">
      <c r="A145" s="67">
        <v>87</v>
      </c>
      <c r="B145" s="67">
        <v>29</v>
      </c>
      <c r="C145" s="46" t="str">
        <f>[1]ΑΝΤΙΣΤΟΙΧΙΣΗ!O215</f>
        <v xml:space="preserve">Εξοδα μεταφορών </v>
      </c>
      <c r="D145" s="14">
        <f>'[1]2025_60-69 ΕΞΟΔΑ+ΟΜ 2'!O102</f>
        <v>0</v>
      </c>
      <c r="E145" s="15">
        <f t="shared" si="28"/>
        <v>0</v>
      </c>
      <c r="F145" s="10">
        <f>D145+'[1]2025 Νοέμβριος'!F145</f>
        <v>345.75</v>
      </c>
      <c r="G145" s="15">
        <f t="shared" si="26"/>
        <v>6.5496376340757707E-3</v>
      </c>
      <c r="H145" s="14"/>
      <c r="I145" s="29" t="e">
        <f t="shared" si="29"/>
        <v>#DIV/0!</v>
      </c>
      <c r="J145" s="10"/>
      <c r="K145" s="10" t="e">
        <f t="shared" si="30"/>
        <v>#DIV/0!</v>
      </c>
      <c r="L145" s="14">
        <f>'[1]2024_60-69 ΕΞΟΔΑ+ΟΜ 2'!O94</f>
        <v>63.53</v>
      </c>
      <c r="M145" s="15">
        <f t="shared" si="31"/>
        <v>4.2646370762298002E-3</v>
      </c>
      <c r="N145" s="10">
        <f>L145+'[1]2025 Νοέμβριος'!N145</f>
        <v>1194.9099999999999</v>
      </c>
      <c r="O145" s="15">
        <f t="shared" si="32"/>
        <v>1.0848626206262899E-2</v>
      </c>
      <c r="P145" s="10"/>
      <c r="Q145" s="30" t="e">
        <f t="shared" si="27"/>
        <v>#DIV/0!</v>
      </c>
      <c r="S145"/>
      <c r="T145"/>
      <c r="U145"/>
      <c r="V145"/>
    </row>
    <row r="146" spans="1:22" ht="15" customHeight="1" x14ac:dyDescent="0.25">
      <c r="A146" s="67">
        <v>88</v>
      </c>
      <c r="B146" s="67">
        <v>30</v>
      </c>
      <c r="C146" s="46" t="str">
        <f>[1]ΑΝΤΙΣΤΟΙΧΙΣΗ!O216</f>
        <v xml:space="preserve">Εξοδα ταξιδίων </v>
      </c>
      <c r="D146" s="14">
        <f>'[1]2025_60-69 ΕΞΟΔΑ+ΟΜ 2'!O103</f>
        <v>0</v>
      </c>
      <c r="E146" s="15">
        <f t="shared" si="28"/>
        <v>0</v>
      </c>
      <c r="F146" s="10">
        <f>D146+'[1]2025 Νοέμβριος'!F146</f>
        <v>0</v>
      </c>
      <c r="G146" s="15">
        <f t="shared" si="26"/>
        <v>0</v>
      </c>
      <c r="H146" s="14"/>
      <c r="I146" s="29" t="e">
        <f t="shared" si="29"/>
        <v>#DIV/0!</v>
      </c>
      <c r="J146" s="10"/>
      <c r="K146" s="10" t="e">
        <f t="shared" si="30"/>
        <v>#DIV/0!</v>
      </c>
      <c r="L146" s="14">
        <f>'[1]2024_60-69 ΕΞΟΔΑ+ΟΜ 2'!O95</f>
        <v>0</v>
      </c>
      <c r="M146" s="15">
        <f t="shared" si="31"/>
        <v>0</v>
      </c>
      <c r="N146" s="10">
        <f>L146+'[1]2025 Νοέμβριος'!N146</f>
        <v>6236.68</v>
      </c>
      <c r="O146" s="15">
        <f t="shared" si="32"/>
        <v>5.6623017706836261E-2</v>
      </c>
      <c r="P146" s="10"/>
      <c r="Q146" s="30" t="e">
        <f t="shared" si="27"/>
        <v>#DIV/0!</v>
      </c>
      <c r="S146"/>
      <c r="T146"/>
      <c r="U146"/>
      <c r="V146"/>
    </row>
    <row r="147" spans="1:22" ht="15" customHeight="1" x14ac:dyDescent="0.25">
      <c r="A147" s="67">
        <v>89</v>
      </c>
      <c r="B147" s="67">
        <v>31</v>
      </c>
      <c r="C147" s="46" t="str">
        <f>[1]ΑΝΤΙΣΤΟΙΧΙΣΗ!O217</f>
        <v xml:space="preserve">Υλικά άμεσης ανάλωσης </v>
      </c>
      <c r="D147" s="14">
        <f>'[1]2025_60-69 ΕΞΟΔΑ+ΟΜ 2'!O104</f>
        <v>0</v>
      </c>
      <c r="E147" s="15">
        <f t="shared" si="28"/>
        <v>0</v>
      </c>
      <c r="F147" s="10">
        <f>D147+'[1]2025 Νοέμβριος'!F147</f>
        <v>0</v>
      </c>
      <c r="G147" s="15">
        <f t="shared" si="26"/>
        <v>0</v>
      </c>
      <c r="H147" s="14"/>
      <c r="I147" s="29" t="e">
        <f t="shared" si="29"/>
        <v>#DIV/0!</v>
      </c>
      <c r="J147" s="10"/>
      <c r="K147" s="10" t="e">
        <f t="shared" si="30"/>
        <v>#DIV/0!</v>
      </c>
      <c r="L147" s="14">
        <f>'[1]2024_60-69 ΕΞΟΔΑ+ΟΜ 2'!O96</f>
        <v>0</v>
      </c>
      <c r="M147" s="15">
        <f t="shared" si="31"/>
        <v>0</v>
      </c>
      <c r="N147" s="10">
        <f>L147+'[1]2025 Νοέμβριος'!N147</f>
        <v>0</v>
      </c>
      <c r="O147" s="15">
        <f t="shared" si="32"/>
        <v>0</v>
      </c>
      <c r="P147" s="10"/>
      <c r="Q147" s="30" t="e">
        <f t="shared" si="27"/>
        <v>#DIV/0!</v>
      </c>
      <c r="S147"/>
      <c r="T147"/>
      <c r="U147"/>
      <c r="V147"/>
    </row>
    <row r="148" spans="1:22" ht="30" customHeight="1" x14ac:dyDescent="0.25">
      <c r="A148" s="67">
        <v>90</v>
      </c>
      <c r="B148" s="67">
        <v>32</v>
      </c>
      <c r="C148" s="46" t="str">
        <f>[1]ΑΝΤΙΣΤΟΙΧΙΣΗ!O218</f>
        <v xml:space="preserve">Φόροι και τέλη </v>
      </c>
      <c r="D148" s="14">
        <f>'[1]2025_60-69 ΕΞΟΔΑ+ΟΜ 2'!O105</f>
        <v>0</v>
      </c>
      <c r="E148" s="15">
        <f t="shared" si="28"/>
        <v>0</v>
      </c>
      <c r="F148" s="10">
        <f>D148+'[1]2025 Νοέμβριος'!F148</f>
        <v>4137.37</v>
      </c>
      <c r="G148" s="15">
        <f t="shared" si="26"/>
        <v>7.8375341310473093E-2</v>
      </c>
      <c r="H148" s="14"/>
      <c r="I148" s="29" t="e">
        <f t="shared" si="29"/>
        <v>#DIV/0!</v>
      </c>
      <c r="J148" s="10"/>
      <c r="K148" s="10" t="e">
        <f t="shared" si="30"/>
        <v>#DIV/0!</v>
      </c>
      <c r="L148" s="14">
        <f>'[1]2024_60-69 ΕΞΟΔΑ+ΟΜ 2'!O97</f>
        <v>1104.3399999999999</v>
      </c>
      <c r="M148" s="15">
        <f t="shared" si="31"/>
        <v>7.4132052711531823E-2</v>
      </c>
      <c r="N148" s="10">
        <f>L148+'[1]2025 Νοέμβριος'!N148</f>
        <v>5633.6200000000008</v>
      </c>
      <c r="O148" s="15">
        <f t="shared" si="32"/>
        <v>5.1147816628973573E-2</v>
      </c>
      <c r="P148" s="10"/>
      <c r="Q148" s="30" t="e">
        <f t="shared" si="27"/>
        <v>#DIV/0!</v>
      </c>
      <c r="S148"/>
      <c r="T148"/>
      <c r="U148"/>
      <c r="V148"/>
    </row>
    <row r="149" spans="1:22" ht="30" customHeight="1" x14ac:dyDescent="0.25">
      <c r="A149" s="67">
        <v>91</v>
      </c>
      <c r="B149" s="67">
        <v>33</v>
      </c>
      <c r="C149" s="46" t="str">
        <f>[1]ΑΝΤΙΣΤΟΙΧΙΣΗ!O219</f>
        <v>Εξοδα δημοσιεύσεων</v>
      </c>
      <c r="D149" s="14">
        <f>'[1]2025_60-69 ΕΞΟΔΑ+ΟΜ 2'!O106</f>
        <v>0</v>
      </c>
      <c r="E149" s="15">
        <f t="shared" si="28"/>
        <v>0</v>
      </c>
      <c r="F149" s="10">
        <f>D149+'[1]2025 Νοέμβριος'!F149</f>
        <v>0</v>
      </c>
      <c r="G149" s="15">
        <f t="shared" si="26"/>
        <v>0</v>
      </c>
      <c r="H149" s="14"/>
      <c r="I149" s="29" t="e">
        <f t="shared" si="29"/>
        <v>#DIV/0!</v>
      </c>
      <c r="J149" s="10"/>
      <c r="K149" s="10" t="e">
        <f t="shared" si="30"/>
        <v>#DIV/0!</v>
      </c>
      <c r="L149" s="14">
        <f>'[1]2024_60-69 ΕΞΟΔΑ+ΟΜ 2'!O98</f>
        <v>0</v>
      </c>
      <c r="M149" s="15">
        <f t="shared" si="31"/>
        <v>0</v>
      </c>
      <c r="N149" s="10">
        <f>L149+'[1]2025 Νοέμβριος'!N149</f>
        <v>0</v>
      </c>
      <c r="O149" s="15">
        <f t="shared" si="32"/>
        <v>0</v>
      </c>
      <c r="P149" s="10"/>
      <c r="Q149" s="30" t="e">
        <f t="shared" si="27"/>
        <v>#DIV/0!</v>
      </c>
      <c r="S149"/>
      <c r="T149"/>
      <c r="U149"/>
      <c r="V149"/>
    </row>
    <row r="150" spans="1:22" ht="30" customHeight="1" x14ac:dyDescent="0.25">
      <c r="A150" s="67">
        <v>92</v>
      </c>
      <c r="B150" s="67">
        <v>34</v>
      </c>
      <c r="C150" s="46" t="str">
        <f>[1]ΑΝΤΙΣΤΟΙΧΙΣΗ!O220</f>
        <v xml:space="preserve">Λοιπά Διάφορα έξοδα </v>
      </c>
      <c r="D150" s="14">
        <f>'[1]2025_60-69 ΕΞΟΔΑ+ΟΜ 2'!O107</f>
        <v>0</v>
      </c>
      <c r="E150" s="15">
        <f t="shared" si="28"/>
        <v>0</v>
      </c>
      <c r="F150" s="10">
        <f>D150+'[1]2025 Νοέμβριος'!F150</f>
        <v>2393.4199999999996</v>
      </c>
      <c r="G150" s="15">
        <f t="shared" si="26"/>
        <v>4.5339215346781286E-2</v>
      </c>
      <c r="H150" s="14"/>
      <c r="I150" s="29" t="e">
        <f t="shared" si="29"/>
        <v>#DIV/0!</v>
      </c>
      <c r="J150" s="10"/>
      <c r="K150" s="10" t="e">
        <f t="shared" si="30"/>
        <v>#DIV/0!</v>
      </c>
      <c r="L150" s="14">
        <f>'[1]2024_60-69 ΕΞΟΔΑ+ΟΜ 2'!O99</f>
        <v>0</v>
      </c>
      <c r="M150" s="15">
        <f t="shared" si="31"/>
        <v>0</v>
      </c>
      <c r="N150" s="10">
        <f>L150+'[1]2025 Νοέμβριος'!N150</f>
        <v>929.62</v>
      </c>
      <c r="O150" s="15">
        <f t="shared" si="32"/>
        <v>8.4400497894118534E-3</v>
      </c>
      <c r="P150" s="10"/>
      <c r="Q150" s="30" t="e">
        <f t="shared" si="27"/>
        <v>#DIV/0!</v>
      </c>
      <c r="S150"/>
      <c r="T150"/>
      <c r="U150"/>
      <c r="V150"/>
    </row>
    <row r="151" spans="1:22" ht="15" x14ac:dyDescent="0.25">
      <c r="A151" s="67">
        <v>93</v>
      </c>
      <c r="B151" s="67">
        <v>35</v>
      </c>
      <c r="C151" s="46" t="str">
        <f>[1]ΑΝΤΙΣΤΟΙΧΙΣΗ!O221</f>
        <v xml:space="preserve">Τόκοι και συναφή εξοδα </v>
      </c>
      <c r="D151" s="14">
        <f>'[1]2025_60-69 ΕΞΟΔΑ+ΟΜ 2'!O108</f>
        <v>0</v>
      </c>
      <c r="E151" s="15">
        <f>D151/$D$157</f>
        <v>0</v>
      </c>
      <c r="F151" s="10">
        <f>D151+'[1]2025 Νοέμβριος'!F151</f>
        <v>0</v>
      </c>
      <c r="G151" s="15">
        <f t="shared" si="26"/>
        <v>0</v>
      </c>
      <c r="H151" s="14"/>
      <c r="I151" s="29" t="e">
        <f t="shared" si="29"/>
        <v>#DIV/0!</v>
      </c>
      <c r="J151" s="10"/>
      <c r="K151" s="10" t="e">
        <f t="shared" si="30"/>
        <v>#DIV/0!</v>
      </c>
      <c r="L151" s="14">
        <f>'[1]2024_60-69 ΕΞΟΔΑ+ΟΜ 2'!O100</f>
        <v>488.85</v>
      </c>
      <c r="M151" s="15">
        <f t="shared" si="31"/>
        <v>3.2815486143789353E-2</v>
      </c>
      <c r="N151" s="10">
        <f>L151+'[1]2025 Νοέμβριος'!N151</f>
        <v>7268.88</v>
      </c>
      <c r="O151" s="15">
        <f t="shared" si="32"/>
        <v>6.599439460560233E-2</v>
      </c>
      <c r="P151" s="10"/>
      <c r="Q151" s="30" t="e">
        <f t="shared" si="27"/>
        <v>#DIV/0!</v>
      </c>
      <c r="S151"/>
      <c r="T151"/>
      <c r="U151"/>
      <c r="V151"/>
    </row>
    <row r="152" spans="1:22" ht="42.75" x14ac:dyDescent="0.25">
      <c r="A152" s="67">
        <v>94</v>
      </c>
      <c r="B152" s="67">
        <v>36</v>
      </c>
      <c r="C152" s="46" t="str">
        <f>[1]ΑΝΤΙΣΤΟΙΧΙΣΗ!O222</f>
        <v xml:space="preserve">Αποσβέσεις ( Εξοπλισμού Διοίκησης και εγκαταστάσεων στην έδρα και αποθήκες ) </v>
      </c>
      <c r="D152" s="14">
        <f>'[1]2025_60-69 ΕΞΟΔΑ+ΟΜ 2'!O109</f>
        <v>777.67000000000007</v>
      </c>
      <c r="E152" s="15">
        <f>D152/$D$157</f>
        <v>1</v>
      </c>
      <c r="F152" s="10">
        <f>D152+'[1]2025 Νοέμβριος'!F152</f>
        <v>9332.0400000000009</v>
      </c>
      <c r="G152" s="15">
        <f t="shared" si="26"/>
        <v>0.17677940820448435</v>
      </c>
      <c r="H152" s="14"/>
      <c r="I152" s="29" t="e">
        <f t="shared" si="29"/>
        <v>#DIV/0!</v>
      </c>
      <c r="J152" s="10"/>
      <c r="K152" s="10" t="e">
        <f t="shared" si="30"/>
        <v>#DIV/0!</v>
      </c>
      <c r="L152" s="14">
        <f>'[1]2024_60-69 ΕΞΟΔΑ+ΟΜ 2'!O101</f>
        <v>308.29000000000002</v>
      </c>
      <c r="M152" s="15">
        <f t="shared" si="31"/>
        <v>2.0694868003004643E-2</v>
      </c>
      <c r="N152" s="10">
        <f>L152+'[1]2025 Νοέμβριος'!N152</f>
        <v>308.29000000000002</v>
      </c>
      <c r="O152" s="15">
        <f t="shared" si="32"/>
        <v>2.7989747956990818E-3</v>
      </c>
      <c r="P152" s="10"/>
      <c r="Q152" s="30" t="e">
        <f t="shared" si="27"/>
        <v>#DIV/0!</v>
      </c>
      <c r="S152"/>
      <c r="T152"/>
      <c r="U152"/>
      <c r="V152"/>
    </row>
    <row r="153" spans="1:22" ht="15" x14ac:dyDescent="0.25">
      <c r="A153" s="67">
        <v>95</v>
      </c>
      <c r="B153" s="67">
        <v>37</v>
      </c>
      <c r="C153" s="46" t="str">
        <f>[1]ΑΝΤΙΣΤΟΙΧΙΣΗ!O223</f>
        <v xml:space="preserve">Ασυνήθη έξοδα </v>
      </c>
      <c r="D153" s="14">
        <f>'[1]2025_60-69 ΕΞΟΔΑ+ΟΜ 2'!O110</f>
        <v>0</v>
      </c>
      <c r="E153" s="15">
        <f t="shared" ref="E153" si="33">D153/$D$157</f>
        <v>0</v>
      </c>
      <c r="F153" s="10">
        <f>D153+'[1]2025 Νοέμβριος'!F153</f>
        <v>2070.54</v>
      </c>
      <c r="G153" s="15">
        <f t="shared" si="26"/>
        <v>3.9222810431986249E-2</v>
      </c>
      <c r="H153" s="14"/>
      <c r="I153" s="29" t="e">
        <f t="shared" si="29"/>
        <v>#DIV/0!</v>
      </c>
      <c r="J153" s="10"/>
      <c r="K153" s="10" t="e">
        <f t="shared" si="30"/>
        <v>#DIV/0!</v>
      </c>
      <c r="L153" s="14">
        <f>'[1]2024_60-69 ΕΞΟΔΑ+ΟΜ 2'!O102</f>
        <v>910.87</v>
      </c>
      <c r="M153" s="15">
        <f t="shared" si="31"/>
        <v>6.1144813058798014E-2</v>
      </c>
      <c r="N153" s="10">
        <f>L153+'[1]2025 Νοέμβριος'!N153</f>
        <v>11884.29</v>
      </c>
      <c r="O153" s="15">
        <f t="shared" si="32"/>
        <v>0.10789784999441644</v>
      </c>
      <c r="P153" s="10"/>
      <c r="Q153" s="30" t="e">
        <f t="shared" si="27"/>
        <v>#DIV/0!</v>
      </c>
      <c r="S153"/>
      <c r="T153"/>
      <c r="U153"/>
      <c r="V153"/>
    </row>
    <row r="154" spans="1:22" ht="15" x14ac:dyDescent="0.25">
      <c r="A154" s="67">
        <v>96</v>
      </c>
      <c r="B154" s="67">
        <v>38</v>
      </c>
      <c r="C154" s="46">
        <f>[1]ΑΝΤΙΣΤΟΙΧΙΣΗ!O224</f>
        <v>0</v>
      </c>
      <c r="D154" s="14"/>
      <c r="E154" s="15"/>
      <c r="F154" s="10"/>
      <c r="G154" s="15"/>
      <c r="H154" s="14"/>
      <c r="I154" s="29"/>
      <c r="J154" s="10"/>
      <c r="K154" s="10"/>
      <c r="L154" s="14"/>
      <c r="M154" s="15"/>
      <c r="N154" s="10"/>
      <c r="O154" s="15"/>
      <c r="P154" s="10"/>
      <c r="Q154" s="30"/>
      <c r="S154"/>
      <c r="T154"/>
      <c r="U154"/>
      <c r="V154"/>
    </row>
    <row r="155" spans="1:22" ht="15" x14ac:dyDescent="0.25">
      <c r="A155" s="67">
        <v>97</v>
      </c>
      <c r="B155" s="67">
        <v>39</v>
      </c>
      <c r="C155" s="46">
        <f>[1]ΑΝΤΙΣΤΟΙΧΙΣΗ!O225</f>
        <v>0</v>
      </c>
      <c r="D155" s="14"/>
      <c r="E155" s="15"/>
      <c r="F155" s="10"/>
      <c r="G155" s="15"/>
      <c r="H155" s="14"/>
      <c r="I155" s="29"/>
      <c r="J155" s="10"/>
      <c r="K155" s="10"/>
      <c r="L155" s="14"/>
      <c r="M155" s="15"/>
      <c r="N155" s="10"/>
      <c r="O155" s="15"/>
      <c r="P155" s="10"/>
      <c r="Q155" s="30"/>
      <c r="S155"/>
      <c r="T155"/>
      <c r="U155"/>
      <c r="V155"/>
    </row>
    <row r="156" spans="1:22" ht="15" x14ac:dyDescent="0.25">
      <c r="A156" s="67">
        <v>98</v>
      </c>
      <c r="B156" s="67">
        <v>40</v>
      </c>
      <c r="C156" s="46">
        <f>[1]ΑΝΤΙΣΤΟΙΧΙΣΗ!O226</f>
        <v>0</v>
      </c>
      <c r="D156" s="14"/>
      <c r="E156" s="15"/>
      <c r="F156" s="10"/>
      <c r="G156" s="15"/>
      <c r="H156" s="14"/>
      <c r="I156" s="29"/>
      <c r="J156" s="10"/>
      <c r="K156" s="10"/>
      <c r="L156" s="14"/>
      <c r="M156" s="15"/>
      <c r="N156" s="10"/>
      <c r="O156" s="15"/>
      <c r="P156" s="10"/>
      <c r="Q156" s="30"/>
      <c r="S156"/>
      <c r="T156"/>
      <c r="U156"/>
      <c r="V156"/>
    </row>
    <row r="157" spans="1:22" ht="30" x14ac:dyDescent="0.25">
      <c r="A157" s="86"/>
      <c r="B157" s="86"/>
      <c r="C157" s="6" t="s">
        <v>43</v>
      </c>
      <c r="D157" s="7">
        <f>'[1]2025_60-69 ΕΞΟΔΑ+ΟΜ 2'!O73</f>
        <v>777.67000000000007</v>
      </c>
      <c r="E157" s="8"/>
      <c r="F157" s="7">
        <f>'[1]2025_60-69 ΕΞΟΔΑ+ΟΜ 2'!AB73</f>
        <v>52789.179999999986</v>
      </c>
      <c r="G157" s="8"/>
      <c r="H157" s="7">
        <f>SUM(H117:H156)</f>
        <v>0</v>
      </c>
      <c r="I157" s="8"/>
      <c r="J157" s="7">
        <f>SUM(J117:J156)</f>
        <v>0</v>
      </c>
      <c r="K157" s="8"/>
      <c r="L157" s="7">
        <f>SUM(L117:L156)</f>
        <v>14896.930000000002</v>
      </c>
      <c r="M157" s="8"/>
      <c r="N157" s="7">
        <f>SUM(N117:N156)</f>
        <v>110143.89999999997</v>
      </c>
      <c r="O157" s="8"/>
      <c r="P157" s="7">
        <f>SUM(P117:P156)</f>
        <v>0</v>
      </c>
      <c r="Q157" s="8"/>
      <c r="R157"/>
      <c r="S157"/>
      <c r="T157"/>
      <c r="U157"/>
      <c r="V157"/>
    </row>
    <row r="158" spans="1:22" ht="30" x14ac:dyDescent="0.25">
      <c r="A158" s="86"/>
      <c r="B158" s="86"/>
      <c r="C158" s="6" t="s">
        <v>18</v>
      </c>
      <c r="D158" s="7">
        <f>D116-D157</f>
        <v>0</v>
      </c>
      <c r="E158" s="8"/>
      <c r="F158" s="7">
        <f>F116-F157</f>
        <v>0</v>
      </c>
      <c r="G158" s="8"/>
      <c r="H158" s="7">
        <f>H116-H157</f>
        <v>0</v>
      </c>
      <c r="I158" s="8"/>
      <c r="J158" s="7">
        <f>J116-J157</f>
        <v>0</v>
      </c>
      <c r="K158" s="8"/>
      <c r="L158" s="7">
        <f>L116-L157</f>
        <v>0</v>
      </c>
      <c r="M158" s="8"/>
      <c r="N158" s="7">
        <f>N116-N157</f>
        <v>0</v>
      </c>
      <c r="O158" s="8"/>
      <c r="P158" s="7">
        <f>P116-P157</f>
        <v>0</v>
      </c>
      <c r="Q158" s="8"/>
      <c r="R158"/>
      <c r="S158"/>
      <c r="T158"/>
      <c r="U158"/>
      <c r="V158"/>
    </row>
    <row r="159" spans="1:22" ht="30" x14ac:dyDescent="0.25">
      <c r="A159" s="87"/>
      <c r="B159" s="87"/>
      <c r="C159" s="2" t="s">
        <v>14</v>
      </c>
      <c r="D159" s="31">
        <f>D7-D74-D111-D157</f>
        <v>-8617.6466666666674</v>
      </c>
      <c r="E159" s="4"/>
      <c r="F159" s="31">
        <f>F7-F74-F111-F157</f>
        <v>-162551.03415929203</v>
      </c>
      <c r="G159" s="4"/>
      <c r="H159" s="31">
        <f>H7-H74-H111-H157</f>
        <v>0</v>
      </c>
      <c r="I159" s="4"/>
      <c r="J159" s="31">
        <f>J7-J74-J111-J157</f>
        <v>0</v>
      </c>
      <c r="K159" s="4"/>
      <c r="L159" s="31">
        <f>L7-L74-L111-L157</f>
        <v>17074.520000000004</v>
      </c>
      <c r="M159" s="4"/>
      <c r="N159" s="31">
        <f>N7-N74-N111-N157</f>
        <v>-42026.164044247387</v>
      </c>
      <c r="O159" s="4"/>
      <c r="P159" s="31"/>
      <c r="Q159" s="4"/>
      <c r="R159"/>
      <c r="S159"/>
      <c r="T159"/>
      <c r="U159"/>
      <c r="V159"/>
    </row>
    <row r="161" spans="14:15" ht="15.75" x14ac:dyDescent="0.25">
      <c r="O161" s="161"/>
    </row>
    <row r="163" spans="14:15" ht="15.75" x14ac:dyDescent="0.25">
      <c r="N163" s="162"/>
    </row>
    <row r="164" spans="14:15" ht="15.75" x14ac:dyDescent="0.25">
      <c r="N164" s="163"/>
      <c r="O164" s="164"/>
    </row>
  </sheetData>
  <mergeCells count="33">
    <mergeCell ref="D114:F114"/>
    <mergeCell ref="H114:J114"/>
    <mergeCell ref="L114:N114"/>
    <mergeCell ref="P114:Q114"/>
    <mergeCell ref="D78:F78"/>
    <mergeCell ref="H78:J78"/>
    <mergeCell ref="L78:N78"/>
    <mergeCell ref="P78:Q78"/>
    <mergeCell ref="D113:G113"/>
    <mergeCell ref="H113:K113"/>
    <mergeCell ref="L113:O113"/>
    <mergeCell ref="P113:Q113"/>
    <mergeCell ref="D41:F41"/>
    <mergeCell ref="H41:J41"/>
    <mergeCell ref="L41:N41"/>
    <mergeCell ref="P41:Q41"/>
    <mergeCell ref="D77:G77"/>
    <mergeCell ref="H77:K77"/>
    <mergeCell ref="L77:O77"/>
    <mergeCell ref="P77:Q77"/>
    <mergeCell ref="D3:F3"/>
    <mergeCell ref="H3:J3"/>
    <mergeCell ref="L3:N3"/>
    <mergeCell ref="P3:Q3"/>
    <mergeCell ref="D40:G40"/>
    <mergeCell ref="H40:K40"/>
    <mergeCell ref="L40:O40"/>
    <mergeCell ref="P40:Q40"/>
    <mergeCell ref="A1:Q1"/>
    <mergeCell ref="D2:G2"/>
    <mergeCell ref="H2:K2"/>
    <mergeCell ref="L2:O2"/>
    <mergeCell ref="P2:Q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D354"/>
  <sheetViews>
    <sheetView topLeftCell="A317" zoomScale="55" zoomScaleNormal="55" workbookViewId="0">
      <selection activeCell="A75" sqref="A75"/>
    </sheetView>
  </sheetViews>
  <sheetFormatPr defaultRowHeight="15" x14ac:dyDescent="0.25"/>
  <cols>
    <col min="1" max="1" width="52.85546875" bestFit="1" customWidth="1"/>
    <col min="2" max="2" width="22.28515625" customWidth="1"/>
    <col min="3" max="4" width="43.85546875" bestFit="1" customWidth="1"/>
    <col min="5" max="5" width="27.7109375" bestFit="1" customWidth="1"/>
    <col min="6" max="6" width="31" bestFit="1" customWidth="1"/>
    <col min="7" max="7" width="36.7109375" bestFit="1" customWidth="1"/>
    <col min="8" max="8" width="26.85546875" customWidth="1"/>
    <col min="9" max="9" width="35.140625" bestFit="1" customWidth="1"/>
    <col min="10" max="10" width="26.85546875" customWidth="1"/>
    <col min="11" max="11" width="32.85546875" bestFit="1" customWidth="1"/>
    <col min="12" max="12" width="37.28515625" bestFit="1" customWidth="1"/>
    <col min="13" max="13" width="33.42578125" bestFit="1" customWidth="1"/>
    <col min="14" max="14" width="39.140625" bestFit="1" customWidth="1"/>
    <col min="15" max="15" width="42.7109375" customWidth="1"/>
    <col min="16" max="16" width="24.28515625" bestFit="1" customWidth="1"/>
    <col min="17" max="17" width="43.85546875" bestFit="1" customWidth="1"/>
    <col min="18" max="18" width="27.5703125" bestFit="1" customWidth="1"/>
    <col min="19" max="19" width="43.85546875" bestFit="1" customWidth="1"/>
    <col min="20" max="20" width="29.7109375" bestFit="1" customWidth="1"/>
    <col min="21" max="21" width="43.85546875" bestFit="1" customWidth="1"/>
    <col min="22" max="22" width="27.85546875" bestFit="1" customWidth="1"/>
    <col min="23" max="23" width="43.85546875" bestFit="1" customWidth="1"/>
    <col min="24" max="24" width="27.7109375" bestFit="1" customWidth="1"/>
    <col min="25" max="25" width="43.85546875" bestFit="1" customWidth="1"/>
    <col min="26" max="26" width="26.5703125" customWidth="1"/>
    <col min="27" max="27" width="45.140625" bestFit="1" customWidth="1"/>
    <col min="28" max="28" width="11" customWidth="1"/>
    <col min="30" max="30" width="14.140625" bestFit="1" customWidth="1"/>
  </cols>
  <sheetData>
    <row r="2" spans="1:15" ht="18" x14ac:dyDescent="0.25">
      <c r="A2" s="34" t="s">
        <v>44</v>
      </c>
      <c r="B2" s="34" t="s">
        <v>45</v>
      </c>
      <c r="C2" s="34" t="s">
        <v>46</v>
      </c>
      <c r="D2" s="34" t="s">
        <v>47</v>
      </c>
      <c r="E2" s="34" t="s">
        <v>48</v>
      </c>
      <c r="F2" s="34" t="s">
        <v>49</v>
      </c>
      <c r="G2" s="34" t="s">
        <v>50</v>
      </c>
      <c r="H2" s="34" t="s">
        <v>51</v>
      </c>
      <c r="I2" s="34" t="s">
        <v>52</v>
      </c>
      <c r="J2" s="34" t="s">
        <v>53</v>
      </c>
      <c r="K2" s="34" t="s">
        <v>54</v>
      </c>
      <c r="L2" s="34" t="s">
        <v>55</v>
      </c>
      <c r="M2" s="34" t="s">
        <v>56</v>
      </c>
      <c r="N2" s="34" t="s">
        <v>57</v>
      </c>
      <c r="O2" s="34" t="s">
        <v>58</v>
      </c>
    </row>
    <row r="3" spans="1:15" x14ac:dyDescent="0.25">
      <c r="A3" s="35" t="s">
        <v>59</v>
      </c>
      <c r="B3" s="35">
        <v>2025</v>
      </c>
      <c r="C3" s="36">
        <f>'2025 Ιανουάριος'!D7</f>
        <v>20753.899999999998</v>
      </c>
      <c r="D3" s="36">
        <f>C3</f>
        <v>20753.899999999998</v>
      </c>
      <c r="E3" s="36">
        <f>'2025 Ιανουάριος'!D43</f>
        <v>46587.336666666662</v>
      </c>
      <c r="F3" s="36">
        <f>'2025 Ιανουάριος'!D46</f>
        <v>1618.22</v>
      </c>
      <c r="G3" s="36">
        <f t="shared" ref="G3:G14" si="0">C3-E3</f>
        <v>-25833.436666666665</v>
      </c>
      <c r="H3" s="36">
        <f t="shared" ref="H3:H14" si="1">D3-F3</f>
        <v>19135.679999999997</v>
      </c>
      <c r="I3" s="36">
        <f>'2025 Ιανουάριος'!D80</f>
        <v>9618.77</v>
      </c>
      <c r="J3" s="36">
        <f>'2025 Ιανουάριος'!F80</f>
        <v>9618.77</v>
      </c>
      <c r="K3" s="36">
        <f>'2025 Ιανουάριος'!D116</f>
        <v>9731.61</v>
      </c>
      <c r="L3" s="36">
        <f>'2025 Ιανουάριος'!F116</f>
        <v>9731.61</v>
      </c>
      <c r="M3" s="36">
        <f t="shared" ref="M3:M14" si="2">E3+I3+K3</f>
        <v>65937.71666666666</v>
      </c>
      <c r="N3" s="36">
        <f t="shared" ref="N3:N14" si="3">C3-E3-I3-K3</f>
        <v>-45183.816666666666</v>
      </c>
      <c r="O3" s="36">
        <f>N3</f>
        <v>-45183.816666666666</v>
      </c>
    </row>
    <row r="4" spans="1:15" x14ac:dyDescent="0.25">
      <c r="A4" s="35" t="s">
        <v>60</v>
      </c>
      <c r="B4" s="35">
        <v>2025</v>
      </c>
      <c r="C4" s="36">
        <f>'2025 Φεβρουάριος'!D7</f>
        <v>22578.774424778763</v>
      </c>
      <c r="D4" s="36">
        <f t="shared" ref="D4:D14" si="4">D3+C4</f>
        <v>43332.674424778757</v>
      </c>
      <c r="E4" s="36">
        <f>'2025 Φεβρουάριος'!D43</f>
        <v>35502.376666666671</v>
      </c>
      <c r="F4" s="36">
        <f>'2025 Φεβρουάριος'!D46</f>
        <v>1990.56</v>
      </c>
      <c r="G4" s="36">
        <f t="shared" si="0"/>
        <v>-12923.602241887907</v>
      </c>
      <c r="H4" s="36">
        <f t="shared" si="1"/>
        <v>41342.11442477876</v>
      </c>
      <c r="I4" s="36">
        <f>'2025 Φεβρουάριος'!D80</f>
        <v>8756.2100000000009</v>
      </c>
      <c r="J4" s="36">
        <f>'2025 Φεβρουάριος'!F80</f>
        <v>18374.98</v>
      </c>
      <c r="K4" s="36">
        <f>'2025 Φεβρουάριος'!D116</f>
        <v>9507.0300000000007</v>
      </c>
      <c r="L4" s="36">
        <f>'2025 Φεβρουάριος'!F116</f>
        <v>19238.64</v>
      </c>
      <c r="M4" s="36">
        <f t="shared" si="2"/>
        <v>53765.616666666669</v>
      </c>
      <c r="N4" s="36">
        <f t="shared" si="3"/>
        <v>-31186.842241887905</v>
      </c>
      <c r="O4" s="36">
        <f t="shared" ref="O4:O14" si="5">O3+N4</f>
        <v>-76370.658908554571</v>
      </c>
    </row>
    <row r="5" spans="1:15" x14ac:dyDescent="0.25">
      <c r="A5" s="35" t="s">
        <v>61</v>
      </c>
      <c r="B5" s="35">
        <v>2025</v>
      </c>
      <c r="C5" s="36">
        <f>'2025 Μάρτιος'!D7</f>
        <v>31932.008938053095</v>
      </c>
      <c r="D5" s="36">
        <f t="shared" si="4"/>
        <v>75264.683362831856</v>
      </c>
      <c r="E5" s="36">
        <f>'2025 Μάρτιος'!D43</f>
        <v>42125.58666666667</v>
      </c>
      <c r="F5" s="36">
        <f>'2025 Μάρτιος'!D46</f>
        <v>2472.37</v>
      </c>
      <c r="G5" s="36">
        <f t="shared" si="0"/>
        <v>-10193.577728613574</v>
      </c>
      <c r="H5" s="36">
        <f t="shared" si="1"/>
        <v>72792.313362831861</v>
      </c>
      <c r="I5" s="36">
        <f>'2025 Μάρτιος'!D80</f>
        <v>7219.9800000000005</v>
      </c>
      <c r="J5" s="36">
        <f>'2025 Μάρτιος'!F80</f>
        <v>25594.959999999999</v>
      </c>
      <c r="K5" s="36">
        <f>'2025 Μάρτιος'!D116</f>
        <v>10207.75</v>
      </c>
      <c r="L5" s="36">
        <f>'2025 Μάρτιος'!F116</f>
        <v>29446.390000000007</v>
      </c>
      <c r="M5" s="36">
        <f t="shared" si="2"/>
        <v>59553.316666666673</v>
      </c>
      <c r="N5" s="36">
        <f t="shared" si="3"/>
        <v>-27621.307728613574</v>
      </c>
      <c r="O5" s="36">
        <f t="shared" si="5"/>
        <v>-103991.96663716814</v>
      </c>
    </row>
    <row r="6" spans="1:15" x14ac:dyDescent="0.25">
      <c r="A6" s="35" t="s">
        <v>62</v>
      </c>
      <c r="B6" s="35">
        <v>2025</v>
      </c>
      <c r="C6" s="36">
        <f>'2025 Απρίλιος'!D7</f>
        <v>66557.7524778761</v>
      </c>
      <c r="D6" s="36">
        <f t="shared" si="4"/>
        <v>141822.43584070797</v>
      </c>
      <c r="E6" s="36">
        <f>'2025 Απρίλιος'!D43</f>
        <v>48926.896666666667</v>
      </c>
      <c r="F6" s="36">
        <f>'2025 Απρίλιος'!D46</f>
        <v>3740.0899999999997</v>
      </c>
      <c r="G6" s="36">
        <f t="shared" si="0"/>
        <v>17630.855811209432</v>
      </c>
      <c r="H6" s="36">
        <f t="shared" si="1"/>
        <v>138082.34584070797</v>
      </c>
      <c r="I6" s="36">
        <f>'2025 Απρίλιος'!D80</f>
        <v>12929.560000000001</v>
      </c>
      <c r="J6" s="36">
        <f>'2025 Απρίλιος'!F80</f>
        <v>38524.519999999997</v>
      </c>
      <c r="K6" s="36">
        <f>'2025 Απρίλιος'!D116</f>
        <v>10041.650000000001</v>
      </c>
      <c r="L6" s="36">
        <f>'2025 Απρίλιος'!F116</f>
        <v>39488.04</v>
      </c>
      <c r="M6" s="36">
        <f t="shared" si="2"/>
        <v>71898.106666666659</v>
      </c>
      <c r="N6" s="36">
        <f t="shared" si="3"/>
        <v>-5340.3541887905703</v>
      </c>
      <c r="O6" s="36">
        <f t="shared" si="5"/>
        <v>-109332.32082595871</v>
      </c>
    </row>
    <row r="7" spans="1:15" x14ac:dyDescent="0.25">
      <c r="A7" s="35" t="s">
        <v>63</v>
      </c>
      <c r="B7" s="35">
        <v>2025</v>
      </c>
      <c r="C7" s="36">
        <f>'2025 Μάιος'!D7</f>
        <v>74017.130000000019</v>
      </c>
      <c r="D7" s="36">
        <f t="shared" si="4"/>
        <v>215839.56584070798</v>
      </c>
      <c r="E7" s="36">
        <f>'2025 Μάιος'!D43</f>
        <v>50000.186666666668</v>
      </c>
      <c r="F7" s="36">
        <f>'2025 Μάιος'!D46</f>
        <v>4379.5599999999995</v>
      </c>
      <c r="G7" s="36">
        <f t="shared" si="0"/>
        <v>24016.943333333351</v>
      </c>
      <c r="H7" s="36">
        <f t="shared" si="1"/>
        <v>211460.00584070798</v>
      </c>
      <c r="I7" s="36">
        <f>'2025 Μάιος'!D80</f>
        <v>7772.8200000000015</v>
      </c>
      <c r="J7" s="36">
        <f>'2025 Μάιος'!F80</f>
        <v>46297.34</v>
      </c>
      <c r="K7" s="36">
        <f>'2025 Μάιος'!D116</f>
        <v>7857.45</v>
      </c>
      <c r="L7" s="36">
        <f>'2025 Μάιος'!F116</f>
        <v>47345.49</v>
      </c>
      <c r="M7" s="36">
        <f t="shared" si="2"/>
        <v>65630.456666666665</v>
      </c>
      <c r="N7" s="36">
        <f t="shared" si="3"/>
        <v>8386.6733333333505</v>
      </c>
      <c r="O7" s="36">
        <f t="shared" si="5"/>
        <v>-100945.64749262536</v>
      </c>
    </row>
    <row r="8" spans="1:15" x14ac:dyDescent="0.25">
      <c r="A8" s="35" t="s">
        <v>64</v>
      </c>
      <c r="B8" s="35">
        <v>2025</v>
      </c>
      <c r="C8" s="36">
        <f>'2025 Ιούνιος'!D7</f>
        <v>0</v>
      </c>
      <c r="D8" s="36">
        <f t="shared" si="4"/>
        <v>215839.56584070798</v>
      </c>
      <c r="E8" s="36">
        <f>'2025 Ιούνιος'!D43</f>
        <v>7839.9766666666674</v>
      </c>
      <c r="F8" s="36">
        <f>'2025 Ιούνιος'!D46</f>
        <v>0</v>
      </c>
      <c r="G8" s="36">
        <f t="shared" si="0"/>
        <v>-7839.9766666666674</v>
      </c>
      <c r="H8" s="36">
        <f t="shared" si="1"/>
        <v>215839.56584070798</v>
      </c>
      <c r="I8" s="36">
        <f>'2025 Ιούνιος'!D80</f>
        <v>0</v>
      </c>
      <c r="J8" s="36">
        <f>'2025 Ιούνιος'!F80</f>
        <v>46297.34</v>
      </c>
      <c r="K8" s="36">
        <f>'2025 Ιούνιος'!D116</f>
        <v>777.67000000000007</v>
      </c>
      <c r="L8" s="36">
        <f>'2025 Ιούνιος'!F116</f>
        <v>48123.159999999996</v>
      </c>
      <c r="M8" s="36">
        <f t="shared" si="2"/>
        <v>8617.6466666666674</v>
      </c>
      <c r="N8" s="36">
        <f t="shared" si="3"/>
        <v>-8617.6466666666674</v>
      </c>
      <c r="O8" s="36">
        <f t="shared" si="5"/>
        <v>-109563.29415929203</v>
      </c>
    </row>
    <row r="9" spans="1:15" x14ac:dyDescent="0.25">
      <c r="A9" s="35" t="s">
        <v>65</v>
      </c>
      <c r="B9" s="35">
        <v>2025</v>
      </c>
      <c r="C9" s="36">
        <f>'2025 Ιούλιος'!D7</f>
        <v>0</v>
      </c>
      <c r="D9" s="36">
        <f t="shared" si="4"/>
        <v>215839.56584070798</v>
      </c>
      <c r="E9" s="36">
        <f>'2025 Ιούλιος'!D43</f>
        <v>7839.9766666666674</v>
      </c>
      <c r="F9" s="36">
        <f>'2025 Ιούλιος'!D46</f>
        <v>0</v>
      </c>
      <c r="G9" s="36">
        <f t="shared" si="0"/>
        <v>-7839.9766666666674</v>
      </c>
      <c r="H9" s="36">
        <f t="shared" si="1"/>
        <v>215839.56584070798</v>
      </c>
      <c r="I9" s="36">
        <f>'2025 Ιούλιος'!D80</f>
        <v>0</v>
      </c>
      <c r="J9" s="36">
        <f>'2025 Ιούλιος'!F80</f>
        <v>46297.34</v>
      </c>
      <c r="K9" s="36">
        <f>'2025 Ιούλιος'!D116</f>
        <v>777.67000000000007</v>
      </c>
      <c r="L9" s="36">
        <f>'2025 Ιούλιος'!F116</f>
        <v>48900.83</v>
      </c>
      <c r="M9" s="36">
        <f t="shared" si="2"/>
        <v>8617.6466666666674</v>
      </c>
      <c r="N9" s="36">
        <f t="shared" si="3"/>
        <v>-8617.6466666666674</v>
      </c>
      <c r="O9" s="36">
        <f t="shared" si="5"/>
        <v>-118180.94082595869</v>
      </c>
    </row>
    <row r="10" spans="1:15" x14ac:dyDescent="0.25">
      <c r="A10" s="35" t="s">
        <v>66</v>
      </c>
      <c r="B10" s="35">
        <v>2025</v>
      </c>
      <c r="C10" s="36">
        <f>'2025 Aύγουστος'!D7</f>
        <v>0</v>
      </c>
      <c r="D10" s="36">
        <f t="shared" si="4"/>
        <v>215839.56584070798</v>
      </c>
      <c r="E10" s="36">
        <f>'2025 Aύγουστος'!D43</f>
        <v>7839.9766666666674</v>
      </c>
      <c r="F10" s="36">
        <f>'2025 Aύγουστος'!D46</f>
        <v>0</v>
      </c>
      <c r="G10" s="36">
        <f t="shared" si="0"/>
        <v>-7839.9766666666674</v>
      </c>
      <c r="H10" s="36">
        <f t="shared" si="1"/>
        <v>215839.56584070798</v>
      </c>
      <c r="I10" s="36">
        <f>'2025 Aύγουστος'!D80</f>
        <v>0</v>
      </c>
      <c r="J10" s="36">
        <f>'2025 Aύγουστος'!F80</f>
        <v>46297.34</v>
      </c>
      <c r="K10" s="36">
        <f>'2025 Aύγουστος'!F116</f>
        <v>49678.5</v>
      </c>
      <c r="L10" s="36">
        <f>'2025 Aύγουστος'!E116</f>
        <v>0</v>
      </c>
      <c r="M10" s="36">
        <f t="shared" si="2"/>
        <v>57518.476666666669</v>
      </c>
      <c r="N10" s="36">
        <f t="shared" si="3"/>
        <v>-57518.476666666669</v>
      </c>
      <c r="O10" s="36">
        <f t="shared" si="5"/>
        <v>-175699.41749262536</v>
      </c>
    </row>
    <row r="11" spans="1:15" x14ac:dyDescent="0.25">
      <c r="A11" s="35" t="s">
        <v>67</v>
      </c>
      <c r="B11" s="35">
        <v>2025</v>
      </c>
      <c r="C11" s="36">
        <f>'2025 Σεπτέμβριος'!D7</f>
        <v>0</v>
      </c>
      <c r="D11" s="36">
        <f t="shared" si="4"/>
        <v>215839.56584070798</v>
      </c>
      <c r="E11" s="36">
        <f>'2025 Σεπτέμβριος'!D43</f>
        <v>7839.9766666666674</v>
      </c>
      <c r="F11" s="36">
        <f>'2025 Σεπτέμβριος'!D46</f>
        <v>0</v>
      </c>
      <c r="G11" s="36">
        <f t="shared" si="0"/>
        <v>-7839.9766666666674</v>
      </c>
      <c r="H11" s="36">
        <f t="shared" si="1"/>
        <v>215839.56584070798</v>
      </c>
      <c r="I11" s="36">
        <f>'2025 Σεπτέμβριος'!D80</f>
        <v>0</v>
      </c>
      <c r="J11" s="36">
        <f>'2025 Σεπτέμβριος'!F80</f>
        <v>46297.34</v>
      </c>
      <c r="K11" s="36">
        <f>'2025 Σεπτέμβριος'!D116</f>
        <v>777.67000000000007</v>
      </c>
      <c r="L11" s="36">
        <f>'2025 Σεπτέμβριος'!F116</f>
        <v>50456.17</v>
      </c>
      <c r="M11" s="36">
        <f t="shared" si="2"/>
        <v>8617.6466666666674</v>
      </c>
      <c r="N11" s="36">
        <f t="shared" si="3"/>
        <v>-8617.6466666666674</v>
      </c>
      <c r="O11" s="36">
        <f t="shared" si="5"/>
        <v>-184317.06415929203</v>
      </c>
    </row>
    <row r="12" spans="1:15" x14ac:dyDescent="0.25">
      <c r="A12" s="35" t="s">
        <v>68</v>
      </c>
      <c r="B12" s="35">
        <v>2025</v>
      </c>
      <c r="C12" s="36">
        <f>'2025 Οκτώβριος'!D7</f>
        <v>0</v>
      </c>
      <c r="D12" s="36">
        <f t="shared" si="4"/>
        <v>215839.56584070798</v>
      </c>
      <c r="E12" s="36">
        <f>'2025 Οκτώβριος'!D43</f>
        <v>7839.9766666666674</v>
      </c>
      <c r="F12" s="36">
        <f>'2025 Οκτώβριος'!D46</f>
        <v>0</v>
      </c>
      <c r="G12" s="36">
        <f t="shared" si="0"/>
        <v>-7839.9766666666674</v>
      </c>
      <c r="H12" s="36">
        <f t="shared" si="1"/>
        <v>215839.56584070798</v>
      </c>
      <c r="I12" s="36">
        <f>'2025 Οκτώβριος'!D80</f>
        <v>0</v>
      </c>
      <c r="J12" s="36">
        <f>'2025 Οκτώβριος'!F80</f>
        <v>46297.34</v>
      </c>
      <c r="K12" s="36">
        <f>'2025 Οκτώβριος'!D116</f>
        <v>777.67000000000007</v>
      </c>
      <c r="L12" s="36">
        <f>'2025 Οκτώβριος'!F116</f>
        <v>51233.840000000004</v>
      </c>
      <c r="M12" s="36">
        <f t="shared" si="2"/>
        <v>8617.6466666666674</v>
      </c>
      <c r="N12" s="36">
        <f t="shared" si="3"/>
        <v>-8617.6466666666674</v>
      </c>
      <c r="O12" s="36">
        <f t="shared" si="5"/>
        <v>-192934.7108259587</v>
      </c>
    </row>
    <row r="13" spans="1:15" x14ac:dyDescent="0.25">
      <c r="A13" s="35" t="s">
        <v>69</v>
      </c>
      <c r="B13" s="35">
        <v>2025</v>
      </c>
      <c r="C13" s="36">
        <f>'2025 Νοέμβριος'!D7</f>
        <v>0</v>
      </c>
      <c r="D13" s="36">
        <f t="shared" si="4"/>
        <v>215839.56584070798</v>
      </c>
      <c r="E13" s="36">
        <f>'2025 Νοέμβριος'!D43</f>
        <v>7839.9766666666674</v>
      </c>
      <c r="F13" s="36">
        <f>'2025 Νοέμβριος'!D46</f>
        <v>0</v>
      </c>
      <c r="G13" s="36">
        <f t="shared" si="0"/>
        <v>-7839.9766666666674</v>
      </c>
      <c r="H13" s="36">
        <f t="shared" si="1"/>
        <v>215839.56584070798</v>
      </c>
      <c r="I13" s="36">
        <f>'2025 Νοέμβριος'!D80</f>
        <v>0</v>
      </c>
      <c r="J13" s="36">
        <f>'2025 Νοέμβριος'!F80</f>
        <v>46297.34</v>
      </c>
      <c r="K13" s="36">
        <f>'2025 Νοέμβριος'!D116</f>
        <v>777.67000000000007</v>
      </c>
      <c r="L13" s="36">
        <f>'2025 Νοέμβριος'!F116</f>
        <v>52011.51</v>
      </c>
      <c r="M13" s="36">
        <f t="shared" si="2"/>
        <v>8617.6466666666674</v>
      </c>
      <c r="N13" s="36">
        <f t="shared" si="3"/>
        <v>-8617.6466666666674</v>
      </c>
      <c r="O13" s="36">
        <f t="shared" si="5"/>
        <v>-201552.35749262536</v>
      </c>
    </row>
    <row r="14" spans="1:15" x14ac:dyDescent="0.25">
      <c r="A14" s="35" t="s">
        <v>70</v>
      </c>
      <c r="B14" s="35">
        <v>2025</v>
      </c>
      <c r="C14" s="36">
        <f>'2025 Δεκέμβριος'!D7</f>
        <v>0</v>
      </c>
      <c r="D14" s="36">
        <f t="shared" si="4"/>
        <v>215839.56584070798</v>
      </c>
      <c r="E14" s="36">
        <f>'2025 Δεκέμβριος'!D43</f>
        <v>7839.9766666666674</v>
      </c>
      <c r="F14" s="36">
        <f>'2025 Δεκέμβριος'!D46</f>
        <v>0</v>
      </c>
      <c r="G14" s="36">
        <f t="shared" si="0"/>
        <v>-7839.9766666666674</v>
      </c>
      <c r="H14" s="36">
        <f t="shared" si="1"/>
        <v>215839.56584070798</v>
      </c>
      <c r="I14" s="36">
        <f>'2025 Δεκέμβριος'!D80</f>
        <v>0</v>
      </c>
      <c r="J14" s="36">
        <f>'2025 Δεκέμβριος'!F80</f>
        <v>46297.34</v>
      </c>
      <c r="K14" s="36">
        <f>'2025 Δεκέμβριος'!D116</f>
        <v>777.67000000000007</v>
      </c>
      <c r="L14" s="36">
        <f>'2025 Δεκέμβριος'!F116</f>
        <v>52789.18</v>
      </c>
      <c r="M14" s="36">
        <f t="shared" si="2"/>
        <v>8617.6466666666674</v>
      </c>
      <c r="N14" s="36">
        <f t="shared" si="3"/>
        <v>-8617.6466666666674</v>
      </c>
      <c r="O14" s="36">
        <f t="shared" si="5"/>
        <v>-210170.00415929203</v>
      </c>
    </row>
    <row r="15" spans="1:15" x14ac:dyDescent="0.25">
      <c r="A15" s="35" t="s">
        <v>71</v>
      </c>
      <c r="B15" s="35"/>
      <c r="C15" s="36">
        <f t="shared" ref="C15:O15" si="6">SUM(C3:C14)</f>
        <v>215839.56584070798</v>
      </c>
      <c r="D15" s="36">
        <f>'2025 Δεκέμβριος'!F7</f>
        <v>215839.56584070798</v>
      </c>
      <c r="E15" s="36">
        <f>SUM(E3:E14)</f>
        <v>278022.21999999997</v>
      </c>
      <c r="F15" s="36">
        <f>'2025 Δεκέμβριος'!D46</f>
        <v>0</v>
      </c>
      <c r="G15" s="36">
        <f>SUM(G3:G14)</f>
        <v>-62182.65415929204</v>
      </c>
      <c r="H15" s="36">
        <f>D15-F15</f>
        <v>215839.56584070798</v>
      </c>
      <c r="I15" s="36">
        <f>SUM(I3:I14)</f>
        <v>46297.340000000004</v>
      </c>
      <c r="J15" s="36">
        <f>'2025 Δεκέμβριος'!F80</f>
        <v>46297.34</v>
      </c>
      <c r="K15" s="36">
        <f t="shared" si="6"/>
        <v>101690.00999999998</v>
      </c>
      <c r="L15" s="36">
        <f>'2025 Δεκέμβριος'!F116</f>
        <v>52789.18</v>
      </c>
      <c r="M15" s="36">
        <f t="shared" si="6"/>
        <v>426009.57</v>
      </c>
      <c r="N15" s="36">
        <f t="shared" si="6"/>
        <v>-210170.00415929203</v>
      </c>
      <c r="O15" s="36">
        <f t="shared" si="6"/>
        <v>-1628242.1996460177</v>
      </c>
    </row>
    <row r="16" spans="1:15" x14ac:dyDescent="0.25">
      <c r="A16" t="s">
        <v>72</v>
      </c>
      <c r="C16" s="37"/>
      <c r="D16" s="37">
        <f>D14-D15</f>
        <v>0</v>
      </c>
      <c r="E16" s="37"/>
      <c r="F16" s="37">
        <f>F14-F15</f>
        <v>0</v>
      </c>
      <c r="G16" s="37">
        <f>'2025 Δεκέμβριος'!F76-G15</f>
        <v>-1281.8600000000006</v>
      </c>
      <c r="H16" s="37">
        <f>D16-F16</f>
        <v>0</v>
      </c>
      <c r="I16" s="37">
        <f>'2025 Δεκέμβριος'!F80-I15</f>
        <v>0</v>
      </c>
      <c r="J16" s="37">
        <f>J14-J15</f>
        <v>0</v>
      </c>
      <c r="K16" s="37">
        <f>'2025 Δεκέμβριος'!F107-K15</f>
        <v>-101690.00999999998</v>
      </c>
      <c r="L16" s="37">
        <f>L14-L15</f>
        <v>0</v>
      </c>
      <c r="M16" s="37"/>
      <c r="N16" s="37"/>
      <c r="O16" s="37"/>
    </row>
    <row r="18" spans="1:15" ht="18" x14ac:dyDescent="0.25">
      <c r="A18" s="34" t="s">
        <v>44</v>
      </c>
      <c r="B18" s="34" t="s">
        <v>73</v>
      </c>
      <c r="C18" s="34" t="s">
        <v>74</v>
      </c>
      <c r="D18" s="34" t="s">
        <v>75</v>
      </c>
      <c r="E18" s="34" t="s">
        <v>76</v>
      </c>
      <c r="F18" s="34" t="s">
        <v>77</v>
      </c>
      <c r="G18" s="34" t="s">
        <v>78</v>
      </c>
      <c r="H18" s="34" t="s">
        <v>79</v>
      </c>
      <c r="I18" s="34" t="s">
        <v>80</v>
      </c>
      <c r="J18" s="34" t="s">
        <v>81</v>
      </c>
      <c r="K18" s="34" t="s">
        <v>82</v>
      </c>
      <c r="L18" s="34" t="s">
        <v>83</v>
      </c>
      <c r="M18" s="34" t="s">
        <v>56</v>
      </c>
      <c r="N18" s="34" t="s">
        <v>84</v>
      </c>
      <c r="O18" s="34" t="s">
        <v>85</v>
      </c>
    </row>
    <row r="19" spans="1:15" x14ac:dyDescent="0.25">
      <c r="A19" s="35" t="s">
        <v>59</v>
      </c>
      <c r="B19" s="35">
        <v>2024</v>
      </c>
      <c r="C19" s="36">
        <f>'2025 Ιανουάριος'!L7</f>
        <v>17258.986283185841</v>
      </c>
      <c r="D19" s="36">
        <f>C19</f>
        <v>17258.986283185841</v>
      </c>
      <c r="E19" s="36">
        <f>'2025 Ιανουάριος'!L43</f>
        <v>37852.28</v>
      </c>
      <c r="F19" s="36">
        <f>'2025 Ιανουάριος'!N46</f>
        <v>2700.2799999999997</v>
      </c>
      <c r="G19" s="36">
        <f t="shared" ref="G19:G30" si="7">C19-E19</f>
        <v>-20593.293716814158</v>
      </c>
      <c r="H19" s="36">
        <f t="shared" ref="H19:H30" si="8">D19-F19</f>
        <v>14558.706283185842</v>
      </c>
      <c r="I19" s="36">
        <f>'2025 Ιανουάριος'!L80</f>
        <v>4416.7800000000007</v>
      </c>
      <c r="J19" s="36">
        <f>'2025 Ιανουάριος'!N80</f>
        <v>4416.7800000000007</v>
      </c>
      <c r="K19" s="36">
        <f>'2025 Ιανουάριος'!L116</f>
        <v>12633.890000000001</v>
      </c>
      <c r="L19" s="36">
        <f>'2025 Ιανουάριος'!N116</f>
        <v>12633.890000000001</v>
      </c>
      <c r="M19" s="36">
        <f t="shared" ref="M19:M30" si="9">K19+I19+E19</f>
        <v>54902.95</v>
      </c>
      <c r="N19" s="36">
        <f t="shared" ref="N19:N30" si="10">C19-E19-I19-K19</f>
        <v>-37643.963716814156</v>
      </c>
      <c r="O19" s="36">
        <f>N19</f>
        <v>-37643.963716814156</v>
      </c>
    </row>
    <row r="20" spans="1:15" x14ac:dyDescent="0.25">
      <c r="A20" s="35" t="s">
        <v>60</v>
      </c>
      <c r="B20" s="35">
        <v>2024</v>
      </c>
      <c r="C20" s="36">
        <f>'2025 Φεβρουάριος'!L7</f>
        <v>17070.640707964558</v>
      </c>
      <c r="D20" s="36">
        <f t="shared" ref="D20:D30" si="11">D19+C20</f>
        <v>34329.626991150399</v>
      </c>
      <c r="E20" s="36">
        <f>'2025 Φεβρουάριος'!L43</f>
        <v>40608.46</v>
      </c>
      <c r="F20" s="36">
        <f>'2025 Φεβρουάριος'!N46</f>
        <v>5353.13</v>
      </c>
      <c r="G20" s="36">
        <f t="shared" si="7"/>
        <v>-23537.819292035441</v>
      </c>
      <c r="H20" s="36">
        <f t="shared" si="8"/>
        <v>28976.496991150398</v>
      </c>
      <c r="I20" s="36">
        <f>'2025 Φεβρουάριος'!L80</f>
        <v>4687.3700000000008</v>
      </c>
      <c r="J20" s="36">
        <f>'2025 Φεβρουάριος'!N80</f>
        <v>9104.15</v>
      </c>
      <c r="K20" s="36">
        <f>'2025 Φεβρουάριος'!L116</f>
        <v>6383.3499999999995</v>
      </c>
      <c r="L20" s="36">
        <f>'2025 Φεβρουάριος'!N116</f>
        <v>19017.240000000002</v>
      </c>
      <c r="M20" s="36">
        <f t="shared" si="9"/>
        <v>51679.18</v>
      </c>
      <c r="N20" s="36">
        <f t="shared" si="10"/>
        <v>-34608.539292035442</v>
      </c>
      <c r="O20" s="36">
        <f t="shared" ref="O20:O30" si="12">O19+N20</f>
        <v>-72252.503008849599</v>
      </c>
    </row>
    <row r="21" spans="1:15" x14ac:dyDescent="0.25">
      <c r="A21" s="35" t="s">
        <v>61</v>
      </c>
      <c r="B21" s="35">
        <v>2024</v>
      </c>
      <c r="C21" s="36">
        <f>'2025 Μάρτιος'!L7</f>
        <v>30179.528053097343</v>
      </c>
      <c r="D21" s="36">
        <f t="shared" si="11"/>
        <v>64509.155044247746</v>
      </c>
      <c r="E21" s="36">
        <f>'2025 Μάρτιος'!L43</f>
        <v>49146.879999999983</v>
      </c>
      <c r="F21" s="36">
        <f>'2025 Μάρτιος'!N46</f>
        <v>8168.04</v>
      </c>
      <c r="G21" s="36">
        <f t="shared" si="7"/>
        <v>-18967.35194690264</v>
      </c>
      <c r="H21" s="36">
        <f t="shared" si="8"/>
        <v>56341.115044247745</v>
      </c>
      <c r="I21" s="36">
        <f>'2025 Μάρτιος'!L80</f>
        <v>5429.25</v>
      </c>
      <c r="J21" s="36">
        <f>'2025 Μάρτιος'!N80</f>
        <v>14533.400000000001</v>
      </c>
      <c r="K21" s="36">
        <f>'2025 Μάρτιος'!L116</f>
        <v>9621.8199999999979</v>
      </c>
      <c r="L21" s="36">
        <f>'2025 Μάρτιος'!N116</f>
        <v>28639.059999999998</v>
      </c>
      <c r="M21" s="36">
        <f t="shared" si="9"/>
        <v>64197.949999999983</v>
      </c>
      <c r="N21" s="36">
        <f t="shared" si="10"/>
        <v>-34018.421946902636</v>
      </c>
      <c r="O21" s="36">
        <f t="shared" si="12"/>
        <v>-106270.92495575224</v>
      </c>
    </row>
    <row r="22" spans="1:15" x14ac:dyDescent="0.25">
      <c r="A22" s="35" t="s">
        <v>62</v>
      </c>
      <c r="B22" s="35">
        <v>2024</v>
      </c>
      <c r="C22" s="36">
        <f>'2025 Απρίλιος'!L7</f>
        <v>66796.407964601778</v>
      </c>
      <c r="D22" s="36">
        <f t="shared" si="11"/>
        <v>131305.56300884951</v>
      </c>
      <c r="E22" s="36">
        <f>'2025 Απρίλιος'!L43</f>
        <v>49955.25999999998</v>
      </c>
      <c r="F22" s="36">
        <f>'2025 Απρίλιος'!N46</f>
        <v>11864.72</v>
      </c>
      <c r="G22" s="36">
        <f t="shared" si="7"/>
        <v>16841.147964601798</v>
      </c>
      <c r="H22" s="36">
        <f t="shared" si="8"/>
        <v>119440.84300884951</v>
      </c>
      <c r="I22" s="36">
        <f>'2025 Απρίλιος'!L80</f>
        <v>9088.2899999999991</v>
      </c>
      <c r="J22" s="36">
        <f>'2025 Απρίλιος'!N80</f>
        <v>23621.690000000002</v>
      </c>
      <c r="K22" s="36">
        <f>'2025 Απρίλιος'!L116</f>
        <v>7490.6799999999985</v>
      </c>
      <c r="L22" s="36">
        <f>'2025 Απρίλιος'!N116</f>
        <v>36129.740000000005</v>
      </c>
      <c r="M22" s="36">
        <f t="shared" si="9"/>
        <v>66534.229999999981</v>
      </c>
      <c r="N22" s="36">
        <f t="shared" si="10"/>
        <v>262.17796460180034</v>
      </c>
      <c r="O22" s="36">
        <f t="shared" si="12"/>
        <v>-106008.74699115044</v>
      </c>
    </row>
    <row r="23" spans="1:15" x14ac:dyDescent="0.25">
      <c r="A23" s="35" t="s">
        <v>63</v>
      </c>
      <c r="B23" s="35">
        <v>2024</v>
      </c>
      <c r="C23" s="36">
        <f>'2025 Μάιος'!L7</f>
        <v>72395.445044247826</v>
      </c>
      <c r="D23" s="36">
        <f t="shared" si="11"/>
        <v>203701.00805309735</v>
      </c>
      <c r="E23" s="36">
        <f>'2025 Μάιος'!L43</f>
        <v>50639.640000000007</v>
      </c>
      <c r="F23" s="36">
        <f>'2025 Μάιος'!N46</f>
        <v>14685.849999999999</v>
      </c>
      <c r="G23" s="36">
        <f t="shared" si="7"/>
        <v>21755.80504424782</v>
      </c>
      <c r="H23" s="36">
        <f t="shared" si="8"/>
        <v>189015.15805309734</v>
      </c>
      <c r="I23" s="36">
        <f>'2025 Μάιος'!L80</f>
        <v>7600.84</v>
      </c>
      <c r="J23" s="36">
        <f>'2025 Μάιος'!N80</f>
        <v>31222.53</v>
      </c>
      <c r="K23" s="36">
        <f>'2025 Μάιος'!L116</f>
        <v>7309.6500000000015</v>
      </c>
      <c r="L23" s="36">
        <f>'2025 Μάιος'!N116</f>
        <v>43439.390000000007</v>
      </c>
      <c r="M23" s="36">
        <f t="shared" si="9"/>
        <v>65550.13</v>
      </c>
      <c r="N23" s="36">
        <f t="shared" si="10"/>
        <v>6845.3150442478182</v>
      </c>
      <c r="O23" s="36">
        <f t="shared" si="12"/>
        <v>-99163.431946902623</v>
      </c>
    </row>
    <row r="24" spans="1:15" x14ac:dyDescent="0.25">
      <c r="A24" s="35" t="s">
        <v>64</v>
      </c>
      <c r="B24" s="35">
        <v>2024</v>
      </c>
      <c r="C24" s="36">
        <f>'2025 Ιούνιος'!L7</f>
        <v>85729.999999999985</v>
      </c>
      <c r="D24" s="36">
        <f t="shared" si="11"/>
        <v>289431.00805309735</v>
      </c>
      <c r="E24" s="36">
        <f>'2025 Ιούνιος'!L43</f>
        <v>52568.858999999997</v>
      </c>
      <c r="F24" s="36">
        <f>'2025 Ιούνιος'!N46</f>
        <v>17339.719999999998</v>
      </c>
      <c r="G24" s="36">
        <f t="shared" si="7"/>
        <v>33161.140999999989</v>
      </c>
      <c r="H24" s="36">
        <f t="shared" si="8"/>
        <v>272091.28805309738</v>
      </c>
      <c r="I24" s="36">
        <f>'2025 Ιούνιος'!L80</f>
        <v>6922.9000000000005</v>
      </c>
      <c r="J24" s="36">
        <f>'2025 Ιούνιος'!N80</f>
        <v>38145.430000000008</v>
      </c>
      <c r="K24" s="36">
        <f>'2025 Ιούνιος'!L116</f>
        <v>5961.98</v>
      </c>
      <c r="L24" s="36">
        <f>'2025 Ιούνιος'!N116</f>
        <v>49401.37000000001</v>
      </c>
      <c r="M24" s="36">
        <f t="shared" si="9"/>
        <v>65453.739000000001</v>
      </c>
      <c r="N24" s="36">
        <f t="shared" si="10"/>
        <v>20276.260999999988</v>
      </c>
      <c r="O24" s="36">
        <f t="shared" si="12"/>
        <v>-78887.170946902639</v>
      </c>
    </row>
    <row r="25" spans="1:15" x14ac:dyDescent="0.25">
      <c r="A25" s="35" t="s">
        <v>65</v>
      </c>
      <c r="B25" s="35">
        <v>2024</v>
      </c>
      <c r="C25" s="36">
        <f>'2025 Ιούλιος'!L7</f>
        <v>81501.429999999993</v>
      </c>
      <c r="D25" s="36">
        <f t="shared" si="11"/>
        <v>370932.43805309734</v>
      </c>
      <c r="E25" s="36">
        <f>'2025 Ιούλιος'!L43</f>
        <v>50621.250000000007</v>
      </c>
      <c r="F25" s="36">
        <f>'2025 Ιούλιος'!N46</f>
        <v>21203.399999999998</v>
      </c>
      <c r="G25" s="36">
        <f t="shared" si="7"/>
        <v>30880.179999999986</v>
      </c>
      <c r="H25" s="36">
        <f t="shared" si="8"/>
        <v>349729.03805309732</v>
      </c>
      <c r="I25" s="36">
        <f>'2025 Ιούλιος'!L80</f>
        <v>6776.14</v>
      </c>
      <c r="J25" s="36">
        <f>'2025 Ιούλιος'!N80</f>
        <v>44921.570000000007</v>
      </c>
      <c r="K25" s="36">
        <f>'2025 Ιούλιος'!L116</f>
        <v>7678.37</v>
      </c>
      <c r="L25" s="36">
        <f>'2025 Ιούλιος'!N116</f>
        <v>57079.740000000005</v>
      </c>
      <c r="M25" s="36">
        <f t="shared" si="9"/>
        <v>65075.760000000009</v>
      </c>
      <c r="N25" s="36">
        <f t="shared" si="10"/>
        <v>16425.669999999987</v>
      </c>
      <c r="O25" s="36">
        <f t="shared" si="12"/>
        <v>-62461.500946902655</v>
      </c>
    </row>
    <row r="26" spans="1:15" x14ac:dyDescent="0.25">
      <c r="A26" s="35" t="s">
        <v>66</v>
      </c>
      <c r="B26" s="35">
        <v>2024</v>
      </c>
      <c r="C26" s="36">
        <f>'2025 Aύγουστος'!L7</f>
        <v>70656.83</v>
      </c>
      <c r="D26" s="36">
        <f t="shared" si="11"/>
        <v>441589.26805309736</v>
      </c>
      <c r="E26" s="36">
        <f>'2025 Aύγουστος'!L43</f>
        <v>55000.759999999995</v>
      </c>
      <c r="F26" s="36">
        <f>'2025 Aύγουστος'!N64</f>
        <v>62071.79</v>
      </c>
      <c r="G26" s="36">
        <f t="shared" si="7"/>
        <v>15656.070000000007</v>
      </c>
      <c r="H26" s="36">
        <f t="shared" si="8"/>
        <v>379517.47805309738</v>
      </c>
      <c r="I26" s="36">
        <f>'2025 Aύγουστος'!L80</f>
        <v>9594.7999999999993</v>
      </c>
      <c r="J26" s="36">
        <f>'2025 Aύγουστος'!N80</f>
        <v>54516.37000000001</v>
      </c>
      <c r="K26" s="36">
        <f>'2025 Aύγουστος'!L116</f>
        <v>7984.8899999999994</v>
      </c>
      <c r="L26" s="36">
        <f>'2025 Aύγουστος'!N116</f>
        <v>65064.630000000012</v>
      </c>
      <c r="M26" s="36">
        <f t="shared" si="9"/>
        <v>72580.45</v>
      </c>
      <c r="N26" s="36">
        <f t="shared" si="10"/>
        <v>-1923.6199999999917</v>
      </c>
      <c r="O26" s="36">
        <f t="shared" si="12"/>
        <v>-64385.120946902651</v>
      </c>
    </row>
    <row r="27" spans="1:15" x14ac:dyDescent="0.25">
      <c r="A27" s="35" t="s">
        <v>67</v>
      </c>
      <c r="B27" s="35">
        <v>2024</v>
      </c>
      <c r="C27" s="36">
        <f>'2025 Σεπτέμβριος'!L7</f>
        <v>77156.716902654895</v>
      </c>
      <c r="D27" s="36">
        <f t="shared" si="11"/>
        <v>518745.98495575227</v>
      </c>
      <c r="E27" s="36">
        <f>'2025 Σεπτέμβριος'!L43</f>
        <v>53841.04</v>
      </c>
      <c r="F27" s="36">
        <f>'2025 Σεπτέμβριος'!N46</f>
        <v>25119.319999999996</v>
      </c>
      <c r="G27" s="36">
        <f t="shared" si="7"/>
        <v>23315.676902654894</v>
      </c>
      <c r="H27" s="36">
        <f t="shared" si="8"/>
        <v>493626.66495575226</v>
      </c>
      <c r="I27" s="36">
        <f>'2025 Σεπτέμβριος'!L80</f>
        <v>7836.51</v>
      </c>
      <c r="J27" s="36">
        <f>'2025 Σεπτέμβριος'!N80</f>
        <v>62352.88</v>
      </c>
      <c r="K27" s="36">
        <f>'2025 Σεπτέμβριος'!L116</f>
        <v>10605.939999999999</v>
      </c>
      <c r="L27" s="36">
        <f>'2025 Σεπτέμβριος'!N116</f>
        <v>75670.570000000007</v>
      </c>
      <c r="M27" s="36">
        <f t="shared" si="9"/>
        <v>72283.489999999991</v>
      </c>
      <c r="N27" s="36">
        <f t="shared" si="10"/>
        <v>4873.2269026548947</v>
      </c>
      <c r="O27" s="36">
        <f t="shared" si="12"/>
        <v>-59511.894044247754</v>
      </c>
    </row>
    <row r="28" spans="1:15" x14ac:dyDescent="0.25">
      <c r="A28" s="35" t="s">
        <v>68</v>
      </c>
      <c r="B28" s="35">
        <v>2024</v>
      </c>
      <c r="C28" s="36">
        <f>'2025 Οκτώβριος'!L7</f>
        <v>77095.599999999991</v>
      </c>
      <c r="D28" s="36">
        <f t="shared" si="11"/>
        <v>595841.58495575225</v>
      </c>
      <c r="E28" s="36">
        <f>'2025 Οκτώβριος'!L43</f>
        <v>51120.160000000003</v>
      </c>
      <c r="F28" s="36">
        <f>'2025 Οκτώβριος'!N46</f>
        <v>27450.219999999998</v>
      </c>
      <c r="G28" s="36">
        <f t="shared" si="7"/>
        <v>25975.439999999988</v>
      </c>
      <c r="H28" s="36">
        <f t="shared" si="8"/>
        <v>568391.36495575227</v>
      </c>
      <c r="I28" s="36">
        <f>'2025 Οκτώβριος'!L80</f>
        <v>7794.92</v>
      </c>
      <c r="J28" s="36">
        <f>'2025 Οκτώβριος'!N80</f>
        <v>70147.799999999988</v>
      </c>
      <c r="K28" s="36">
        <f>'2025 Οκτώβριος'!L116</f>
        <v>7850.5300000000016</v>
      </c>
      <c r="L28" s="36">
        <f>'2025 Οκτώβριος'!N116</f>
        <v>83521.100000000006</v>
      </c>
      <c r="M28" s="36">
        <f t="shared" si="9"/>
        <v>66765.61</v>
      </c>
      <c r="N28" s="36">
        <f t="shared" si="10"/>
        <v>10329.989999999987</v>
      </c>
      <c r="O28" s="36">
        <f t="shared" si="12"/>
        <v>-49181.904044247771</v>
      </c>
    </row>
    <row r="29" spans="1:15" x14ac:dyDescent="0.25">
      <c r="A29" s="35" t="s">
        <v>69</v>
      </c>
      <c r="B29" s="35">
        <v>2024</v>
      </c>
      <c r="C29" s="36">
        <f>'2025 Νοέμβριος'!L7</f>
        <v>27607.17</v>
      </c>
      <c r="D29" s="36">
        <f t="shared" si="11"/>
        <v>623448.75495575229</v>
      </c>
      <c r="E29" s="36">
        <f>'2025 Νοέμβριος'!L43</f>
        <v>44832.52</v>
      </c>
      <c r="F29" s="36">
        <f>'2025 Νοέμβριος'!N46</f>
        <v>29713.679999999997</v>
      </c>
      <c r="G29" s="36">
        <f t="shared" si="7"/>
        <v>-17225.349999999999</v>
      </c>
      <c r="H29" s="36">
        <f t="shared" si="8"/>
        <v>593735.07495575224</v>
      </c>
      <c r="I29" s="36">
        <f>'2025 Νοέμβριος'!L80</f>
        <v>7693.92</v>
      </c>
      <c r="J29" s="36">
        <f>'2025 Νοέμβριος'!N80</f>
        <v>77841.72</v>
      </c>
      <c r="K29" s="36">
        <f>'2025 Νοέμβριος'!L116</f>
        <v>11725.87</v>
      </c>
      <c r="L29" s="36">
        <f>'2025 Νοέμβριος'!N116</f>
        <v>95246.969999999987</v>
      </c>
      <c r="M29" s="36">
        <f t="shared" si="9"/>
        <v>64252.31</v>
      </c>
      <c r="N29" s="36">
        <f t="shared" si="10"/>
        <v>-36645.14</v>
      </c>
      <c r="O29" s="36">
        <f t="shared" si="12"/>
        <v>-85827.04404424777</v>
      </c>
    </row>
    <row r="30" spans="1:15" x14ac:dyDescent="0.25">
      <c r="A30" s="35" t="s">
        <v>70</v>
      </c>
      <c r="B30" s="35">
        <v>2024</v>
      </c>
      <c r="C30" s="36">
        <f>'2025 Δεκέμβριος'!L7</f>
        <v>100106.19</v>
      </c>
      <c r="D30" s="36">
        <f t="shared" si="11"/>
        <v>723554.94495575223</v>
      </c>
      <c r="E30" s="36">
        <f>'2025 Δεκέμβριος'!L43</f>
        <v>54454.369999999995</v>
      </c>
      <c r="F30" s="36">
        <f>'2025 Δεκέμβριος'!N46</f>
        <v>34063.85</v>
      </c>
      <c r="G30" s="36">
        <f t="shared" si="7"/>
        <v>45651.820000000007</v>
      </c>
      <c r="H30" s="36">
        <f t="shared" si="8"/>
        <v>689491.09495575225</v>
      </c>
      <c r="I30" s="36">
        <f>'2025 Δεκέμβριος'!L80</f>
        <v>14433.16</v>
      </c>
      <c r="J30" s="36">
        <f>'2025 Δεκέμβριος'!N80</f>
        <v>92274.879999999976</v>
      </c>
      <c r="K30" s="36">
        <f>'2025 Δεκέμβριος'!L116</f>
        <v>14896.930000000002</v>
      </c>
      <c r="L30" s="36">
        <f>'2025 Δεκέμβριος'!N116</f>
        <v>110143.89999999997</v>
      </c>
      <c r="M30" s="36">
        <f t="shared" si="9"/>
        <v>83784.459999999992</v>
      </c>
      <c r="N30" s="36">
        <f t="shared" si="10"/>
        <v>16321.730000000005</v>
      </c>
      <c r="O30" s="36">
        <f t="shared" si="12"/>
        <v>-69505.31404424776</v>
      </c>
    </row>
    <row r="31" spans="1:15" x14ac:dyDescent="0.25">
      <c r="A31" s="54" t="s">
        <v>71</v>
      </c>
      <c r="B31" s="54"/>
      <c r="C31" s="43">
        <f t="shared" ref="C31:N31" si="13">SUM(C19:C30)</f>
        <v>723554.94495575223</v>
      </c>
      <c r="D31" s="43">
        <f>'2025 Δεκέμβριος'!N7</f>
        <v>723554.94495575246</v>
      </c>
      <c r="E31" s="43">
        <f t="shared" si="13"/>
        <v>590641.47899999993</v>
      </c>
      <c r="F31" s="43">
        <f>'2025 Δεκέμβριος'!N46</f>
        <v>34063.85</v>
      </c>
      <c r="G31" s="43">
        <f t="shared" si="13"/>
        <v>132913.46595575227</v>
      </c>
      <c r="H31" s="43">
        <f>D31-F31</f>
        <v>689491.09495575249</v>
      </c>
      <c r="I31" s="43">
        <f t="shared" si="13"/>
        <v>92274.880000000005</v>
      </c>
      <c r="J31" s="43">
        <f>'2025 Δεκέμβριος'!N80</f>
        <v>92274.879999999976</v>
      </c>
      <c r="K31" s="43">
        <f t="shared" si="13"/>
        <v>110143.9</v>
      </c>
      <c r="L31" s="43">
        <f>'2025 Δεκέμβριος'!N116</f>
        <v>110143.89999999997</v>
      </c>
      <c r="M31" s="43">
        <f t="shared" si="13"/>
        <v>793060.25899999985</v>
      </c>
      <c r="N31" s="43">
        <f t="shared" si="13"/>
        <v>-69505.31404424776</v>
      </c>
      <c r="O31" s="43"/>
    </row>
    <row r="32" spans="1:15" x14ac:dyDescent="0.25">
      <c r="A32" s="39" t="s">
        <v>72</v>
      </c>
      <c r="B32" s="39"/>
      <c r="C32" s="39"/>
      <c r="D32" s="38">
        <f>D31-D30</f>
        <v>0</v>
      </c>
      <c r="E32" s="39"/>
      <c r="F32" s="38">
        <f>F31-F30</f>
        <v>0</v>
      </c>
      <c r="G32" s="39"/>
      <c r="H32" s="38">
        <f>H31-H30</f>
        <v>0</v>
      </c>
      <c r="I32" s="39"/>
      <c r="J32" s="38">
        <f>J31-J30</f>
        <v>0</v>
      </c>
      <c r="K32" s="39"/>
      <c r="L32" s="38">
        <f>L31-L30</f>
        <v>0</v>
      </c>
      <c r="M32" s="39"/>
      <c r="N32" s="39"/>
      <c r="O32" s="38"/>
    </row>
    <row r="35" spans="1:30" x14ac:dyDescent="0.25">
      <c r="AD35" t="s">
        <v>158</v>
      </c>
    </row>
    <row r="39" spans="1:30" ht="26.25" x14ac:dyDescent="0.4">
      <c r="A39" s="171" t="s">
        <v>171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</row>
    <row r="40" spans="1:30" x14ac:dyDescent="0.25">
      <c r="A40" s="35" t="s">
        <v>86</v>
      </c>
      <c r="B40" s="35" t="s">
        <v>87</v>
      </c>
      <c r="C40" s="172" t="s">
        <v>88</v>
      </c>
      <c r="D40" s="35" t="s">
        <v>89</v>
      </c>
      <c r="E40" s="172" t="s">
        <v>90</v>
      </c>
      <c r="F40" s="35" t="s">
        <v>91</v>
      </c>
      <c r="G40" s="172" t="s">
        <v>92</v>
      </c>
      <c r="H40" s="35" t="s">
        <v>93</v>
      </c>
      <c r="I40" s="172" t="s">
        <v>94</v>
      </c>
      <c r="J40" s="35" t="s">
        <v>95</v>
      </c>
      <c r="K40" s="172" t="s">
        <v>96</v>
      </c>
      <c r="L40" s="35" t="s">
        <v>144</v>
      </c>
      <c r="M40" s="172" t="s">
        <v>97</v>
      </c>
      <c r="N40" s="35" t="s">
        <v>98</v>
      </c>
      <c r="O40" s="172" t="s">
        <v>99</v>
      </c>
      <c r="P40" s="35" t="s">
        <v>100</v>
      </c>
      <c r="Q40" s="172" t="s">
        <v>101</v>
      </c>
      <c r="R40" s="35" t="s">
        <v>102</v>
      </c>
      <c r="S40" s="172" t="s">
        <v>103</v>
      </c>
      <c r="T40" s="35" t="s">
        <v>104</v>
      </c>
      <c r="U40" s="172" t="s">
        <v>105</v>
      </c>
      <c r="V40" s="35" t="s">
        <v>106</v>
      </c>
      <c r="W40" s="172" t="s">
        <v>107</v>
      </c>
      <c r="X40" s="35" t="s">
        <v>108</v>
      </c>
      <c r="Y40" s="172" t="s">
        <v>109</v>
      </c>
      <c r="Z40" s="35" t="s">
        <v>110</v>
      </c>
      <c r="AA40" s="35" t="s">
        <v>111</v>
      </c>
    </row>
    <row r="41" spans="1:30" x14ac:dyDescent="0.25">
      <c r="A41" s="35" t="str">
        <f>'2025 Ιανουάριος'!C8</f>
        <v>Εσοδα Φιλοξενείας-Διαμονής</v>
      </c>
      <c r="B41" s="35">
        <v>2025</v>
      </c>
      <c r="C41" s="173">
        <f>'2025 Ιανουάριος'!D8</f>
        <v>19279.13</v>
      </c>
      <c r="D41" s="36">
        <f t="shared" ref="D41:D70" si="14">C41</f>
        <v>19279.13</v>
      </c>
      <c r="E41" s="173">
        <f>'2025 Φεβρουάριος'!D8</f>
        <v>19216.580000000002</v>
      </c>
      <c r="F41" s="36">
        <f>'2025 Φεβρουάριος'!F8</f>
        <v>38495.710000000006</v>
      </c>
      <c r="G41" s="173">
        <f>'2025 Μάρτιος'!D8</f>
        <v>27450.501769911501</v>
      </c>
      <c r="H41" s="36">
        <f>'2025 Μάρτιος'!F8</f>
        <v>65946.211769911504</v>
      </c>
      <c r="I41" s="173">
        <f>'2025 Απρίλιος'!D8</f>
        <v>60725.5</v>
      </c>
      <c r="J41" s="36">
        <f>'2025 Απρίλιος'!F8</f>
        <v>126671.7117699115</v>
      </c>
      <c r="K41" s="173">
        <f>'2025 Μάιος'!D8</f>
        <v>64639.62</v>
      </c>
      <c r="L41" s="36">
        <f>'2025 Μάιος'!F8</f>
        <v>191311.33176991151</v>
      </c>
      <c r="M41" s="173">
        <f>'2025 Ιούνιος'!D8</f>
        <v>0</v>
      </c>
      <c r="N41" s="36">
        <f>'2025 Ιούνιος'!F8</f>
        <v>191311.33176991151</v>
      </c>
      <c r="O41" s="173">
        <f>'2025 Ιούλιος'!D8</f>
        <v>0</v>
      </c>
      <c r="P41" s="36">
        <f>'2025 Ιούλιος'!F8</f>
        <v>191311.33176991151</v>
      </c>
      <c r="Q41" s="173">
        <f>'2025 Aύγουστος'!D8</f>
        <v>0</v>
      </c>
      <c r="R41" s="36">
        <f>'2025 Aύγουστος'!F8</f>
        <v>191311.33176991151</v>
      </c>
      <c r="S41" s="173">
        <f>'2025 Σεπτέμβριος'!D8</f>
        <v>0</v>
      </c>
      <c r="T41" s="36">
        <f>'2025 Σεπτέμβριος'!F8</f>
        <v>191311.33176991151</v>
      </c>
      <c r="U41" s="173">
        <f>'2025 Οκτώβριος'!D8</f>
        <v>0</v>
      </c>
      <c r="V41" s="36">
        <f>'2025 Οκτώβριος'!F8</f>
        <v>191311.33176991151</v>
      </c>
      <c r="W41" s="173">
        <f>'2025 Νοέμβριος'!D8</f>
        <v>0</v>
      </c>
      <c r="X41" s="36">
        <f>'2025 Νοέμβριος'!F8</f>
        <v>191311.33176991151</v>
      </c>
      <c r="Y41" s="173">
        <f>'2025 Δεκέμβριος'!D8</f>
        <v>0</v>
      </c>
      <c r="Z41" s="36">
        <f>'2025 Δεκέμβριος'!F8</f>
        <v>191311.33176991151</v>
      </c>
      <c r="AA41" s="36">
        <f t="shared" ref="AA41:AA64" si="15">C41+E41+G41+I41+K41+M41+O41+Q41+S41+U41+W41+Y41</f>
        <v>191311.33176991151</v>
      </c>
    </row>
    <row r="42" spans="1:30" x14ac:dyDescent="0.25">
      <c r="A42" s="35" t="str">
        <f>'2025 Ιανουάριος'!C9</f>
        <v>Early Check in/Check Out</v>
      </c>
      <c r="B42" s="35">
        <v>2025</v>
      </c>
      <c r="C42" s="173">
        <f>'2025 Ιανουάριος'!D9</f>
        <v>0</v>
      </c>
      <c r="D42" s="36">
        <f t="shared" si="14"/>
        <v>0</v>
      </c>
      <c r="E42" s="173">
        <f>'2025 Φεβρουάριος'!D9</f>
        <v>0</v>
      </c>
      <c r="F42" s="36">
        <f>'2025 Φεβρουάριος'!F9</f>
        <v>0</v>
      </c>
      <c r="G42" s="173">
        <f>'2025 Μάρτιος'!D9</f>
        <v>0</v>
      </c>
      <c r="H42" s="36">
        <f>'2025 Μάρτιος'!F9</f>
        <v>0</v>
      </c>
      <c r="I42" s="173">
        <f>'2025 Απρίλιος'!D9</f>
        <v>0</v>
      </c>
      <c r="J42" s="36">
        <f>'2025 Απρίλιος'!F9</f>
        <v>0</v>
      </c>
      <c r="K42" s="173">
        <f>'2025 Μάιος'!D9</f>
        <v>44.25</v>
      </c>
      <c r="L42" s="36">
        <f>'2025 Μάιος'!F9</f>
        <v>44.25</v>
      </c>
      <c r="M42" s="173">
        <f>'2025 Ιούνιος'!D9</f>
        <v>0</v>
      </c>
      <c r="N42" s="36">
        <f>'2025 Ιούνιος'!F9</f>
        <v>44.25</v>
      </c>
      <c r="O42" s="173">
        <f>'2025 Ιούλιος'!D9</f>
        <v>0</v>
      </c>
      <c r="P42" s="36">
        <f>'2025 Ιούλιος'!F9</f>
        <v>44.25</v>
      </c>
      <c r="Q42" s="173">
        <f>'2025 Aύγουστος'!D9</f>
        <v>0</v>
      </c>
      <c r="R42" s="36">
        <f>'2025 Aύγουστος'!F9</f>
        <v>44.25</v>
      </c>
      <c r="S42" s="173">
        <f>'2025 Σεπτέμβριος'!D9</f>
        <v>0</v>
      </c>
      <c r="T42" s="36">
        <f>'2025 Σεπτέμβριος'!F9</f>
        <v>44.25</v>
      </c>
      <c r="U42" s="173">
        <f>'2025 Οκτώβριος'!D9</f>
        <v>0</v>
      </c>
      <c r="V42" s="36">
        <f>'2025 Οκτώβριος'!F9</f>
        <v>44.25</v>
      </c>
      <c r="W42" s="173">
        <f>'2025 Νοέμβριος'!D9</f>
        <v>0</v>
      </c>
      <c r="X42" s="36">
        <f>'2025 Νοέμβριος'!F9</f>
        <v>44.25</v>
      </c>
      <c r="Y42" s="173">
        <f>'2025 Δεκέμβριος'!D9</f>
        <v>0</v>
      </c>
      <c r="Z42" s="36">
        <f>'2025 Δεκέμβριος'!F9</f>
        <v>44.25</v>
      </c>
      <c r="AA42" s="36">
        <f t="shared" si="15"/>
        <v>44.25</v>
      </c>
    </row>
    <row r="43" spans="1:30" x14ac:dyDescent="0.25">
      <c r="A43" s="35" t="str">
        <f>'2025 Ιανουάριος'!C10</f>
        <v xml:space="preserve">Πρωινό ( Εξτρα ) </v>
      </c>
      <c r="B43" s="35">
        <v>2025</v>
      </c>
      <c r="C43" s="173">
        <f>'2025 Ιανουάριος'!D10</f>
        <v>0</v>
      </c>
      <c r="D43" s="36">
        <f t="shared" si="14"/>
        <v>0</v>
      </c>
      <c r="E43" s="173">
        <f>'2025 Φεβρουάριος'!D10</f>
        <v>0</v>
      </c>
      <c r="F43" s="36">
        <f>'2025 Φεβρουάριος'!F10</f>
        <v>0</v>
      </c>
      <c r="G43" s="173">
        <f>'2025 Μάρτιος'!D10</f>
        <v>0</v>
      </c>
      <c r="H43" s="36">
        <f>'2025 Μάρτιος'!F10</f>
        <v>0</v>
      </c>
      <c r="I43" s="173">
        <f>'2025 Απρίλιος'!D10</f>
        <v>0</v>
      </c>
      <c r="J43" s="36">
        <f>'2025 Απρίλιος'!F10</f>
        <v>0</v>
      </c>
      <c r="K43" s="173">
        <f>'2025 Μάιος'!D10</f>
        <v>0</v>
      </c>
      <c r="L43" s="36">
        <f>'2025 Μάιος'!F10</f>
        <v>0</v>
      </c>
      <c r="M43" s="173">
        <f>'2025 Ιούνιος'!D10</f>
        <v>0</v>
      </c>
      <c r="N43" s="36">
        <f>'2025 Ιούνιος'!F10</f>
        <v>0</v>
      </c>
      <c r="O43" s="173">
        <f>'2025 Ιούλιος'!D10</f>
        <v>0</v>
      </c>
      <c r="P43" s="36">
        <f>'2025 Ιούλιος'!F10</f>
        <v>0</v>
      </c>
      <c r="Q43" s="173">
        <f>'2025 Aύγουστος'!D10</f>
        <v>0</v>
      </c>
      <c r="R43" s="36">
        <f>'2025 Aύγουστος'!F10</f>
        <v>0</v>
      </c>
      <c r="S43" s="173">
        <f>'2025 Σεπτέμβριος'!D10</f>
        <v>0</v>
      </c>
      <c r="T43" s="36">
        <f>'2025 Σεπτέμβριος'!F10</f>
        <v>0</v>
      </c>
      <c r="U43" s="173">
        <f>'2025 Οκτώβριος'!D10</f>
        <v>0</v>
      </c>
      <c r="V43" s="36">
        <f>'2025 Οκτώβριος'!F10</f>
        <v>0</v>
      </c>
      <c r="W43" s="173">
        <f>'2025 Νοέμβριος'!D10</f>
        <v>0</v>
      </c>
      <c r="X43" s="36">
        <f>'2025 Νοέμβριος'!F10</f>
        <v>0</v>
      </c>
      <c r="Y43" s="173">
        <f>'2025 Δεκέμβριος'!D10</f>
        <v>0</v>
      </c>
      <c r="Z43" s="36">
        <f>'2025 Δεκέμβριος'!F10</f>
        <v>0</v>
      </c>
      <c r="AA43" s="36">
        <f t="shared" si="15"/>
        <v>0</v>
      </c>
    </row>
    <row r="44" spans="1:30" x14ac:dyDescent="0.25">
      <c r="A44" s="35" t="str">
        <f>'2025 Ιανουάριος'!C11</f>
        <v xml:space="preserve">Έσοδα Καθαριότητας </v>
      </c>
      <c r="B44" s="35">
        <v>2025</v>
      </c>
      <c r="C44" s="173">
        <f>'2025 Ιανουάριος'!D11</f>
        <v>1388.93</v>
      </c>
      <c r="D44" s="36">
        <f t="shared" si="14"/>
        <v>1388.93</v>
      </c>
      <c r="E44" s="173">
        <f>'2025 Φεβρουάριος'!D11</f>
        <v>1411.53442477876</v>
      </c>
      <c r="F44" s="36">
        <f>'2025 Φεβρουάριος'!F11</f>
        <v>2800.4644247787601</v>
      </c>
      <c r="G44" s="173">
        <f>'2025 Μάρτιος'!D11</f>
        <v>2656.6371681415922</v>
      </c>
      <c r="H44" s="36">
        <f>'2025 Μάρτιος'!F11</f>
        <v>5457.1015929203522</v>
      </c>
      <c r="I44" s="173">
        <f>'2025 Απρίλιος'!D11</f>
        <v>3250.4424778761054</v>
      </c>
      <c r="J44" s="36">
        <f>'2025 Απρίλιος'!F11</f>
        <v>8707.5440707964572</v>
      </c>
      <c r="K44" s="173">
        <f>'2025 Μάιος'!D11</f>
        <v>4452.21</v>
      </c>
      <c r="L44" s="36">
        <f>'2025 Μάιος'!F11</f>
        <v>13159.754070796458</v>
      </c>
      <c r="M44" s="173">
        <f>'2025 Ιούνιος'!D11</f>
        <v>0</v>
      </c>
      <c r="N44" s="36">
        <f>'2025 Ιούνιος'!F11</f>
        <v>13159.754070796458</v>
      </c>
      <c r="O44" s="173">
        <f>'2025 Ιούλιος'!D11</f>
        <v>0</v>
      </c>
      <c r="P44" s="36">
        <f>'2025 Ιούλιος'!F11</f>
        <v>13159.754070796458</v>
      </c>
      <c r="Q44" s="173">
        <f>'2025 Aύγουστος'!D11</f>
        <v>0</v>
      </c>
      <c r="R44" s="36">
        <f>'2025 Aύγουστος'!F11</f>
        <v>13159.754070796458</v>
      </c>
      <c r="S44" s="173">
        <f>'2025 Σεπτέμβριος'!D11</f>
        <v>0</v>
      </c>
      <c r="T44" s="36">
        <f>'2025 Σεπτέμβριος'!F11</f>
        <v>13159.754070796458</v>
      </c>
      <c r="U44" s="173">
        <f>'2025 Οκτώβριος'!D11</f>
        <v>0</v>
      </c>
      <c r="V44" s="36">
        <f>'2025 Οκτώβριος'!F11</f>
        <v>13159.754070796458</v>
      </c>
      <c r="W44" s="173">
        <f>'2025 Νοέμβριος'!D11</f>
        <v>0</v>
      </c>
      <c r="X44" s="36">
        <f>'2025 Νοέμβριος'!F11</f>
        <v>13159.754070796458</v>
      </c>
      <c r="Y44" s="173">
        <f>'2025 Δεκέμβριος'!D11</f>
        <v>0</v>
      </c>
      <c r="Z44" s="36">
        <f>'2025 Δεκέμβριος'!F11</f>
        <v>13159.754070796458</v>
      </c>
      <c r="AA44" s="36">
        <f t="shared" si="15"/>
        <v>13159.754070796458</v>
      </c>
    </row>
    <row r="45" spans="1:30" x14ac:dyDescent="0.25">
      <c r="A45" s="35" t="str">
        <f>'2025 Ιανουάριος'!C12</f>
        <v>Cancellation Fees</v>
      </c>
      <c r="B45" s="35">
        <v>2025</v>
      </c>
      <c r="C45" s="173">
        <f>'2025 Ιανουάριος'!D12</f>
        <v>0</v>
      </c>
      <c r="D45" s="36">
        <f t="shared" si="14"/>
        <v>0</v>
      </c>
      <c r="E45" s="173">
        <f>'2025 Φεβρουάριος'!D12</f>
        <v>1638.42</v>
      </c>
      <c r="F45" s="36">
        <f>'2025 Φεβρουάριος'!F12</f>
        <v>1638.42</v>
      </c>
      <c r="G45" s="173">
        <f>'2025 Μάρτιος'!D12</f>
        <v>0</v>
      </c>
      <c r="H45" s="36">
        <f>'2025 Μάρτιος'!F12</f>
        <v>1638.42</v>
      </c>
      <c r="I45" s="173">
        <f>'2025 Απρίλιος'!D12</f>
        <v>0</v>
      </c>
      <c r="J45" s="36">
        <f>'2025 Απρίλιος'!F12</f>
        <v>1638.42</v>
      </c>
      <c r="K45" s="173">
        <f>'2025 Μάιος'!D12</f>
        <v>587.21</v>
      </c>
      <c r="L45" s="36">
        <f>'2025 Μάιος'!F12</f>
        <v>2225.63</v>
      </c>
      <c r="M45" s="173">
        <f>'2025 Ιούνιος'!D12</f>
        <v>0</v>
      </c>
      <c r="N45" s="36">
        <f>'2025 Ιούνιος'!F12</f>
        <v>2225.63</v>
      </c>
      <c r="O45" s="173">
        <f>'2025 Ιούλιος'!D12</f>
        <v>0</v>
      </c>
      <c r="P45" s="36">
        <f>'2025 Ιούλιος'!F12</f>
        <v>2225.63</v>
      </c>
      <c r="Q45" s="173">
        <f>'2025 Aύγουστος'!D12</f>
        <v>0</v>
      </c>
      <c r="R45" s="36">
        <f>'2025 Aύγουστος'!F12</f>
        <v>2225.63</v>
      </c>
      <c r="S45" s="173">
        <f>'2025 Σεπτέμβριος'!D12</f>
        <v>0</v>
      </c>
      <c r="T45" s="36">
        <f>'2025 Σεπτέμβριος'!F12</f>
        <v>2225.63</v>
      </c>
      <c r="U45" s="173">
        <f>'2025 Οκτώβριος'!D12</f>
        <v>0</v>
      </c>
      <c r="V45" s="36">
        <f>'2025 Οκτώβριος'!F12</f>
        <v>2225.63</v>
      </c>
      <c r="W45" s="173">
        <f>'2025 Νοέμβριος'!D12</f>
        <v>0</v>
      </c>
      <c r="X45" s="36">
        <f>'2025 Νοέμβριος'!F12</f>
        <v>2225.63</v>
      </c>
      <c r="Y45" s="173">
        <f>'2025 Δεκέμβριος'!D12</f>
        <v>0</v>
      </c>
      <c r="Z45" s="36">
        <f>'2025 Δεκέμβριος'!F12</f>
        <v>2225.63</v>
      </c>
      <c r="AA45" s="36">
        <f t="shared" si="15"/>
        <v>2225.63</v>
      </c>
    </row>
    <row r="46" spans="1:30" x14ac:dyDescent="0.25">
      <c r="A46" s="35" t="str">
        <f>'2025 Ιανουάριος'!C13</f>
        <v>Έσοδα Διαχείρισης καταλυμάτων 24%</v>
      </c>
      <c r="B46" s="35">
        <v>2025</v>
      </c>
      <c r="C46" s="173">
        <f>'2025 Ιανουάριος'!D13</f>
        <v>0</v>
      </c>
      <c r="D46" s="36">
        <f t="shared" si="14"/>
        <v>0</v>
      </c>
      <c r="E46" s="173">
        <f>'2025 Φεβρουάριος'!D13</f>
        <v>251.43</v>
      </c>
      <c r="F46" s="36">
        <f>'2025 Φεβρουάριος'!F13</f>
        <v>251.43</v>
      </c>
      <c r="G46" s="173">
        <f>'2025 Μάρτιος'!D13</f>
        <v>354.56</v>
      </c>
      <c r="H46" s="36">
        <f>'2025 Μάρτιος'!F13</f>
        <v>605.99</v>
      </c>
      <c r="I46" s="173">
        <f>'2025 Απρίλιος'!D13</f>
        <v>837.22</v>
      </c>
      <c r="J46" s="36">
        <f>'2025 Απρίλιος'!F13</f>
        <v>1443.21</v>
      </c>
      <c r="K46" s="173">
        <f>'2025 Μάιος'!D13</f>
        <v>1883.5</v>
      </c>
      <c r="L46" s="36">
        <f>'2025 Μάιος'!F13</f>
        <v>3326.71</v>
      </c>
      <c r="M46" s="173">
        <f>'2025 Ιούνιος'!D13</f>
        <v>0</v>
      </c>
      <c r="N46" s="36">
        <f>'2025 Ιούνιος'!F13</f>
        <v>3326.71</v>
      </c>
      <c r="O46" s="173">
        <f>'2025 Ιούλιος'!D13</f>
        <v>0</v>
      </c>
      <c r="P46" s="36">
        <f>'2025 Ιούλιος'!F13</f>
        <v>3326.71</v>
      </c>
      <c r="Q46" s="173">
        <f>'2025 Aύγουστος'!D13</f>
        <v>0</v>
      </c>
      <c r="R46" s="36">
        <f>'2025 Aύγουστος'!F13</f>
        <v>3326.71</v>
      </c>
      <c r="S46" s="173">
        <f>'2025 Σεπτέμβριος'!D13</f>
        <v>0</v>
      </c>
      <c r="T46" s="36">
        <f>'2025 Σεπτέμβριος'!F13</f>
        <v>3326.71</v>
      </c>
      <c r="U46" s="173">
        <f>'2025 Οκτώβριος'!D13</f>
        <v>0</v>
      </c>
      <c r="V46" s="36">
        <f>'2025 Οκτώβριος'!F13</f>
        <v>3326.71</v>
      </c>
      <c r="W46" s="173">
        <f>'2025 Νοέμβριος'!D13</f>
        <v>0</v>
      </c>
      <c r="X46" s="36">
        <f>'2025 Νοέμβριος'!F13</f>
        <v>3326.71</v>
      </c>
      <c r="Y46" s="173">
        <f>'2025 Δεκέμβριος'!D13</f>
        <v>0</v>
      </c>
      <c r="Z46" s="36">
        <f>'2025 Δεκέμβριος'!F13</f>
        <v>3326.71</v>
      </c>
      <c r="AA46" s="36">
        <f t="shared" si="15"/>
        <v>3326.71</v>
      </c>
    </row>
    <row r="47" spans="1:30" x14ac:dyDescent="0.25">
      <c r="A47" s="35" t="str">
        <f>'2025 Ιανουάριος'!C14</f>
        <v>Έσοδα από Ενοίκια Ιππάρχου 24%</v>
      </c>
      <c r="B47" s="35">
        <v>2025</v>
      </c>
      <c r="C47" s="173">
        <f>'2025 Ιανουάριος'!D14</f>
        <v>100</v>
      </c>
      <c r="D47" s="36">
        <f t="shared" si="14"/>
        <v>100</v>
      </c>
      <c r="E47" s="173">
        <f>'2025 Φεβρουάριος'!D14</f>
        <v>100</v>
      </c>
      <c r="F47" s="36">
        <f>'2025 Φεβρουάριος'!F14</f>
        <v>200</v>
      </c>
      <c r="G47" s="173">
        <f>'2025 Μάρτιος'!D14</f>
        <v>100</v>
      </c>
      <c r="H47" s="36">
        <f>'2025 Μάρτιος'!F14</f>
        <v>300</v>
      </c>
      <c r="I47" s="173">
        <f>'2025 Απρίλιος'!D14</f>
        <v>100</v>
      </c>
      <c r="J47" s="36">
        <f>'2025 Απρίλιος'!F14</f>
        <v>400</v>
      </c>
      <c r="K47" s="173">
        <f>'2025 Μάιος'!D14</f>
        <v>100</v>
      </c>
      <c r="L47" s="36">
        <f>'2025 Μάιος'!F14</f>
        <v>500</v>
      </c>
      <c r="M47" s="173">
        <f>'2025 Ιούνιος'!D14</f>
        <v>0</v>
      </c>
      <c r="N47" s="36">
        <f>'2025 Ιούνιος'!F14</f>
        <v>500</v>
      </c>
      <c r="O47" s="173">
        <f>'2025 Ιούλιος'!D14</f>
        <v>0</v>
      </c>
      <c r="P47" s="36">
        <f>'2025 Ιούλιος'!F14</f>
        <v>500</v>
      </c>
      <c r="Q47" s="173">
        <f>'2025 Aύγουστος'!D14</f>
        <v>0</v>
      </c>
      <c r="R47" s="36">
        <f>'2025 Aύγουστος'!F14</f>
        <v>500</v>
      </c>
      <c r="S47" s="173">
        <f>'2025 Σεπτέμβριος'!D14</f>
        <v>0</v>
      </c>
      <c r="T47" s="36">
        <f>'2025 Σεπτέμβριος'!F14</f>
        <v>500</v>
      </c>
      <c r="U47" s="173">
        <f>'2025 Οκτώβριος'!D14</f>
        <v>0</v>
      </c>
      <c r="V47" s="36">
        <f>'2025 Οκτώβριος'!F14</f>
        <v>500</v>
      </c>
      <c r="W47" s="173">
        <f>'2025 Νοέμβριος'!D14</f>
        <v>0</v>
      </c>
      <c r="X47" s="36">
        <f>'2025 Νοέμβριος'!F14</f>
        <v>500</v>
      </c>
      <c r="Y47" s="173">
        <f>'2025 Δεκέμβριος'!D14</f>
        <v>0</v>
      </c>
      <c r="Z47" s="36">
        <f>'2025 Δεκέμβριος'!F14</f>
        <v>500</v>
      </c>
      <c r="AA47" s="36">
        <f t="shared" si="15"/>
        <v>500</v>
      </c>
    </row>
    <row r="48" spans="1:30" x14ac:dyDescent="0.25">
      <c r="A48" s="35" t="str">
        <f>'2025 Ιανουάριος'!C15</f>
        <v>Πωλ.Φύλαξη Αποσκευών (DIRECT)</v>
      </c>
      <c r="B48" s="35">
        <v>2025</v>
      </c>
      <c r="C48" s="173">
        <f>'2025 Ιανουάριος'!D15</f>
        <v>68.550000000000011</v>
      </c>
      <c r="D48" s="36">
        <f t="shared" si="14"/>
        <v>68.550000000000011</v>
      </c>
      <c r="E48" s="173">
        <f>'2025 Φεβρουάριος'!D15</f>
        <v>29.029999999999998</v>
      </c>
      <c r="F48" s="36">
        <f>'2025 Φεβρουάριος'!F15</f>
        <v>97.580000000000013</v>
      </c>
      <c r="G48" s="173">
        <f>'2025 Μάρτιος'!D15</f>
        <v>173.38</v>
      </c>
      <c r="H48" s="36">
        <f>'2025 Μάρτιος'!F15</f>
        <v>270.96000000000004</v>
      </c>
      <c r="I48" s="173">
        <f>'2025 Απρίλιος'!D15</f>
        <v>339.56</v>
      </c>
      <c r="J48" s="36">
        <f>'2025 Απρίλιος'!F15</f>
        <v>610.52</v>
      </c>
      <c r="K48" s="173">
        <f>'2025 Μάιος'!D15</f>
        <v>564.57000000000005</v>
      </c>
      <c r="L48" s="36">
        <f>'2025 Μάιος'!F15</f>
        <v>1175.0900000000001</v>
      </c>
      <c r="M48" s="173">
        <f>'2025 Ιούνιος'!D15</f>
        <v>0</v>
      </c>
      <c r="N48" s="36">
        <f>'2025 Ιούνιος'!F15</f>
        <v>1175.0900000000001</v>
      </c>
      <c r="O48" s="173">
        <f>'2025 Ιούλιος'!D15</f>
        <v>0</v>
      </c>
      <c r="P48" s="36">
        <f>'2025 Ιούλιος'!F15</f>
        <v>1175.0900000000001</v>
      </c>
      <c r="Q48" s="173">
        <f>'2025 Aύγουστος'!D15</f>
        <v>0</v>
      </c>
      <c r="R48" s="36">
        <f>'2025 Aύγουστος'!F15</f>
        <v>1175.0900000000001</v>
      </c>
      <c r="S48" s="173">
        <f>'2025 Σεπτέμβριος'!D15</f>
        <v>0</v>
      </c>
      <c r="T48" s="36">
        <f>'2025 Σεπτέμβριος'!F15</f>
        <v>1175.0900000000001</v>
      </c>
      <c r="U48" s="173">
        <f>'2025 Οκτώβριος'!D15</f>
        <v>0</v>
      </c>
      <c r="V48" s="36">
        <f>'2025 Οκτώβριος'!F15</f>
        <v>1175.0900000000001</v>
      </c>
      <c r="W48" s="173">
        <f>'2025 Νοέμβριος'!D15</f>
        <v>0</v>
      </c>
      <c r="X48" s="36">
        <f>'2025 Νοέμβριος'!F15</f>
        <v>1175.0900000000001</v>
      </c>
      <c r="Y48" s="173">
        <f>'2025 Δεκέμβριος'!D15</f>
        <v>0</v>
      </c>
      <c r="Z48" s="36">
        <f>'2025 Δεκέμβριος'!F15</f>
        <v>1175.0900000000001</v>
      </c>
      <c r="AA48" s="36">
        <f t="shared" si="15"/>
        <v>1175.0900000000001</v>
      </c>
    </row>
    <row r="49" spans="1:27" x14ac:dyDescent="0.25">
      <c r="A49" s="35" t="str">
        <f>'2025 Ιανουάριος'!C16</f>
        <v>Πωλ.Φύλαξη Αποσκευών  (ΤΡΙΤΩΝ) (RADICAL)</v>
      </c>
      <c r="B49" s="35">
        <v>2025</v>
      </c>
      <c r="C49" s="173">
        <f>'2025 Ιανουάριος'!D16</f>
        <v>16.12</v>
      </c>
      <c r="D49" s="36">
        <f t="shared" si="14"/>
        <v>16.12</v>
      </c>
      <c r="E49" s="173">
        <f>'2025 Φεβρουάριος'!D16</f>
        <v>20.16</v>
      </c>
      <c r="F49" s="36">
        <f>'2025 Φεβρουάριος'!F16</f>
        <v>36.28</v>
      </c>
      <c r="G49" s="173">
        <f>'2025 Μάρτιος'!D16</f>
        <v>56.45</v>
      </c>
      <c r="H49" s="36">
        <f>'2025 Μάρτιος'!F16</f>
        <v>92.73</v>
      </c>
      <c r="I49" s="173">
        <f>'2025 Απρίλιος'!D16</f>
        <v>284.66000000000003</v>
      </c>
      <c r="J49" s="36">
        <f>'2025 Απρίλιος'!F16</f>
        <v>377.39000000000004</v>
      </c>
      <c r="K49" s="173">
        <f>'2025 Μάιος'!D16</f>
        <v>295.89999999999992</v>
      </c>
      <c r="L49" s="36">
        <f>'2025 Μάιος'!F16</f>
        <v>673.29</v>
      </c>
      <c r="M49" s="173">
        <f>'2025 Ιούνιος'!D16</f>
        <v>0</v>
      </c>
      <c r="N49" s="36">
        <f>'2025 Ιούνιος'!F16</f>
        <v>673.29</v>
      </c>
      <c r="O49" s="173">
        <f>'2025 Ιούλιος'!D16</f>
        <v>0</v>
      </c>
      <c r="P49" s="36">
        <f>'2025 Ιούλιος'!F16</f>
        <v>673.29</v>
      </c>
      <c r="Q49" s="173">
        <f>'2025 Aύγουστος'!D16</f>
        <v>0</v>
      </c>
      <c r="R49" s="36">
        <f>'2025 Aύγουστος'!F16</f>
        <v>673.29</v>
      </c>
      <c r="S49" s="173">
        <f>'2025 Σεπτέμβριος'!D16</f>
        <v>0</v>
      </c>
      <c r="T49" s="36">
        <f>'2025 Σεπτέμβριος'!F16</f>
        <v>673.29</v>
      </c>
      <c r="U49" s="173">
        <f>'2025 Οκτώβριος'!D16</f>
        <v>0</v>
      </c>
      <c r="V49" s="36">
        <f>'2025 Οκτώβριος'!F16</f>
        <v>673.29</v>
      </c>
      <c r="W49" s="173">
        <f>'2025 Νοέμβριος'!D16</f>
        <v>0</v>
      </c>
      <c r="X49" s="36">
        <f>'2025 Νοέμβριος'!F16</f>
        <v>673.29</v>
      </c>
      <c r="Y49" s="173">
        <f>'2025 Δεκέμβριος'!D16</f>
        <v>0</v>
      </c>
      <c r="Z49" s="36">
        <f>'2025 Δεκέμβριος'!F16</f>
        <v>673.29</v>
      </c>
      <c r="AA49" s="36">
        <f t="shared" si="15"/>
        <v>673.29</v>
      </c>
    </row>
    <row r="50" spans="1:27" x14ac:dyDescent="0.25">
      <c r="A50" s="35" t="str">
        <f>'2025 Ιανουάριος'!C17</f>
        <v>Πωλ. TRANSFER (Περιορισμένη Μίσθωση)</v>
      </c>
      <c r="B50" s="35">
        <v>2025</v>
      </c>
      <c r="C50" s="173">
        <f>'2025 Ιανουάριος'!D17</f>
        <v>0</v>
      </c>
      <c r="D50" s="36">
        <f t="shared" si="14"/>
        <v>0</v>
      </c>
      <c r="E50" s="173">
        <f>'2025 Φεβρουάριος'!D17</f>
        <v>0</v>
      </c>
      <c r="F50" s="36">
        <f>'2025 Φεβρουάριος'!F17</f>
        <v>0</v>
      </c>
      <c r="G50" s="173">
        <f>'2025 Μάρτιος'!D17</f>
        <v>464.6</v>
      </c>
      <c r="H50" s="36">
        <f>'2025 Μάρτιος'!F17</f>
        <v>464.6</v>
      </c>
      <c r="I50" s="173">
        <f>'2025 Απρίλιος'!D17</f>
        <v>0</v>
      </c>
      <c r="J50" s="36">
        <f>'2025 Απρίλιος'!F17</f>
        <v>464.6</v>
      </c>
      <c r="K50" s="173">
        <f>'2025 Μάιος'!D17</f>
        <v>0</v>
      </c>
      <c r="L50" s="36">
        <f>'2025 Μάιος'!F17</f>
        <v>464.6</v>
      </c>
      <c r="M50" s="173">
        <f>'2025 Ιούνιος'!D17</f>
        <v>0</v>
      </c>
      <c r="N50" s="36">
        <f>'2025 Ιούνιος'!F17</f>
        <v>464.6</v>
      </c>
      <c r="O50" s="173">
        <f>'2025 Ιούλιος'!D17</f>
        <v>0</v>
      </c>
      <c r="P50" s="36">
        <f>'2025 Ιούλιος'!F17</f>
        <v>464.6</v>
      </c>
      <c r="Q50" s="173">
        <f>'2025 Aύγουστος'!D17</f>
        <v>0</v>
      </c>
      <c r="R50" s="36">
        <f>'2025 Aύγουστος'!F17</f>
        <v>464.6</v>
      </c>
      <c r="S50" s="173">
        <f>'2025 Σεπτέμβριος'!D17</f>
        <v>0</v>
      </c>
      <c r="T50" s="36">
        <f>'2025 Σεπτέμβριος'!F17</f>
        <v>464.6</v>
      </c>
      <c r="U50" s="173">
        <f>'2025 Οκτώβριος'!D17</f>
        <v>0</v>
      </c>
      <c r="V50" s="36">
        <f>'2025 Οκτώβριος'!F17</f>
        <v>464.6</v>
      </c>
      <c r="W50" s="173">
        <f>'2025 Νοέμβριος'!D17</f>
        <v>0</v>
      </c>
      <c r="X50" s="36">
        <f>'2025 Νοέμβριος'!F17</f>
        <v>464.6</v>
      </c>
      <c r="Y50" s="173">
        <f>'2025 Δεκέμβριος'!D17</f>
        <v>0</v>
      </c>
      <c r="Z50" s="36">
        <f>'2025 Δεκέμβριος'!F17</f>
        <v>464.6</v>
      </c>
      <c r="AA50" s="36">
        <f t="shared" si="15"/>
        <v>464.6</v>
      </c>
    </row>
    <row r="51" spans="1:27" x14ac:dyDescent="0.25">
      <c r="A51" s="35" t="str">
        <f>'2025 Ιανουάριος'!C18</f>
        <v>Πωλ.Ενοικ.Μεταφ.Μέσων Αναψυχής (ποδήλατα)</v>
      </c>
      <c r="B51" s="35">
        <v>2025</v>
      </c>
      <c r="C51" s="173">
        <f>'2025 Ιανουάριος'!D18</f>
        <v>0</v>
      </c>
      <c r="D51" s="36">
        <f t="shared" si="14"/>
        <v>0</v>
      </c>
      <c r="E51" s="173">
        <f>'2025 Φεβρουάριος'!D18</f>
        <v>0</v>
      </c>
      <c r="F51" s="36">
        <f>'2025 Φεβρουάριος'!F18</f>
        <v>0</v>
      </c>
      <c r="G51" s="173">
        <f>'2025 Μάρτιος'!D18</f>
        <v>0</v>
      </c>
      <c r="H51" s="36">
        <f>'2025 Μάρτιος'!F18</f>
        <v>0</v>
      </c>
      <c r="I51" s="173">
        <f>'2025 Απρίλιος'!D18</f>
        <v>0</v>
      </c>
      <c r="J51" s="36">
        <f>'2025 Απρίλιος'!F18</f>
        <v>0</v>
      </c>
      <c r="K51" s="173">
        <f>'2025 Μάιος'!D18</f>
        <v>0</v>
      </c>
      <c r="L51" s="36">
        <f>'2025 Μάιος'!F18</f>
        <v>0</v>
      </c>
      <c r="M51" s="173">
        <f>'2025 Ιούνιος'!D18</f>
        <v>0</v>
      </c>
      <c r="N51" s="36">
        <f>'2025 Ιούνιος'!F18</f>
        <v>0</v>
      </c>
      <c r="O51" s="173">
        <f>'2025 Ιούλιος'!D18</f>
        <v>0</v>
      </c>
      <c r="P51" s="36">
        <f>'2025 Ιούλιος'!F18</f>
        <v>0</v>
      </c>
      <c r="Q51" s="173">
        <f>'2025 Aύγουστος'!D18</f>
        <v>0</v>
      </c>
      <c r="R51" s="36">
        <f>'2025 Aύγουστος'!F18</f>
        <v>0</v>
      </c>
      <c r="S51" s="173">
        <f>'2025 Σεπτέμβριος'!D18</f>
        <v>0</v>
      </c>
      <c r="T51" s="36">
        <f>'2025 Σεπτέμβριος'!F18</f>
        <v>0</v>
      </c>
      <c r="U51" s="173">
        <f>'2025 Οκτώβριος'!D18</f>
        <v>0</v>
      </c>
      <c r="V51" s="36">
        <f>'2025 Οκτώβριος'!F18</f>
        <v>0</v>
      </c>
      <c r="W51" s="173">
        <f>'2025 Νοέμβριος'!D18</f>
        <v>0</v>
      </c>
      <c r="X51" s="36">
        <f>'2025 Νοέμβριος'!F18</f>
        <v>0</v>
      </c>
      <c r="Y51" s="173">
        <f>'2025 Δεκέμβριος'!D18</f>
        <v>0</v>
      </c>
      <c r="Z51" s="36">
        <f>'2025 Δεκέμβριος'!F18</f>
        <v>0</v>
      </c>
      <c r="AA51" s="36">
        <f t="shared" si="15"/>
        <v>0</v>
      </c>
    </row>
    <row r="52" spans="1:27" x14ac:dyDescent="0.25">
      <c r="A52" s="35" t="str">
        <f>'2025 Ιανουάριος'!C19</f>
        <v>Πωλ.Ενοικ.Μεταφ.Μέσων(αυτοκινητα)</v>
      </c>
      <c r="B52" s="35">
        <v>2025</v>
      </c>
      <c r="C52" s="173">
        <f>'2025 Ιανουάριος'!D19</f>
        <v>0</v>
      </c>
      <c r="D52" s="36">
        <f t="shared" si="14"/>
        <v>0</v>
      </c>
      <c r="E52" s="173">
        <f>'2025 Φεβρουάριος'!D19</f>
        <v>0</v>
      </c>
      <c r="F52" s="36">
        <f>'2025 Φεβρουάριος'!F19</f>
        <v>0</v>
      </c>
      <c r="G52" s="173">
        <f>'2025 Μάρτιος'!D19</f>
        <v>0</v>
      </c>
      <c r="H52" s="36">
        <f>'2025 Μάρτιος'!F19</f>
        <v>0</v>
      </c>
      <c r="I52" s="173">
        <f>'2025 Απρίλιος'!D19</f>
        <v>0</v>
      </c>
      <c r="J52" s="36">
        <f>'2025 Απρίλιος'!F19</f>
        <v>0</v>
      </c>
      <c r="K52" s="173">
        <f>'2025 Μάιος'!D19</f>
        <v>0</v>
      </c>
      <c r="L52" s="36">
        <f>'2025 Μάιος'!F19</f>
        <v>0</v>
      </c>
      <c r="M52" s="173">
        <f>'2025 Ιούνιος'!D19</f>
        <v>0</v>
      </c>
      <c r="N52" s="36">
        <f>'2025 Ιούνιος'!F19</f>
        <v>0</v>
      </c>
      <c r="O52" s="173">
        <f>'2025 Ιούλιος'!D19</f>
        <v>0</v>
      </c>
      <c r="P52" s="36">
        <f>'2025 Ιούλιος'!F19</f>
        <v>0</v>
      </c>
      <c r="Q52" s="173">
        <f>'2025 Aύγουστος'!D19</f>
        <v>0</v>
      </c>
      <c r="R52" s="36">
        <f>'2025 Aύγουστος'!F19</f>
        <v>0</v>
      </c>
      <c r="S52" s="173">
        <f>'2025 Σεπτέμβριος'!D19</f>
        <v>0</v>
      </c>
      <c r="T52" s="36">
        <f>'2025 Σεπτέμβριος'!F19</f>
        <v>0</v>
      </c>
      <c r="U52" s="173">
        <f>'2025 Οκτώβριος'!D19</f>
        <v>0</v>
      </c>
      <c r="V52" s="36">
        <f>'2025 Οκτώβριος'!F19</f>
        <v>0</v>
      </c>
      <c r="W52" s="173">
        <f>'2025 Νοέμβριος'!D19</f>
        <v>0</v>
      </c>
      <c r="X52" s="36">
        <f>'2025 Νοέμβριος'!F19</f>
        <v>0</v>
      </c>
      <c r="Y52" s="173">
        <f>'2025 Δεκέμβριος'!D19</f>
        <v>0</v>
      </c>
      <c r="Z52" s="36">
        <f>'2025 Δεκέμβριος'!F19</f>
        <v>0</v>
      </c>
      <c r="AA52" s="36">
        <f t="shared" si="15"/>
        <v>0</v>
      </c>
    </row>
    <row r="53" spans="1:27" x14ac:dyDescent="0.25">
      <c r="A53" s="35" t="str">
        <f>'2025 Ιανουάριος'!C20</f>
        <v>Πωλήσεις Καθαριότητας (ΤΡΙΤΩΝ)</v>
      </c>
      <c r="B53" s="35">
        <v>2025</v>
      </c>
      <c r="C53" s="173">
        <f>'2025 Ιανουάριος'!D20</f>
        <v>0</v>
      </c>
      <c r="D53" s="36">
        <f t="shared" si="14"/>
        <v>0</v>
      </c>
      <c r="E53" s="173">
        <f>'2025 Φεβρουάριος'!D20</f>
        <v>0</v>
      </c>
      <c r="F53" s="36">
        <f>'2025 Φεβρουάριος'!F20</f>
        <v>0</v>
      </c>
      <c r="G53" s="173">
        <f>'2025 Μάρτιος'!D20</f>
        <v>0</v>
      </c>
      <c r="H53" s="36">
        <f>'2025 Μάρτιος'!F20</f>
        <v>0</v>
      </c>
      <c r="I53" s="173">
        <f>'2025 Απρίλιος'!D20</f>
        <v>0</v>
      </c>
      <c r="J53" s="36">
        <f>'2025 Απρίλιος'!F20</f>
        <v>0</v>
      </c>
      <c r="K53" s="173">
        <f>'2025 Μάιος'!D20</f>
        <v>0</v>
      </c>
      <c r="L53" s="36">
        <f>'2025 Μάιος'!F20</f>
        <v>0</v>
      </c>
      <c r="M53" s="173">
        <f>'2025 Ιούνιος'!D20</f>
        <v>0</v>
      </c>
      <c r="N53" s="36">
        <f>'2025 Ιούνιος'!F20</f>
        <v>0</v>
      </c>
      <c r="O53" s="173">
        <f>'2025 Ιούλιος'!D20</f>
        <v>0</v>
      </c>
      <c r="P53" s="36">
        <f>'2025 Ιούλιος'!F20</f>
        <v>0</v>
      </c>
      <c r="Q53" s="173">
        <f>'2025 Aύγουστος'!D20</f>
        <v>0</v>
      </c>
      <c r="R53" s="36">
        <f>'2025 Aύγουστος'!F20</f>
        <v>0</v>
      </c>
      <c r="S53" s="173">
        <f>'2025 Σεπτέμβριος'!D20</f>
        <v>0</v>
      </c>
      <c r="T53" s="36">
        <f>'2025 Σεπτέμβριος'!F20</f>
        <v>0</v>
      </c>
      <c r="U53" s="173">
        <f>'2025 Οκτώβριος'!D20</f>
        <v>0</v>
      </c>
      <c r="V53" s="36">
        <f>'2025 Οκτώβριος'!F20</f>
        <v>0</v>
      </c>
      <c r="W53" s="173">
        <f>'2025 Νοέμβριος'!D20</f>
        <v>0</v>
      </c>
      <c r="X53" s="36">
        <f>'2025 Νοέμβριος'!F20</f>
        <v>0</v>
      </c>
      <c r="Y53" s="173">
        <f>'2025 Δεκέμβριος'!D20</f>
        <v>0</v>
      </c>
      <c r="Z53" s="36">
        <f>'2025 Δεκέμβριος'!F20</f>
        <v>0</v>
      </c>
      <c r="AA53" s="36">
        <f t="shared" si="15"/>
        <v>0</v>
      </c>
    </row>
    <row r="54" spans="1:27" x14ac:dyDescent="0.25">
      <c r="A54" s="35" t="str">
        <f>'2025 Ιανουάριος'!C21</f>
        <v>Πωλ.Κρουαζιέρας</v>
      </c>
      <c r="B54" s="35">
        <v>2025</v>
      </c>
      <c r="C54" s="173">
        <f>'2025 Ιανουάριος'!D21</f>
        <v>0</v>
      </c>
      <c r="D54" s="36">
        <f t="shared" si="14"/>
        <v>0</v>
      </c>
      <c r="E54" s="173">
        <f>'2025 Φεβρουάριος'!D21</f>
        <v>0</v>
      </c>
      <c r="F54" s="36">
        <f>'2025 Φεβρουάριος'!F21</f>
        <v>0</v>
      </c>
      <c r="G54" s="173">
        <f>'2025 Μάρτιος'!D21</f>
        <v>230.09</v>
      </c>
      <c r="H54" s="36">
        <f>'2025 Μάρτιος'!F21</f>
        <v>230.09</v>
      </c>
      <c r="I54" s="173">
        <f>'2025 Απρίλιος'!D21</f>
        <v>1274.3399999999999</v>
      </c>
      <c r="J54" s="36">
        <f>'2025 Απρίλιος'!F21</f>
        <v>1504.4299999999998</v>
      </c>
      <c r="K54" s="173">
        <f>'2025 Μάιος'!D21</f>
        <v>1725.6299999999999</v>
      </c>
      <c r="L54" s="36">
        <f>'2025 Μάιος'!F21</f>
        <v>3230.0599999999995</v>
      </c>
      <c r="M54" s="173">
        <f>'2025 Ιούνιος'!D21</f>
        <v>0</v>
      </c>
      <c r="N54" s="36">
        <f>'2025 Ιούνιος'!F21</f>
        <v>3230.0599999999995</v>
      </c>
      <c r="O54" s="173">
        <f>'2025 Ιούλιος'!D21</f>
        <v>0</v>
      </c>
      <c r="P54" s="36">
        <f>'2025 Ιούλιος'!F21</f>
        <v>3230.0599999999995</v>
      </c>
      <c r="Q54" s="173">
        <f>'2025 Aύγουστος'!D21</f>
        <v>0</v>
      </c>
      <c r="R54" s="36">
        <f>'2025 Aύγουστος'!F21</f>
        <v>3230.0599999999995</v>
      </c>
      <c r="S54" s="173">
        <f>'2025 Σεπτέμβριος'!D21</f>
        <v>0</v>
      </c>
      <c r="T54" s="36">
        <f>'2025 Σεπτέμβριος'!F21</f>
        <v>3230.0599999999995</v>
      </c>
      <c r="U54" s="173">
        <f>'2025 Οκτώβριος'!D21</f>
        <v>0</v>
      </c>
      <c r="V54" s="36">
        <f>'2025 Οκτώβριος'!F21</f>
        <v>3230.0599999999995</v>
      </c>
      <c r="W54" s="173">
        <f>'2025 Νοέμβριος'!D21</f>
        <v>0</v>
      </c>
      <c r="X54" s="36">
        <f>'2025 Νοέμβριος'!F21</f>
        <v>3230.0599999999995</v>
      </c>
      <c r="Y54" s="173">
        <f>'2025 Δεκέμβριος'!D21</f>
        <v>0</v>
      </c>
      <c r="Z54" s="36">
        <f>'2025 Δεκέμβριος'!F21</f>
        <v>3230.0599999999995</v>
      </c>
      <c r="AA54" s="36">
        <f t="shared" si="15"/>
        <v>3230.0599999999995</v>
      </c>
    </row>
    <row r="55" spans="1:27" x14ac:dyDescent="0.25">
      <c r="A55" s="35" t="str">
        <f>'2025 Ιανουάριος'!C22</f>
        <v>Πωλ. Μαθημάτων</v>
      </c>
      <c r="B55" s="35">
        <v>2025</v>
      </c>
      <c r="C55" s="173">
        <f>'2025 Ιανουάριος'!D22</f>
        <v>0</v>
      </c>
      <c r="D55" s="36">
        <f t="shared" si="14"/>
        <v>0</v>
      </c>
      <c r="E55" s="173">
        <f>'2025 Φεβρουάριος'!D22</f>
        <v>0</v>
      </c>
      <c r="F55" s="36">
        <f>'2025 Φεβρουάριος'!F22</f>
        <v>0</v>
      </c>
      <c r="G55" s="173">
        <f>'2025 Μάρτιος'!D22</f>
        <v>0</v>
      </c>
      <c r="H55" s="36">
        <f>'2025 Μάρτιος'!F22</f>
        <v>0</v>
      </c>
      <c r="I55" s="173">
        <f>'2025 Απρίλιος'!D22</f>
        <v>0</v>
      </c>
      <c r="J55" s="36">
        <f>'2025 Απρίλιος'!F22</f>
        <v>0</v>
      </c>
      <c r="K55" s="173">
        <f>'2025 Μάιος'!D22</f>
        <v>0</v>
      </c>
      <c r="L55" s="36">
        <f>'2025 Μάιος'!F22</f>
        <v>0</v>
      </c>
      <c r="M55" s="173">
        <f>'2025 Ιούνιος'!D22</f>
        <v>0</v>
      </c>
      <c r="N55" s="36">
        <f>'2025 Ιούνιος'!F22</f>
        <v>0</v>
      </c>
      <c r="O55" s="173">
        <f>'2025 Ιούλιος'!D22</f>
        <v>0</v>
      </c>
      <c r="P55" s="36">
        <f>'2025 Ιούλιος'!F22</f>
        <v>0</v>
      </c>
      <c r="Q55" s="173">
        <f>'2025 Aύγουστος'!D22</f>
        <v>0</v>
      </c>
      <c r="R55" s="36">
        <f>'2025 Aύγουστος'!F22</f>
        <v>0</v>
      </c>
      <c r="S55" s="173">
        <f>'2025 Σεπτέμβριος'!D22</f>
        <v>0</v>
      </c>
      <c r="T55" s="36">
        <f>'2025 Σεπτέμβριος'!F22</f>
        <v>0</v>
      </c>
      <c r="U55" s="173">
        <f>'2025 Οκτώβριος'!D22</f>
        <v>0</v>
      </c>
      <c r="V55" s="36">
        <f>'2025 Οκτώβριος'!F22</f>
        <v>0</v>
      </c>
      <c r="W55" s="173">
        <f>'2025 Νοέμβριος'!D22</f>
        <v>0</v>
      </c>
      <c r="X55" s="36">
        <f>'2025 Νοέμβριος'!F22</f>
        <v>0</v>
      </c>
      <c r="Y55" s="173">
        <f>'2025 Δεκέμβριος'!D22</f>
        <v>0</v>
      </c>
      <c r="Z55" s="36">
        <f>'2025 Δεκέμβριος'!F22</f>
        <v>0</v>
      </c>
      <c r="AA55" s="36">
        <f t="shared" si="15"/>
        <v>0</v>
      </c>
    </row>
    <row r="56" spans="1:27" x14ac:dyDescent="0.25">
      <c r="A56" s="35" t="str">
        <f>'2025 Ιανουάριος'!C23</f>
        <v>Πωλ.Κρουαζ.Transfer.MM. (ΠΑΚΕΤΟ)</v>
      </c>
      <c r="B56" s="35">
        <v>2025</v>
      </c>
      <c r="C56" s="173">
        <f>'2025 Ιανουάριος'!D23</f>
        <v>0</v>
      </c>
      <c r="D56" s="36">
        <f t="shared" si="14"/>
        <v>0</v>
      </c>
      <c r="E56" s="173">
        <f>'2025 Φεβρουάριος'!D23</f>
        <v>0</v>
      </c>
      <c r="F56" s="36">
        <f>'2025 Φεβρουάριος'!F23</f>
        <v>0</v>
      </c>
      <c r="G56" s="173">
        <f>'2025 Μάρτιος'!D23</f>
        <v>495.58</v>
      </c>
      <c r="H56" s="36">
        <f>'2025 Μάρτιος'!F23</f>
        <v>495.58</v>
      </c>
      <c r="I56" s="173">
        <f>'2025 Απρίλιος'!D23</f>
        <v>0</v>
      </c>
      <c r="J56" s="36">
        <f>'2025 Απρίλιος'!F23</f>
        <v>495.58</v>
      </c>
      <c r="K56" s="173">
        <f>'2025 Μάιος'!D23</f>
        <v>0</v>
      </c>
      <c r="L56" s="36">
        <f>'2025 Μάιος'!F23</f>
        <v>495.58</v>
      </c>
      <c r="M56" s="173">
        <f>'2025 Ιούνιος'!D23</f>
        <v>0</v>
      </c>
      <c r="N56" s="36">
        <f>'2025 Ιούνιος'!F23</f>
        <v>495.58</v>
      </c>
      <c r="O56" s="173">
        <f>'2025 Ιούλιος'!D23</f>
        <v>0</v>
      </c>
      <c r="P56" s="36">
        <f>'2025 Ιούλιος'!F23</f>
        <v>495.58</v>
      </c>
      <c r="Q56" s="173">
        <f>'2025 Aύγουστος'!D23</f>
        <v>0</v>
      </c>
      <c r="R56" s="36">
        <f>'2025 Aύγουστος'!F23</f>
        <v>495.58</v>
      </c>
      <c r="S56" s="173">
        <f>'2025 Σεπτέμβριος'!D23</f>
        <v>0</v>
      </c>
      <c r="T56" s="36">
        <f>'2025 Σεπτέμβριος'!F23</f>
        <v>495.58</v>
      </c>
      <c r="U56" s="173">
        <f>'2025 Οκτώβριος'!D23</f>
        <v>0</v>
      </c>
      <c r="V56" s="36">
        <f>'2025 Οκτώβριος'!F23</f>
        <v>495.58</v>
      </c>
      <c r="W56" s="173">
        <f>'2025 Νοέμβριος'!D23</f>
        <v>0</v>
      </c>
      <c r="X56" s="36">
        <f>'2025 Νοέμβριος'!F23</f>
        <v>495.58</v>
      </c>
      <c r="Y56" s="173">
        <f>'2025 Δεκέμβριος'!D23</f>
        <v>0</v>
      </c>
      <c r="Z56" s="36">
        <f>'2025 Δεκέμβριος'!F23</f>
        <v>495.58</v>
      </c>
      <c r="AA56" s="36">
        <f t="shared" si="15"/>
        <v>495.58</v>
      </c>
    </row>
    <row r="57" spans="1:27" x14ac:dyDescent="0.25">
      <c r="A57" s="35" t="str">
        <f>'2025 Ιανουάριος'!C24</f>
        <v>Προμ. Συστ.Πελ. Αυτοκ.</v>
      </c>
      <c r="B57" s="35">
        <v>2025</v>
      </c>
      <c r="C57" s="173">
        <f>'2025 Ιανουάριος'!D24</f>
        <v>0</v>
      </c>
      <c r="D57" s="36">
        <f t="shared" si="14"/>
        <v>0</v>
      </c>
      <c r="E57" s="173">
        <f>'2025 Φεβρουάριος'!D24</f>
        <v>0</v>
      </c>
      <c r="F57" s="36">
        <f>'2025 Φεβρουάριος'!F24</f>
        <v>0</v>
      </c>
      <c r="G57" s="173">
        <f>'2025 Μάρτιος'!D24</f>
        <v>0</v>
      </c>
      <c r="H57" s="36">
        <f>'2025 Μάρτιος'!F24</f>
        <v>0</v>
      </c>
      <c r="I57" s="173">
        <f>'2025 Απρίλιος'!D24</f>
        <v>0</v>
      </c>
      <c r="J57" s="36">
        <f>'2025 Απρίλιος'!F24</f>
        <v>0</v>
      </c>
      <c r="K57" s="173">
        <f>'2025 Μάιος'!D24</f>
        <v>0</v>
      </c>
      <c r="L57" s="36">
        <f>'2025 Μάιος'!F24</f>
        <v>0</v>
      </c>
      <c r="M57" s="173">
        <f>'2025 Ιούνιος'!D24</f>
        <v>0</v>
      </c>
      <c r="N57" s="36">
        <f>'2025 Ιούνιος'!F24</f>
        <v>0</v>
      </c>
      <c r="O57" s="173">
        <f>'2025 Ιούλιος'!D24</f>
        <v>0</v>
      </c>
      <c r="P57" s="36">
        <f>'2025 Ιούλιος'!F24</f>
        <v>0</v>
      </c>
      <c r="Q57" s="173">
        <f>'2025 Aύγουστος'!D24</f>
        <v>0</v>
      </c>
      <c r="R57" s="36">
        <f>'2025 Aύγουστος'!F24</f>
        <v>0</v>
      </c>
      <c r="S57" s="173">
        <f>'2025 Σεπτέμβριος'!D24</f>
        <v>0</v>
      </c>
      <c r="T57" s="36">
        <f>'2025 Σεπτέμβριος'!F24</f>
        <v>0</v>
      </c>
      <c r="U57" s="173">
        <f>'2025 Οκτώβριος'!D24</f>
        <v>0</v>
      </c>
      <c r="V57" s="36">
        <f>'2025 Οκτώβριος'!F24</f>
        <v>0</v>
      </c>
      <c r="W57" s="173">
        <f>'2025 Νοέμβριος'!D24</f>
        <v>0</v>
      </c>
      <c r="X57" s="36">
        <f>'2025 Νοέμβριος'!F24</f>
        <v>0</v>
      </c>
      <c r="Y57" s="173">
        <f>'2025 Δεκέμβριος'!D24</f>
        <v>0</v>
      </c>
      <c r="Z57" s="36">
        <f>'2025 Δεκέμβριος'!F24</f>
        <v>0</v>
      </c>
      <c r="AA57" s="36">
        <f t="shared" si="15"/>
        <v>0</v>
      </c>
    </row>
    <row r="58" spans="1:27" x14ac:dyDescent="0.25">
      <c r="A58" s="35" t="str">
        <f>'2025 Ιανουάριος'!C25</f>
        <v>Προμ. Συστ.Πελ. Γυμν.</v>
      </c>
      <c r="B58" s="35">
        <v>2025</v>
      </c>
      <c r="C58" s="173">
        <f>'2025 Ιανουάριος'!D25</f>
        <v>0</v>
      </c>
      <c r="D58" s="36">
        <f t="shared" si="14"/>
        <v>0</v>
      </c>
      <c r="E58" s="173">
        <f>'2025 Φεβρουάριος'!D25</f>
        <v>0</v>
      </c>
      <c r="F58" s="36">
        <f>'2025 Φεβρουάριος'!F25</f>
        <v>0</v>
      </c>
      <c r="G58" s="173">
        <f>'2025 Μάρτιος'!D25</f>
        <v>0</v>
      </c>
      <c r="H58" s="36">
        <f>'2025 Μάρτιος'!F25</f>
        <v>0</v>
      </c>
      <c r="I58" s="173">
        <f>'2025 Απρίλιος'!D25</f>
        <v>0</v>
      </c>
      <c r="J58" s="36">
        <f>'2025 Απρίλιος'!F25</f>
        <v>0</v>
      </c>
      <c r="K58" s="173">
        <f>'2025 Μάιος'!D25</f>
        <v>0</v>
      </c>
      <c r="L58" s="36">
        <f>'2025 Μάιος'!F25</f>
        <v>0</v>
      </c>
      <c r="M58" s="173">
        <f>'2025 Ιούνιος'!D25</f>
        <v>0</v>
      </c>
      <c r="N58" s="36">
        <f>'2025 Ιούνιος'!F25</f>
        <v>0</v>
      </c>
      <c r="O58" s="173">
        <f>'2025 Ιούλιος'!D25</f>
        <v>0</v>
      </c>
      <c r="P58" s="36">
        <f>'2025 Ιούλιος'!F25</f>
        <v>0</v>
      </c>
      <c r="Q58" s="173">
        <f>'2025 Aύγουστος'!D25</f>
        <v>0</v>
      </c>
      <c r="R58" s="36">
        <f>'2025 Aύγουστος'!F25</f>
        <v>0</v>
      </c>
      <c r="S58" s="173">
        <f>'2025 Σεπτέμβριος'!D25</f>
        <v>0</v>
      </c>
      <c r="T58" s="36">
        <f>'2025 Σεπτέμβριος'!F25</f>
        <v>0</v>
      </c>
      <c r="U58" s="173">
        <f>'2025 Οκτώβριος'!D25</f>
        <v>0</v>
      </c>
      <c r="V58" s="36">
        <f>'2025 Οκτώβριος'!F25</f>
        <v>0</v>
      </c>
      <c r="W58" s="173">
        <f>'2025 Νοέμβριος'!D25</f>
        <v>0</v>
      </c>
      <c r="X58" s="36">
        <f>'2025 Νοέμβριος'!F25</f>
        <v>0</v>
      </c>
      <c r="Y58" s="173">
        <f>'2025 Δεκέμβριος'!D25</f>
        <v>0</v>
      </c>
      <c r="Z58" s="36">
        <f>'2025 Δεκέμβριος'!F25</f>
        <v>0</v>
      </c>
      <c r="AA58" s="36">
        <f t="shared" si="15"/>
        <v>0</v>
      </c>
    </row>
    <row r="59" spans="1:27" x14ac:dyDescent="0.25">
      <c r="A59" s="35" t="str">
        <f>'2025 Ιανουάριος'!C26</f>
        <v>Προμ.Σύστ.Πελ. TRANSFER</v>
      </c>
      <c r="B59" s="35">
        <v>2025</v>
      </c>
      <c r="C59" s="173">
        <f>'2025 Ιανουάριος'!D26</f>
        <v>0</v>
      </c>
      <c r="D59" s="36">
        <f t="shared" si="14"/>
        <v>0</v>
      </c>
      <c r="E59" s="173">
        <f>'2025 Φεβρουάριος'!D26</f>
        <v>0</v>
      </c>
      <c r="F59" s="36">
        <f>'2025 Φεβρουάριος'!F26</f>
        <v>0</v>
      </c>
      <c r="G59" s="173">
        <f>'2025 Μάρτιος'!D26</f>
        <v>0</v>
      </c>
      <c r="H59" s="36">
        <f>'2025 Μάρτιος'!F26</f>
        <v>0</v>
      </c>
      <c r="I59" s="173">
        <f>'2025 Απρίλιος'!D26</f>
        <v>0</v>
      </c>
      <c r="J59" s="36">
        <f>'2025 Απρίλιος'!F26</f>
        <v>0</v>
      </c>
      <c r="K59" s="173">
        <f>'2025 Μάιος'!D26</f>
        <v>0</v>
      </c>
      <c r="L59" s="36">
        <f>'2025 Μάιος'!F26</f>
        <v>0</v>
      </c>
      <c r="M59" s="173">
        <f>'2025 Ιούνιος'!D26</f>
        <v>0</v>
      </c>
      <c r="N59" s="36">
        <f>'2025 Ιούνιος'!F26</f>
        <v>0</v>
      </c>
      <c r="O59" s="173">
        <f>'2025 Ιούλιος'!D26</f>
        <v>0</v>
      </c>
      <c r="P59" s="36">
        <f>'2025 Ιούλιος'!F26</f>
        <v>0</v>
      </c>
      <c r="Q59" s="173">
        <f>'2025 Aύγουστος'!D26</f>
        <v>0</v>
      </c>
      <c r="R59" s="36">
        <f>'2025 Aύγουστος'!F26</f>
        <v>0</v>
      </c>
      <c r="S59" s="173">
        <f>'2025 Σεπτέμβριος'!D26</f>
        <v>0</v>
      </c>
      <c r="T59" s="36">
        <f>'2025 Σεπτέμβριος'!F26</f>
        <v>0</v>
      </c>
      <c r="U59" s="173">
        <f>'2025 Οκτώβριος'!D26</f>
        <v>0</v>
      </c>
      <c r="V59" s="36">
        <f>'2025 Οκτώβριος'!F26</f>
        <v>0</v>
      </c>
      <c r="W59" s="173">
        <f>'2025 Νοέμβριος'!D26</f>
        <v>0</v>
      </c>
      <c r="X59" s="36">
        <f>'2025 Νοέμβριος'!F26</f>
        <v>0</v>
      </c>
      <c r="Y59" s="173">
        <f>'2025 Δεκέμβριος'!D26</f>
        <v>0</v>
      </c>
      <c r="Z59" s="36">
        <f>'2025 Δεκέμβριος'!F26</f>
        <v>0</v>
      </c>
      <c r="AA59" s="36">
        <f t="shared" si="15"/>
        <v>0</v>
      </c>
    </row>
    <row r="60" spans="1:27" x14ac:dyDescent="0.25">
      <c r="A60" s="35" t="str">
        <f>'2025 Ιανουάριος'!C27</f>
        <v>Προμ.Σύστ.Πελ.Εκδρ.- Ξεναγ.</v>
      </c>
      <c r="B60" s="35">
        <v>2025</v>
      </c>
      <c r="C60" s="173">
        <f>'2025 Ιανουάριος'!D27</f>
        <v>0</v>
      </c>
      <c r="D60" s="36">
        <f t="shared" si="14"/>
        <v>0</v>
      </c>
      <c r="E60" s="173">
        <f>'2025 Φεβρουάριος'!D27</f>
        <v>14.25</v>
      </c>
      <c r="F60" s="36">
        <f>'2025 Φεβρουάριος'!F27</f>
        <v>14.25</v>
      </c>
      <c r="G60" s="173">
        <f>'2025 Μάρτιος'!D27</f>
        <v>0</v>
      </c>
      <c r="H60" s="36">
        <f>'2025 Μάρτιος'!F27</f>
        <v>14.25</v>
      </c>
      <c r="I60" s="173">
        <f>'2025 Απρίλιος'!D27</f>
        <v>93.63</v>
      </c>
      <c r="J60" s="36">
        <f>'2025 Απρίλιος'!F27</f>
        <v>107.88</v>
      </c>
      <c r="K60" s="173">
        <f>'2025 Μάιος'!D27</f>
        <v>142.82</v>
      </c>
      <c r="L60" s="36">
        <f>'2025 Μάιος'!F27</f>
        <v>250.7</v>
      </c>
      <c r="M60" s="173">
        <f>'2025 Ιούνιος'!D27</f>
        <v>0</v>
      </c>
      <c r="N60" s="36">
        <f>'2025 Ιούνιος'!F27</f>
        <v>250.7</v>
      </c>
      <c r="O60" s="173">
        <f>'2025 Ιούλιος'!D27</f>
        <v>0</v>
      </c>
      <c r="P60" s="36">
        <f>'2025 Ιούλιος'!F27</f>
        <v>250.7</v>
      </c>
      <c r="Q60" s="173">
        <f>'2025 Aύγουστος'!D27</f>
        <v>0</v>
      </c>
      <c r="R60" s="36">
        <f>'2025 Aύγουστος'!F27</f>
        <v>250.7</v>
      </c>
      <c r="S60" s="173">
        <f>'2025 Σεπτέμβριος'!D27</f>
        <v>0</v>
      </c>
      <c r="T60" s="36">
        <f>'2025 Σεπτέμβριος'!F27</f>
        <v>250.7</v>
      </c>
      <c r="U60" s="173">
        <f>'2025 Οκτώβριος'!D27</f>
        <v>0</v>
      </c>
      <c r="V60" s="36">
        <f>'2025 Οκτώβριος'!F27</f>
        <v>250.7</v>
      </c>
      <c r="W60" s="173">
        <f>'2025 Νοέμβριος'!D27</f>
        <v>0</v>
      </c>
      <c r="X60" s="36">
        <f>'2025 Νοέμβριος'!F27</f>
        <v>250.7</v>
      </c>
      <c r="Y60" s="173">
        <f>'2025 Δεκέμβριος'!D27</f>
        <v>0</v>
      </c>
      <c r="Z60" s="36">
        <f>'2025 Δεκέμβριος'!F27</f>
        <v>250.7</v>
      </c>
      <c r="AA60" s="36">
        <f t="shared" si="15"/>
        <v>250.7</v>
      </c>
    </row>
    <row r="61" spans="1:27" x14ac:dyDescent="0.25">
      <c r="A61" s="35" t="str">
        <f>'2025 Ιανουάριος'!C28</f>
        <v>Προμ.Συστ.Πελ.Κρουαζιέρας</v>
      </c>
      <c r="B61" s="35">
        <v>2025</v>
      </c>
      <c r="C61" s="173">
        <f>'2025 Ιανουάριος'!D28</f>
        <v>0</v>
      </c>
      <c r="D61" s="36">
        <f t="shared" si="14"/>
        <v>0</v>
      </c>
      <c r="E61" s="173">
        <f>'2025 Φεβρουάριος'!D28</f>
        <v>0</v>
      </c>
      <c r="F61" s="36">
        <f>'2025 Φεβρουάριος'!F28</f>
        <v>0</v>
      </c>
      <c r="G61" s="173">
        <f>'2025 Μάρτιος'!D28</f>
        <v>0</v>
      </c>
      <c r="H61" s="36">
        <f>'2025 Μάρτιος'!F28</f>
        <v>0</v>
      </c>
      <c r="I61" s="173">
        <f>'2025 Απρίλιος'!D28</f>
        <v>0</v>
      </c>
      <c r="J61" s="36">
        <f>'2025 Απρίλιος'!F28</f>
        <v>0</v>
      </c>
      <c r="K61" s="173">
        <f>'2025 Μάιος'!D28</f>
        <v>0</v>
      </c>
      <c r="L61" s="36">
        <f>'2025 Μάιος'!F28</f>
        <v>0</v>
      </c>
      <c r="M61" s="173">
        <f>'2025 Ιούνιος'!D28</f>
        <v>0</v>
      </c>
      <c r="N61" s="36">
        <f>'2025 Ιούνιος'!F28</f>
        <v>0</v>
      </c>
      <c r="O61" s="173">
        <f>'2025 Ιούλιος'!D28</f>
        <v>0</v>
      </c>
      <c r="P61" s="36">
        <f>'2025 Ιούλιος'!F28</f>
        <v>0</v>
      </c>
      <c r="Q61" s="173">
        <f>'2025 Aύγουστος'!D28</f>
        <v>0</v>
      </c>
      <c r="R61" s="36">
        <f>'2025 Aύγουστος'!F28</f>
        <v>0</v>
      </c>
      <c r="S61" s="173">
        <f>'2025 Σεπτέμβριος'!D28</f>
        <v>0</v>
      </c>
      <c r="T61" s="36">
        <f>'2025 Σεπτέμβριος'!F28</f>
        <v>0</v>
      </c>
      <c r="U61" s="173">
        <f>'2025 Οκτώβριος'!D28</f>
        <v>0</v>
      </c>
      <c r="V61" s="36">
        <f>'2025 Οκτώβριος'!F28</f>
        <v>0</v>
      </c>
      <c r="W61" s="173">
        <f>'2025 Νοέμβριος'!D28</f>
        <v>0</v>
      </c>
      <c r="X61" s="36">
        <f>'2025 Νοέμβριος'!F28</f>
        <v>0</v>
      </c>
      <c r="Y61" s="173">
        <f>'2025 Δεκέμβριος'!D28</f>
        <v>0</v>
      </c>
      <c r="Z61" s="36">
        <f>'2025 Δεκέμβριος'!F28</f>
        <v>0</v>
      </c>
      <c r="AA61" s="36">
        <f t="shared" si="15"/>
        <v>0</v>
      </c>
    </row>
    <row r="62" spans="1:27" x14ac:dyDescent="0.25">
      <c r="A62" s="35" t="str">
        <f>'2025 Ιανουάριος'!C29</f>
        <v>Ασυνήθη έσοδα και κέρδη</v>
      </c>
      <c r="B62" s="35">
        <v>2025</v>
      </c>
      <c r="C62" s="173">
        <f>'2025 Ιανουάριος'!D29</f>
        <v>4</v>
      </c>
      <c r="D62" s="36">
        <f t="shared" si="14"/>
        <v>4</v>
      </c>
      <c r="E62" s="173">
        <f>'2025 Φεβρουάριος'!D29</f>
        <v>0</v>
      </c>
      <c r="F62" s="36">
        <f>'2025 Φεβρουάριος'!F29</f>
        <v>4</v>
      </c>
      <c r="G62" s="173">
        <f>'2025 Μάρτιος'!D29</f>
        <v>100</v>
      </c>
      <c r="H62" s="36">
        <f>'2025 Μάρτιος'!F29</f>
        <v>104</v>
      </c>
      <c r="I62" s="173">
        <f>'2025 Απρίλιος'!D29</f>
        <v>64.680000000000007</v>
      </c>
      <c r="J62" s="36">
        <f>'2025 Απρίλιος'!F29</f>
        <v>168.68</v>
      </c>
      <c r="K62" s="173">
        <f>'2025 Μάιος'!D29</f>
        <v>95.75</v>
      </c>
      <c r="L62" s="36">
        <f>'2025 Μάιος'!F29</f>
        <v>264.43</v>
      </c>
      <c r="M62" s="173">
        <f>'2025 Ιούνιος'!D29</f>
        <v>0</v>
      </c>
      <c r="N62" s="36">
        <f>'2025 Ιούνιος'!F29</f>
        <v>264.43</v>
      </c>
      <c r="O62" s="173">
        <f>'2025 Ιούλιος'!D29</f>
        <v>0</v>
      </c>
      <c r="P62" s="36">
        <f>'2025 Ιούλιος'!F29</f>
        <v>264.43</v>
      </c>
      <c r="Q62" s="173">
        <f>'2025 Aύγουστος'!D29</f>
        <v>0</v>
      </c>
      <c r="R62" s="36">
        <f>'2025 Aύγουστος'!F29</f>
        <v>264.43</v>
      </c>
      <c r="S62" s="173">
        <f>'2025 Σεπτέμβριος'!D29</f>
        <v>0</v>
      </c>
      <c r="T62" s="36">
        <f>'2025 Σεπτέμβριος'!F29</f>
        <v>264.43</v>
      </c>
      <c r="U62" s="173">
        <f>'2025 Οκτώβριος'!D29</f>
        <v>0</v>
      </c>
      <c r="V62" s="36">
        <f>'2025 Οκτώβριος'!F29</f>
        <v>264.43</v>
      </c>
      <c r="W62" s="173">
        <f>'2025 Νοέμβριος'!D29</f>
        <v>0</v>
      </c>
      <c r="X62" s="36">
        <f>'2025 Νοέμβριος'!F29</f>
        <v>264.43</v>
      </c>
      <c r="Y62" s="173">
        <f>'2025 Δεκέμβριος'!D29</f>
        <v>0</v>
      </c>
      <c r="Z62" s="36">
        <f>'2025 Δεκέμβριος'!F29</f>
        <v>264.43</v>
      </c>
      <c r="AA62" s="36">
        <f t="shared" si="15"/>
        <v>264.43</v>
      </c>
    </row>
    <row r="63" spans="1:27" x14ac:dyDescent="0.25">
      <c r="A63" s="35" t="str">
        <f>'2025 Ιανουάριος'!C30</f>
        <v>Φορος Παρεπιδημούντων</v>
      </c>
      <c r="B63" s="35">
        <v>2025</v>
      </c>
      <c r="C63" s="173">
        <f>'2025 Ιανουάριος'!D30</f>
        <v>-102.83</v>
      </c>
      <c r="D63" s="36">
        <f t="shared" si="14"/>
        <v>-102.83</v>
      </c>
      <c r="E63" s="173">
        <f>'2025 Φεβρουάριος'!D30</f>
        <v>-102.63</v>
      </c>
      <c r="F63" s="36">
        <f>'2025 Φεβρουάριος'!F30</f>
        <v>-205.45999999999998</v>
      </c>
      <c r="G63" s="173">
        <f>'2025 Μάρτιος'!D30</f>
        <v>-149.79</v>
      </c>
      <c r="H63" s="36">
        <f>'2025 Μάρτιος'!F30</f>
        <v>-355.25</v>
      </c>
      <c r="I63" s="173">
        <f>'2025 Απρίλιος'!D30</f>
        <v>-412.28</v>
      </c>
      <c r="J63" s="36">
        <f>'2025 Απρίλιος'!F30</f>
        <v>-767.53</v>
      </c>
      <c r="K63" s="173">
        <f>'2025 Μάιος'!D30</f>
        <v>-514.33000000000004</v>
      </c>
      <c r="L63" s="36">
        <f>'2025 Μάιος'!F30</f>
        <v>-1281.8600000000001</v>
      </c>
      <c r="M63" s="173">
        <f>'2025 Ιούνιος'!D30</f>
        <v>0</v>
      </c>
      <c r="N63" s="36">
        <f>'2025 Ιούνιος'!F30</f>
        <v>-1281.8600000000001</v>
      </c>
      <c r="O63" s="173">
        <f>'2025 Ιούλιος'!D30</f>
        <v>0</v>
      </c>
      <c r="P63" s="36">
        <f>'2025 Ιούλιος'!F30</f>
        <v>-1281.8600000000001</v>
      </c>
      <c r="Q63" s="173">
        <f>'2025 Aύγουστος'!D30</f>
        <v>0</v>
      </c>
      <c r="R63" s="36">
        <f>'2025 Aύγουστος'!F30</f>
        <v>-1281.8600000000001</v>
      </c>
      <c r="S63" s="173">
        <f>'2025 Σεπτέμβριος'!D30</f>
        <v>0</v>
      </c>
      <c r="T63" s="36">
        <f>'2025 Σεπτέμβριος'!F30</f>
        <v>-1281.8600000000001</v>
      </c>
      <c r="U63" s="173">
        <f>'2025 Οκτώβριος'!D30</f>
        <v>0</v>
      </c>
      <c r="V63" s="36">
        <f>'2025 Οκτώβριος'!F30</f>
        <v>-1281.8600000000001</v>
      </c>
      <c r="W63" s="173">
        <f>'2025 Νοέμβριος'!D30</f>
        <v>0</v>
      </c>
      <c r="X63" s="36">
        <f>'2025 Νοέμβριος'!F30</f>
        <v>-1281.8600000000001</v>
      </c>
      <c r="Y63" s="173">
        <f>'2025 Δεκέμβριος'!D30</f>
        <v>0</v>
      </c>
      <c r="Z63" s="36">
        <f>'2025 Δεκέμβριος'!F30</f>
        <v>-1281.8600000000001</v>
      </c>
      <c r="AA63" s="36">
        <f t="shared" si="15"/>
        <v>-1281.8600000000001</v>
      </c>
    </row>
    <row r="64" spans="1:27" x14ac:dyDescent="0.25">
      <c r="A64" s="35" t="str">
        <f>'2025 Ιανουάριος'!C31</f>
        <v xml:space="preserve">Πρόβλεψη </v>
      </c>
      <c r="B64" s="35">
        <v>2025</v>
      </c>
      <c r="C64" s="176">
        <f>'2025 Ιανουάριος'!D31</f>
        <v>0</v>
      </c>
      <c r="D64" s="43">
        <f t="shared" si="14"/>
        <v>0</v>
      </c>
      <c r="E64" s="176">
        <f>'2025 Φεβρουάριος'!D31</f>
        <v>0</v>
      </c>
      <c r="F64" s="43">
        <f>'2025 Φεβρουάριος'!F31</f>
        <v>0</v>
      </c>
      <c r="G64" s="176">
        <f>'2025 Μάρτιος'!D31</f>
        <v>0</v>
      </c>
      <c r="H64" s="43">
        <f>'2025 Μάρτιος'!F31</f>
        <v>0</v>
      </c>
      <c r="I64" s="176">
        <f>'2025 Απρίλιος'!D31</f>
        <v>0</v>
      </c>
      <c r="J64" s="43">
        <f>'2025 Απρίλιος'!F31</f>
        <v>0</v>
      </c>
      <c r="K64" s="176">
        <f>'2025 Μάιος'!D31</f>
        <v>0</v>
      </c>
      <c r="L64" s="43">
        <f>'2025 Μάιος'!F31</f>
        <v>0</v>
      </c>
      <c r="M64" s="176">
        <f>'2025 Ιούνιος'!D31</f>
        <v>0</v>
      </c>
      <c r="N64" s="43">
        <f>'2025 Ιούνιος'!F31</f>
        <v>0</v>
      </c>
      <c r="O64" s="176">
        <f>'2025 Ιούλιος'!D31</f>
        <v>0</v>
      </c>
      <c r="P64" s="43">
        <f>'2025 Ιούλιος'!F31</f>
        <v>0</v>
      </c>
      <c r="Q64" s="176">
        <f>'2025 Aύγουστος'!D31</f>
        <v>0</v>
      </c>
      <c r="R64" s="43">
        <f>'2025 Aύγουστος'!F31</f>
        <v>0</v>
      </c>
      <c r="S64" s="176">
        <f>'2025 Σεπτέμβριος'!D31</f>
        <v>0</v>
      </c>
      <c r="T64" s="43">
        <f>'2025 Σεπτέμβριος'!F31</f>
        <v>0</v>
      </c>
      <c r="U64" s="176">
        <f>'2025 Οκτώβριος'!D31</f>
        <v>0</v>
      </c>
      <c r="V64" s="43">
        <f>'2025 Οκτώβριος'!F31</f>
        <v>0</v>
      </c>
      <c r="W64" s="176">
        <f>'2025 Νοέμβριος'!D31</f>
        <v>0</v>
      </c>
      <c r="X64" s="43">
        <f>'2025 Νοέμβριος'!F31</f>
        <v>0</v>
      </c>
      <c r="Y64" s="176">
        <f>'2025 Δεκέμβριος'!D31</f>
        <v>0</v>
      </c>
      <c r="Z64" s="43">
        <f>'2025 Δεκέμβριος'!F31</f>
        <v>0</v>
      </c>
      <c r="AA64" s="43">
        <f t="shared" si="15"/>
        <v>0</v>
      </c>
    </row>
    <row r="65" spans="1:30" x14ac:dyDescent="0.25">
      <c r="A65" s="156">
        <f>'2025 Ιανουάριος'!C32</f>
        <v>0</v>
      </c>
      <c r="B65" s="35">
        <v>2025</v>
      </c>
      <c r="C65" s="176">
        <f>'2025 Ιανουάριος'!D32</f>
        <v>0</v>
      </c>
      <c r="D65" s="43">
        <f t="shared" si="14"/>
        <v>0</v>
      </c>
      <c r="E65" s="176">
        <f>'2025 Φεβρουάριος'!D32</f>
        <v>0</v>
      </c>
      <c r="F65" s="43">
        <f>'2025 Φεβρουάριος'!F32</f>
        <v>0</v>
      </c>
      <c r="G65" s="176">
        <f>'2025 Μάρτιος'!D32</f>
        <v>0</v>
      </c>
      <c r="H65" s="43">
        <f>'2025 Μάρτιος'!F32</f>
        <v>0</v>
      </c>
      <c r="I65" s="176">
        <f>'2025 Απρίλιος'!D32</f>
        <v>0</v>
      </c>
      <c r="J65" s="43">
        <f>'2025 Απρίλιος'!F32</f>
        <v>0</v>
      </c>
      <c r="K65" s="173">
        <f>'2025 Μάιος'!D32</f>
        <v>0</v>
      </c>
      <c r="L65" s="36">
        <f>'2025 Μάιος'!F32</f>
        <v>0</v>
      </c>
      <c r="M65" s="173">
        <f>'2025 Ιούνιος'!D32</f>
        <v>0</v>
      </c>
      <c r="N65" s="36">
        <f>'2025 Ιούνιος'!F32</f>
        <v>0</v>
      </c>
      <c r="O65" s="173">
        <f>'2025 Ιούλιος'!D32</f>
        <v>0</v>
      </c>
      <c r="P65" s="36">
        <f>'2025 Ιούλιος'!F32</f>
        <v>0</v>
      </c>
      <c r="Q65" s="173">
        <f>'2025 Aύγουστος'!D32</f>
        <v>0</v>
      </c>
      <c r="R65" s="36">
        <f>'2025 Aύγουστος'!F32</f>
        <v>0</v>
      </c>
      <c r="S65" s="173">
        <f>'2025 Σεπτέμβριος'!D32</f>
        <v>0</v>
      </c>
      <c r="T65" s="36">
        <f>'2025 Σεπτέμβριος'!F32</f>
        <v>0</v>
      </c>
      <c r="U65" s="173">
        <f>'2025 Οκτώβριος'!D32</f>
        <v>0</v>
      </c>
      <c r="V65" s="36">
        <f>'2025 Οκτώβριος'!F32</f>
        <v>0</v>
      </c>
      <c r="W65" s="173">
        <f>'2025 Νοέμβριος'!D32</f>
        <v>0</v>
      </c>
      <c r="X65" s="36">
        <f>'2025 Νοέμβριος'!F32</f>
        <v>0</v>
      </c>
      <c r="Y65" s="173">
        <f>'2025 Δεκέμβριος'!D32</f>
        <v>0</v>
      </c>
      <c r="Z65" s="36">
        <f>'2025 Δεκέμβριος'!F32</f>
        <v>0</v>
      </c>
      <c r="AA65" s="36">
        <f t="shared" ref="AA65:AA70" si="16">C65+E65+G65+I65+K65+M65+O65+Q65+S65+U65+W65+Y65</f>
        <v>0</v>
      </c>
    </row>
    <row r="66" spans="1:30" x14ac:dyDescent="0.25">
      <c r="A66" s="156">
        <f>'2025 Ιανουάριος'!C33</f>
        <v>0</v>
      </c>
      <c r="B66" s="35">
        <v>2025</v>
      </c>
      <c r="C66" s="176">
        <f>'2025 Ιανουάριος'!D33</f>
        <v>0</v>
      </c>
      <c r="D66" s="43">
        <f t="shared" si="14"/>
        <v>0</v>
      </c>
      <c r="E66" s="176">
        <f>'2025 Φεβρουάριος'!D33</f>
        <v>0</v>
      </c>
      <c r="F66" s="43">
        <f>'2025 Φεβρουάριος'!F33</f>
        <v>0</v>
      </c>
      <c r="G66" s="176">
        <f>'2025 Μάρτιος'!D33</f>
        <v>0</v>
      </c>
      <c r="H66" s="43">
        <f>'2025 Μάρτιος'!F33</f>
        <v>0</v>
      </c>
      <c r="I66" s="176">
        <f>'2025 Απρίλιος'!D33</f>
        <v>0</v>
      </c>
      <c r="J66" s="43">
        <f>'2025 Απρίλιος'!F33</f>
        <v>0</v>
      </c>
      <c r="K66" s="173">
        <f>'2025 Μάιος'!D33</f>
        <v>0</v>
      </c>
      <c r="L66" s="36">
        <f>'2025 Μάιος'!F33</f>
        <v>0</v>
      </c>
      <c r="M66" s="173">
        <f>'2025 Ιούνιος'!D33</f>
        <v>0</v>
      </c>
      <c r="N66" s="36">
        <f>'2025 Ιούνιος'!F33</f>
        <v>0</v>
      </c>
      <c r="O66" s="173">
        <f>'2025 Ιούλιος'!D33</f>
        <v>0</v>
      </c>
      <c r="P66" s="36">
        <f>'2025 Ιούλιος'!F33</f>
        <v>0</v>
      </c>
      <c r="Q66" s="173">
        <f>'2025 Aύγουστος'!D33</f>
        <v>0</v>
      </c>
      <c r="R66" s="36">
        <f>'2025 Aύγουστος'!F33</f>
        <v>0</v>
      </c>
      <c r="S66" s="173">
        <f>'2025 Σεπτέμβριος'!D33</f>
        <v>0</v>
      </c>
      <c r="T66" s="36">
        <f>'2025 Σεπτέμβριος'!F33</f>
        <v>0</v>
      </c>
      <c r="U66" s="173">
        <f>'2025 Οκτώβριος'!D33</f>
        <v>0</v>
      </c>
      <c r="V66" s="36">
        <f>'2025 Οκτώβριος'!F33</f>
        <v>0</v>
      </c>
      <c r="W66" s="173">
        <f>'2025 Νοέμβριος'!D33</f>
        <v>0</v>
      </c>
      <c r="X66" s="36">
        <f>'2025 Νοέμβριος'!F33</f>
        <v>0</v>
      </c>
      <c r="Y66" s="173">
        <f>'2025 Δεκέμβριος'!D33</f>
        <v>0</v>
      </c>
      <c r="Z66" s="36">
        <f>'2025 Δεκέμβριος'!F33</f>
        <v>0</v>
      </c>
      <c r="AA66" s="36">
        <f t="shared" si="16"/>
        <v>0</v>
      </c>
    </row>
    <row r="67" spans="1:30" x14ac:dyDescent="0.25">
      <c r="A67" s="156">
        <f>'2025 Ιανουάριος'!C34</f>
        <v>0</v>
      </c>
      <c r="B67" s="35">
        <v>2025</v>
      </c>
      <c r="C67" s="176">
        <f>'2025 Ιανουάριος'!D34</f>
        <v>0</v>
      </c>
      <c r="D67" s="43">
        <f t="shared" si="14"/>
        <v>0</v>
      </c>
      <c r="E67" s="176">
        <f>'2025 Φεβρουάριος'!D34</f>
        <v>0</v>
      </c>
      <c r="F67" s="43">
        <f>'2025 Φεβρουάριος'!F34</f>
        <v>0</v>
      </c>
      <c r="G67" s="176">
        <f>'2025 Μάρτιος'!D34</f>
        <v>0</v>
      </c>
      <c r="H67" s="43">
        <f>'2025 Μάρτιος'!F34</f>
        <v>0</v>
      </c>
      <c r="I67" s="176">
        <f>'2025 Απρίλιος'!D34</f>
        <v>0</v>
      </c>
      <c r="J67" s="43">
        <f>'2025 Απρίλιος'!F34</f>
        <v>0</v>
      </c>
      <c r="K67" s="173">
        <f>'2025 Μάιος'!D34</f>
        <v>0</v>
      </c>
      <c r="L67" s="36">
        <f>'2025 Μάιος'!F34</f>
        <v>0</v>
      </c>
      <c r="M67" s="173">
        <f>'2025 Ιούνιος'!D34</f>
        <v>0</v>
      </c>
      <c r="N67" s="36">
        <f>'2025 Ιούνιος'!F34</f>
        <v>0</v>
      </c>
      <c r="O67" s="173">
        <f>'2025 Ιούλιος'!D34</f>
        <v>0</v>
      </c>
      <c r="P67" s="36">
        <f>'2025 Ιούλιος'!F34</f>
        <v>0</v>
      </c>
      <c r="Q67" s="173">
        <f>'2025 Aύγουστος'!D34</f>
        <v>0</v>
      </c>
      <c r="R67" s="36">
        <f>'2025 Aύγουστος'!F34</f>
        <v>0</v>
      </c>
      <c r="S67" s="173">
        <f>'2025 Σεπτέμβριος'!D34</f>
        <v>0</v>
      </c>
      <c r="T67" s="36">
        <f>'2025 Σεπτέμβριος'!F34</f>
        <v>0</v>
      </c>
      <c r="U67" s="173">
        <f>'2025 Οκτώβριος'!D34</f>
        <v>0</v>
      </c>
      <c r="V67" s="36">
        <f>'2025 Οκτώβριος'!F34</f>
        <v>0</v>
      </c>
      <c r="W67" s="173">
        <f>'2025 Νοέμβριος'!D34</f>
        <v>0</v>
      </c>
      <c r="X67" s="36">
        <f>'2025 Νοέμβριος'!F34</f>
        <v>0</v>
      </c>
      <c r="Y67" s="173">
        <f>'2025 Δεκέμβριος'!D34</f>
        <v>0</v>
      </c>
      <c r="Z67" s="36">
        <f>'2025 Δεκέμβριος'!F34</f>
        <v>0</v>
      </c>
      <c r="AA67" s="36">
        <f>C67+E67+G67+I67+K67+M67+O67+Q67+S67+U67+W67+Y67</f>
        <v>0</v>
      </c>
    </row>
    <row r="68" spans="1:30" x14ac:dyDescent="0.25">
      <c r="A68" s="156">
        <f>'2025 Ιανουάριος'!C35</f>
        <v>0</v>
      </c>
      <c r="B68" s="35">
        <v>2025</v>
      </c>
      <c r="C68" s="176">
        <f>'2025 Ιανουάριος'!D35</f>
        <v>0</v>
      </c>
      <c r="D68" s="43">
        <f t="shared" si="14"/>
        <v>0</v>
      </c>
      <c r="E68" s="176">
        <f>'2025 Φεβρουάριος'!D35</f>
        <v>0</v>
      </c>
      <c r="F68" s="43">
        <f>'2025 Φεβρουάριος'!F35</f>
        <v>0</v>
      </c>
      <c r="G68" s="176">
        <f>'2025 Μάρτιος'!D35</f>
        <v>0</v>
      </c>
      <c r="H68" s="43">
        <f>'2025 Μάρτιος'!F35</f>
        <v>0</v>
      </c>
      <c r="I68" s="176">
        <f>'2025 Απρίλιος'!D35</f>
        <v>0</v>
      </c>
      <c r="J68" s="43">
        <f>'2025 Απρίλιος'!F35</f>
        <v>0</v>
      </c>
      <c r="K68" s="173">
        <f>'2025 Μάιος'!D35</f>
        <v>0</v>
      </c>
      <c r="L68" s="36">
        <f>'2025 Μάιος'!F35</f>
        <v>0</v>
      </c>
      <c r="M68" s="173">
        <f>'2025 Ιούνιος'!D35</f>
        <v>0</v>
      </c>
      <c r="N68" s="36">
        <f>'2025 Ιούνιος'!F35</f>
        <v>0</v>
      </c>
      <c r="O68" s="173">
        <f>'2025 Ιούλιος'!D35</f>
        <v>0</v>
      </c>
      <c r="P68" s="36">
        <f>'2025 Ιούλιος'!F35</f>
        <v>0</v>
      </c>
      <c r="Q68" s="173">
        <f>'2025 Aύγουστος'!D35</f>
        <v>0</v>
      </c>
      <c r="R68" s="36">
        <f>'2025 Aύγουστος'!F35</f>
        <v>0</v>
      </c>
      <c r="S68" s="173">
        <f>'2025 Σεπτέμβριος'!D35</f>
        <v>0</v>
      </c>
      <c r="T68" s="36">
        <f>'2025 Σεπτέμβριος'!F35</f>
        <v>0</v>
      </c>
      <c r="U68" s="173">
        <f>'2025 Οκτώβριος'!D35</f>
        <v>0</v>
      </c>
      <c r="V68" s="36">
        <f>'2025 Οκτώβριος'!F35</f>
        <v>0</v>
      </c>
      <c r="W68" s="173">
        <f>'2025 Νοέμβριος'!D35</f>
        <v>0</v>
      </c>
      <c r="X68" s="36">
        <f>'2025 Νοέμβριος'!F35</f>
        <v>0</v>
      </c>
      <c r="Y68" s="173">
        <f>'2025 Δεκέμβριος'!D35</f>
        <v>0</v>
      </c>
      <c r="Z68" s="36">
        <f>'2025 Δεκέμβριος'!F35</f>
        <v>0</v>
      </c>
      <c r="AA68" s="36">
        <f t="shared" si="16"/>
        <v>0</v>
      </c>
    </row>
    <row r="69" spans="1:30" x14ac:dyDescent="0.25">
      <c r="A69" s="156">
        <f>'2025 Ιανουάριος'!C36</f>
        <v>0</v>
      </c>
      <c r="B69" s="35">
        <v>2025</v>
      </c>
      <c r="C69" s="176">
        <f>'2025 Ιανουάριος'!D36</f>
        <v>0</v>
      </c>
      <c r="D69" s="43">
        <f t="shared" si="14"/>
        <v>0</v>
      </c>
      <c r="E69" s="176">
        <f>'2025 Φεβρουάριος'!D36</f>
        <v>0</v>
      </c>
      <c r="F69" s="43">
        <f>'2025 Φεβρουάριος'!F36</f>
        <v>0</v>
      </c>
      <c r="G69" s="176">
        <f>'2025 Μάρτιος'!D36</f>
        <v>0</v>
      </c>
      <c r="H69" s="43">
        <f>'2025 Μάρτιος'!F36</f>
        <v>0</v>
      </c>
      <c r="I69" s="176">
        <f>'2025 Απρίλιος'!D36</f>
        <v>0</v>
      </c>
      <c r="J69" s="43">
        <f>'2025 Απρίλιος'!F36</f>
        <v>0</v>
      </c>
      <c r="K69" s="173">
        <f>'2025 Μάιος'!D36</f>
        <v>0</v>
      </c>
      <c r="L69" s="36">
        <f>'2025 Μάιος'!F36</f>
        <v>0</v>
      </c>
      <c r="M69" s="173">
        <f>'2025 Ιούνιος'!D36</f>
        <v>0</v>
      </c>
      <c r="N69" s="36">
        <f>'2025 Ιούνιος'!F36</f>
        <v>0</v>
      </c>
      <c r="O69" s="173">
        <f>'2025 Ιούλιος'!D36</f>
        <v>0</v>
      </c>
      <c r="P69" s="36">
        <f>'2025 Ιούλιος'!F36</f>
        <v>0</v>
      </c>
      <c r="Q69" s="173">
        <f>'2025 Aύγουστος'!D36</f>
        <v>0</v>
      </c>
      <c r="R69" s="36">
        <f>'2025 Aύγουστος'!F36</f>
        <v>0</v>
      </c>
      <c r="S69" s="173">
        <f>'2025 Σεπτέμβριος'!D36</f>
        <v>0</v>
      </c>
      <c r="T69" s="36">
        <f>'2025 Σεπτέμβριος'!F36</f>
        <v>0</v>
      </c>
      <c r="U69" s="173">
        <f>'2025 Οκτώβριος'!D36</f>
        <v>0</v>
      </c>
      <c r="V69" s="36">
        <f>'2025 Οκτώβριος'!F36</f>
        <v>0</v>
      </c>
      <c r="W69" s="173">
        <f>'2025 Νοέμβριος'!D36</f>
        <v>0</v>
      </c>
      <c r="X69" s="36">
        <f>'2025 Νοέμβριος'!F36</f>
        <v>0</v>
      </c>
      <c r="Y69" s="173">
        <f>'2025 Δεκέμβριος'!D36</f>
        <v>0</v>
      </c>
      <c r="Z69" s="36">
        <f>'2025 Δεκέμβριος'!F36</f>
        <v>0</v>
      </c>
      <c r="AA69" s="36">
        <f t="shared" si="16"/>
        <v>0</v>
      </c>
    </row>
    <row r="70" spans="1:30" x14ac:dyDescent="0.25">
      <c r="A70" s="156">
        <f>'2025 Ιανουάριος'!C37</f>
        <v>0</v>
      </c>
      <c r="B70" s="35">
        <v>2025</v>
      </c>
      <c r="C70" s="176">
        <f>'2025 Ιανουάριος'!D37</f>
        <v>0</v>
      </c>
      <c r="D70" s="43">
        <f t="shared" si="14"/>
        <v>0</v>
      </c>
      <c r="E70" s="176">
        <f>'2025 Φεβρουάριος'!D37</f>
        <v>0</v>
      </c>
      <c r="F70" s="43">
        <f>'2025 Φεβρουάριος'!F37</f>
        <v>0</v>
      </c>
      <c r="G70" s="176">
        <f>'2025 Μάρτιος'!D37</f>
        <v>0</v>
      </c>
      <c r="H70" s="43">
        <f>'2025 Μάρτιος'!F37</f>
        <v>0</v>
      </c>
      <c r="I70" s="176">
        <f>'2025 Απρίλιος'!D37</f>
        <v>0</v>
      </c>
      <c r="J70" s="43">
        <f>'2025 Απρίλιος'!F37</f>
        <v>0</v>
      </c>
      <c r="K70" s="176">
        <f>'2025 Μάιος'!D37</f>
        <v>0</v>
      </c>
      <c r="L70" s="43">
        <f>'2025 Μάιος'!F37</f>
        <v>0</v>
      </c>
      <c r="M70" s="176">
        <f>'2025 Ιούνιος'!D37</f>
        <v>0</v>
      </c>
      <c r="N70" s="43">
        <f>'2025 Ιούνιος'!F37</f>
        <v>0</v>
      </c>
      <c r="O70" s="176">
        <f>'2025 Ιούλιος'!D37</f>
        <v>0</v>
      </c>
      <c r="P70" s="43">
        <f>'2025 Ιούλιος'!F37</f>
        <v>0</v>
      </c>
      <c r="Q70" s="176">
        <f>'2025 Aύγουστος'!D37</f>
        <v>0</v>
      </c>
      <c r="R70" s="43">
        <f>'2025 Aύγουστος'!F37</f>
        <v>0</v>
      </c>
      <c r="S70" s="176">
        <f>'2025 Σεπτέμβριος'!D37</f>
        <v>0</v>
      </c>
      <c r="T70" s="43">
        <f>'2025 Σεπτέμβριος'!F37</f>
        <v>0</v>
      </c>
      <c r="U70" s="176">
        <f>'2025 Οκτώβριος'!D37</f>
        <v>0</v>
      </c>
      <c r="V70" s="43">
        <f>'2025 Οκτώβριος'!F37</f>
        <v>0</v>
      </c>
      <c r="W70" s="176">
        <f>'2025 Νοέμβριος'!D37</f>
        <v>0</v>
      </c>
      <c r="X70" s="43">
        <f>'2025 Νοέμβριος'!F37</f>
        <v>0</v>
      </c>
      <c r="Y70" s="176">
        <f>'2025 Δεκέμβριος'!D37</f>
        <v>0</v>
      </c>
      <c r="Z70" s="43">
        <f>'2025 Δεκέμβριος'!F37</f>
        <v>0</v>
      </c>
      <c r="AA70" s="43">
        <f t="shared" si="16"/>
        <v>0</v>
      </c>
    </row>
    <row r="71" spans="1:30" x14ac:dyDescent="0.25">
      <c r="A71" s="35" t="s">
        <v>112</v>
      </c>
      <c r="B71" s="157"/>
      <c r="C71" s="177">
        <f>SUM(C41:C64)</f>
        <v>20753.899999999998</v>
      </c>
      <c r="D71" s="158">
        <f>'2025 Ιανουάριος'!F7</f>
        <v>20753.899999999998</v>
      </c>
      <c r="E71" s="177">
        <f>'2025 Φεβρουάριος'!D32</f>
        <v>0</v>
      </c>
      <c r="F71" s="158">
        <f>'2025 Φεβρουάριος'!F32</f>
        <v>0</v>
      </c>
      <c r="G71" s="177">
        <f t="shared" ref="G71:AA71" si="17">SUM(G41:G64)</f>
        <v>31932.008938053095</v>
      </c>
      <c r="H71" s="158">
        <f t="shared" si="17"/>
        <v>75264.683362831871</v>
      </c>
      <c r="I71" s="177">
        <f t="shared" si="17"/>
        <v>66557.7524778761</v>
      </c>
      <c r="J71" s="158">
        <f t="shared" si="17"/>
        <v>141822.43584070794</v>
      </c>
      <c r="K71" s="177">
        <f t="shared" si="17"/>
        <v>74017.130000000019</v>
      </c>
      <c r="L71" s="158">
        <f t="shared" si="17"/>
        <v>215839.56584070798</v>
      </c>
      <c r="M71" s="177">
        <f t="shared" si="17"/>
        <v>0</v>
      </c>
      <c r="N71" s="158">
        <f t="shared" si="17"/>
        <v>215839.56584070798</v>
      </c>
      <c r="O71" s="177">
        <f t="shared" si="17"/>
        <v>0</v>
      </c>
      <c r="P71" s="158">
        <f t="shared" si="17"/>
        <v>215839.56584070798</v>
      </c>
      <c r="Q71" s="177">
        <f t="shared" si="17"/>
        <v>0</v>
      </c>
      <c r="R71" s="158">
        <f t="shared" si="17"/>
        <v>215839.56584070798</v>
      </c>
      <c r="S71" s="177">
        <f t="shared" si="17"/>
        <v>0</v>
      </c>
      <c r="T71" s="158">
        <f t="shared" si="17"/>
        <v>215839.56584070798</v>
      </c>
      <c r="U71" s="177">
        <f t="shared" si="17"/>
        <v>0</v>
      </c>
      <c r="V71" s="158">
        <f t="shared" si="17"/>
        <v>215839.56584070798</v>
      </c>
      <c r="W71" s="177">
        <f t="shared" si="17"/>
        <v>0</v>
      </c>
      <c r="X71" s="158">
        <f t="shared" si="17"/>
        <v>215839.56584070798</v>
      </c>
      <c r="Y71" s="177">
        <f t="shared" si="17"/>
        <v>0</v>
      </c>
      <c r="Z71" s="158">
        <f t="shared" si="17"/>
        <v>215839.56584070798</v>
      </c>
      <c r="AA71" s="158">
        <f t="shared" si="17"/>
        <v>215839.56584070798</v>
      </c>
    </row>
    <row r="72" spans="1:30" x14ac:dyDescent="0.25">
      <c r="A72" s="35" t="s">
        <v>113</v>
      </c>
      <c r="B72" s="35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5" spans="1:30" ht="26.25" x14ac:dyDescent="0.4">
      <c r="A75" s="167">
        <v>2024</v>
      </c>
    </row>
    <row r="76" spans="1:30" x14ac:dyDescent="0.25">
      <c r="A76" s="35" t="s">
        <v>86</v>
      </c>
      <c r="B76" s="35" t="s">
        <v>87</v>
      </c>
      <c r="C76" s="172" t="s">
        <v>114</v>
      </c>
      <c r="D76" s="35" t="s">
        <v>115</v>
      </c>
      <c r="E76" s="172" t="s">
        <v>116</v>
      </c>
      <c r="F76" s="35" t="s">
        <v>117</v>
      </c>
      <c r="G76" s="172" t="s">
        <v>118</v>
      </c>
      <c r="H76" s="35" t="s">
        <v>119</v>
      </c>
      <c r="I76" s="172" t="s">
        <v>120</v>
      </c>
      <c r="J76" s="35" t="s">
        <v>121</v>
      </c>
      <c r="K76" s="172" t="s">
        <v>122</v>
      </c>
      <c r="L76" s="35" t="s">
        <v>145</v>
      </c>
      <c r="M76" s="172" t="s">
        <v>123</v>
      </c>
      <c r="N76" s="35" t="s">
        <v>124</v>
      </c>
      <c r="O76" s="172" t="s">
        <v>125</v>
      </c>
      <c r="P76" s="35" t="s">
        <v>126</v>
      </c>
      <c r="Q76" s="172" t="s">
        <v>127</v>
      </c>
      <c r="R76" s="35" t="s">
        <v>128</v>
      </c>
      <c r="S76" s="172" t="s">
        <v>129</v>
      </c>
      <c r="T76" s="35" t="s">
        <v>130</v>
      </c>
      <c r="U76" s="172" t="s">
        <v>131</v>
      </c>
      <c r="V76" s="35" t="s">
        <v>132</v>
      </c>
      <c r="W76" s="172" t="s">
        <v>133</v>
      </c>
      <c r="X76" s="35" t="s">
        <v>134</v>
      </c>
      <c r="Y76" s="172" t="s">
        <v>135</v>
      </c>
      <c r="Z76" s="35" t="s">
        <v>110</v>
      </c>
      <c r="AA76" s="172" t="s">
        <v>159</v>
      </c>
    </row>
    <row r="77" spans="1:30" x14ac:dyDescent="0.25">
      <c r="A77" s="35" t="str">
        <f>'2025 Ιανουάριος'!C8</f>
        <v>Εσοδα Φιλοξενείας-Διαμονής</v>
      </c>
      <c r="B77" s="35">
        <v>2024</v>
      </c>
      <c r="C77" s="173">
        <f>'2025 Ιανουάριος'!L8</f>
        <v>11109.16</v>
      </c>
      <c r="D77" s="36">
        <f t="shared" ref="D77:D99" si="18">C77</f>
        <v>11109.16</v>
      </c>
      <c r="E77" s="173">
        <f>'2025 Φεβρουάριος'!L8</f>
        <v>15707.256637168099</v>
      </c>
      <c r="F77" s="36">
        <f t="shared" ref="F77:F99" si="19">D77+E77</f>
        <v>26816.416637168099</v>
      </c>
      <c r="G77" s="173">
        <f>'2025 Μάρτιος'!L8</f>
        <v>25251.761061946901</v>
      </c>
      <c r="H77" s="36">
        <f t="shared" ref="H77:H95" si="20">F77+G77</f>
        <v>52068.177699114996</v>
      </c>
      <c r="I77" s="173">
        <f>'2025 Απρίλιος'!L8</f>
        <v>61207.442477876102</v>
      </c>
      <c r="J77" s="36">
        <f t="shared" ref="J77:J95" si="21">H77+I77</f>
        <v>113275.6201769911</v>
      </c>
      <c r="K77" s="173">
        <f>'2025 Μάιος'!L8</f>
        <v>64011.902654867299</v>
      </c>
      <c r="L77" s="36">
        <f t="shared" ref="L77:L95" si="22">J77+K77</f>
        <v>177287.5228318584</v>
      </c>
      <c r="M77" s="173">
        <f>'2025 Ιούνιος'!L8</f>
        <v>75778.42</v>
      </c>
      <c r="N77" s="36">
        <f t="shared" ref="N77:N95" si="23">L77+M77</f>
        <v>253065.94283185841</v>
      </c>
      <c r="O77" s="173">
        <f>'2025 Ιούλιος'!L8</f>
        <v>72744.490000000005</v>
      </c>
      <c r="P77" s="36">
        <f t="shared" ref="P77:P95" si="24">N77+O77</f>
        <v>325810.4328318584</v>
      </c>
      <c r="Q77" s="173">
        <f>'2025 Aύγουστος'!L8</f>
        <v>62815.14</v>
      </c>
      <c r="R77" s="36">
        <f t="shared" ref="R77:R95" si="25">P77+Q77</f>
        <v>388625.57283185842</v>
      </c>
      <c r="S77" s="173">
        <f>'2025 Σεπτέμβριος'!L8</f>
        <v>66655.538672566399</v>
      </c>
      <c r="T77" s="36">
        <f t="shared" ref="T77:T95" si="26">R77+S77</f>
        <v>455281.11150442483</v>
      </c>
      <c r="U77" s="173">
        <f>'2025 Οκτώβριος'!L8</f>
        <v>69039.8</v>
      </c>
      <c r="V77" s="36">
        <f t="shared" ref="V77:V95" si="27">T77+U77</f>
        <v>524320.91150442488</v>
      </c>
      <c r="W77" s="173">
        <f>'2025 Νοέμβριος'!L8</f>
        <v>23056.07</v>
      </c>
      <c r="X77" s="36">
        <f t="shared" ref="X77:X95" si="28">V77+W77</f>
        <v>547376.98150442482</v>
      </c>
      <c r="Y77" s="173">
        <f>'2025 Δεκέμβριος'!L8</f>
        <v>35454.42</v>
      </c>
      <c r="Z77" s="36">
        <f t="shared" ref="Z77:Z95" si="29">X77+Y77</f>
        <v>582831.40150442487</v>
      </c>
      <c r="AA77" s="173">
        <f t="shared" ref="AA77:AA95" si="30">C77+E77+G77+I77+K77+M77+O77+Q77+S77+U77+W77+Y77</f>
        <v>582831.40150442487</v>
      </c>
      <c r="AD77" s="37">
        <f t="shared" ref="AD77:AD100" si="31">IF(C41&lt;&gt;0,C77,0) + IF(E41&lt;&gt;0,E77,0) + IF(G41&lt;&gt;0,G77,0) +
IF(I41&lt;&gt;0,I77,0) + IF(K41&lt;&gt;0,K77,0) + IF(M41&lt;&gt;0,M77,0) +
IF(O41&lt;&gt;0,O77,0) + IF(Q41&lt;&gt;0,Q77,0) + IF(S41&lt;&gt;0,S77,0) +
IF(U41&lt;&gt;0,U77,0) + IF(W41&lt;&gt;0,W77,0) + IF(Y41&lt;&gt;0,Y77,0)</f>
        <v>177287.5228318584</v>
      </c>
    </row>
    <row r="78" spans="1:30" x14ac:dyDescent="0.25">
      <c r="A78" s="35" t="str">
        <f>'2025 Ιανουάριος'!C9</f>
        <v>Early Check in/Check Out</v>
      </c>
      <c r="B78" s="35">
        <v>2024</v>
      </c>
      <c r="C78" s="173">
        <f>'2025 Ιανουάριος'!L9</f>
        <v>0</v>
      </c>
      <c r="D78" s="36">
        <f t="shared" si="18"/>
        <v>0</v>
      </c>
      <c r="E78" s="173">
        <f>'2025 Φεβρουάριος'!L9</f>
        <v>0</v>
      </c>
      <c r="F78" s="36">
        <f t="shared" si="19"/>
        <v>0</v>
      </c>
      <c r="G78" s="173">
        <f>'2025 Μάρτιος'!L9</f>
        <v>0</v>
      </c>
      <c r="H78" s="36">
        <f t="shared" si="20"/>
        <v>0</v>
      </c>
      <c r="I78" s="173">
        <f>'2025 Απρίλιος'!L9</f>
        <v>0</v>
      </c>
      <c r="J78" s="36">
        <f t="shared" si="21"/>
        <v>0</v>
      </c>
      <c r="K78" s="173">
        <f>'2025 Μάιος'!L9</f>
        <v>0</v>
      </c>
      <c r="L78" s="36">
        <f t="shared" si="22"/>
        <v>0</v>
      </c>
      <c r="M78" s="173">
        <f>'2025 Ιούνιος'!L9</f>
        <v>0</v>
      </c>
      <c r="N78" s="36">
        <f t="shared" si="23"/>
        <v>0</v>
      </c>
      <c r="O78" s="173">
        <f>'2025 Ιούλιος'!L9</f>
        <v>0</v>
      </c>
      <c r="P78" s="36">
        <f t="shared" si="24"/>
        <v>0</v>
      </c>
      <c r="Q78" s="173">
        <f>'2025 Aύγουστος'!L9</f>
        <v>0</v>
      </c>
      <c r="R78" s="36">
        <f t="shared" si="25"/>
        <v>0</v>
      </c>
      <c r="S78" s="173">
        <f>'2025 Σεπτέμβριος'!L9</f>
        <v>0</v>
      </c>
      <c r="T78" s="36">
        <f t="shared" si="26"/>
        <v>0</v>
      </c>
      <c r="U78" s="173">
        <f>'2025 Οκτώβριος'!L9</f>
        <v>0</v>
      </c>
      <c r="V78" s="36">
        <f t="shared" si="27"/>
        <v>0</v>
      </c>
      <c r="W78" s="173">
        <f>'2025 Νοέμβριος'!L9</f>
        <v>0</v>
      </c>
      <c r="X78" s="36">
        <f t="shared" si="28"/>
        <v>0</v>
      </c>
      <c r="Y78" s="173">
        <f>'2025 Δεκέμβριος'!L9</f>
        <v>0</v>
      </c>
      <c r="Z78" s="36">
        <f t="shared" si="29"/>
        <v>0</v>
      </c>
      <c r="AA78" s="173">
        <f t="shared" si="30"/>
        <v>0</v>
      </c>
      <c r="AD78" s="37">
        <f t="shared" si="31"/>
        <v>0</v>
      </c>
    </row>
    <row r="79" spans="1:30" x14ac:dyDescent="0.25">
      <c r="A79" s="35" t="str">
        <f>'2025 Ιανουάριος'!C10</f>
        <v xml:space="preserve">Πρωινό ( Εξτρα ) </v>
      </c>
      <c r="B79" s="35">
        <v>2024</v>
      </c>
      <c r="C79" s="173">
        <f>'2025 Ιανουάριος'!L10</f>
        <v>0</v>
      </c>
      <c r="D79" s="36">
        <f t="shared" si="18"/>
        <v>0</v>
      </c>
      <c r="E79" s="173">
        <f>'2025 Φεβρουάριος'!L10</f>
        <v>0</v>
      </c>
      <c r="F79" s="36">
        <f t="shared" si="19"/>
        <v>0</v>
      </c>
      <c r="G79" s="173">
        <f>'2025 Μάρτιος'!L10</f>
        <v>0</v>
      </c>
      <c r="H79" s="36">
        <f t="shared" si="20"/>
        <v>0</v>
      </c>
      <c r="I79" s="173">
        <f>'2025 Απρίλιος'!L10</f>
        <v>0</v>
      </c>
      <c r="J79" s="36">
        <f t="shared" si="21"/>
        <v>0</v>
      </c>
      <c r="K79" s="173">
        <f>'2025 Μάιος'!L10</f>
        <v>0</v>
      </c>
      <c r="L79" s="36">
        <f t="shared" si="22"/>
        <v>0</v>
      </c>
      <c r="M79" s="173">
        <f>'2025 Ιούνιος'!L10</f>
        <v>0</v>
      </c>
      <c r="N79" s="36">
        <f t="shared" si="23"/>
        <v>0</v>
      </c>
      <c r="O79" s="173">
        <f>'2025 Ιούλιος'!L10</f>
        <v>0</v>
      </c>
      <c r="P79" s="36">
        <f t="shared" si="24"/>
        <v>0</v>
      </c>
      <c r="Q79" s="173">
        <f>'2025 Aύγουστος'!L10</f>
        <v>0</v>
      </c>
      <c r="R79" s="36">
        <f t="shared" si="25"/>
        <v>0</v>
      </c>
      <c r="S79" s="173">
        <f>'2025 Σεπτέμβριος'!L10</f>
        <v>0</v>
      </c>
      <c r="T79" s="36">
        <f t="shared" si="26"/>
        <v>0</v>
      </c>
      <c r="U79" s="173">
        <f>'2025 Οκτώβριος'!L10</f>
        <v>0</v>
      </c>
      <c r="V79" s="36">
        <f t="shared" si="27"/>
        <v>0</v>
      </c>
      <c r="W79" s="173">
        <f>'2025 Νοέμβριος'!L10</f>
        <v>0</v>
      </c>
      <c r="X79" s="36">
        <f t="shared" si="28"/>
        <v>0</v>
      </c>
      <c r="Y79" s="173">
        <f>'2025 Δεκέμβριος'!L10</f>
        <v>0</v>
      </c>
      <c r="Z79" s="36">
        <f t="shared" si="29"/>
        <v>0</v>
      </c>
      <c r="AA79" s="173">
        <f t="shared" si="30"/>
        <v>0</v>
      </c>
      <c r="AD79" s="37">
        <f t="shared" si="31"/>
        <v>0</v>
      </c>
    </row>
    <row r="80" spans="1:30" x14ac:dyDescent="0.25">
      <c r="A80" s="35" t="str">
        <f>'2025 Ιανουάριος'!C11</f>
        <v xml:space="preserve">Έσοδα Καθαριότητας </v>
      </c>
      <c r="B80" s="35">
        <v>2024</v>
      </c>
      <c r="C80" s="173">
        <f>'2025 Ιανουάριος'!L11</f>
        <v>774.33628318584078</v>
      </c>
      <c r="D80" s="36">
        <f t="shared" si="18"/>
        <v>774.33628318584078</v>
      </c>
      <c r="E80" s="173">
        <f>'2025 Φεβρουάριος'!L11</f>
        <v>1318.5840707964603</v>
      </c>
      <c r="F80" s="36">
        <f t="shared" si="19"/>
        <v>2092.9203539823011</v>
      </c>
      <c r="G80" s="173">
        <f>'2025 Μάρτιος'!L11</f>
        <v>1960.1769911504427</v>
      </c>
      <c r="H80" s="36">
        <f t="shared" si="20"/>
        <v>4053.0973451327436</v>
      </c>
      <c r="I80" s="173">
        <f>'2025 Απρίλιος'!L11</f>
        <v>4690.2654867256642</v>
      </c>
      <c r="J80" s="36">
        <f t="shared" si="21"/>
        <v>8743.3628318584088</v>
      </c>
      <c r="K80" s="173">
        <f>'2025 Μάιος'!L11</f>
        <v>5252.212389380531</v>
      </c>
      <c r="L80" s="36">
        <f t="shared" si="22"/>
        <v>13995.57522123894</v>
      </c>
      <c r="M80" s="173">
        <f>'2025 Ιούνιος'!L11</f>
        <v>5990.71</v>
      </c>
      <c r="N80" s="36">
        <f t="shared" si="23"/>
        <v>19986.285221238941</v>
      </c>
      <c r="O80" s="173">
        <f>'2025 Ιούλιος'!L11</f>
        <v>4302.1099999999997</v>
      </c>
      <c r="P80" s="36">
        <f t="shared" si="24"/>
        <v>24288.395221238941</v>
      </c>
      <c r="Q80" s="173">
        <f>'2025 Aύγουστος'!L11</f>
        <v>3860.69</v>
      </c>
      <c r="R80" s="36">
        <f t="shared" si="25"/>
        <v>28149.08522123894</v>
      </c>
      <c r="S80" s="173">
        <f>'2025 Σεπτέμβριος'!L11</f>
        <v>5935.3982300884963</v>
      </c>
      <c r="T80" s="36">
        <f t="shared" si="26"/>
        <v>34084.48345132744</v>
      </c>
      <c r="U80" s="173">
        <f>'2025 Οκτώβριος'!L11</f>
        <v>4419.47</v>
      </c>
      <c r="V80" s="36">
        <f t="shared" si="27"/>
        <v>38503.953451327441</v>
      </c>
      <c r="W80" s="173">
        <f>'2025 Νοέμβριος'!L11</f>
        <v>1185.83</v>
      </c>
      <c r="X80" s="36">
        <f t="shared" si="28"/>
        <v>39689.783451327443</v>
      </c>
      <c r="Y80" s="173">
        <f>'2025 Δεκέμβριος'!L11</f>
        <v>1369.49</v>
      </c>
      <c r="Z80" s="36">
        <f t="shared" si="29"/>
        <v>41059.273451327441</v>
      </c>
      <c r="AA80" s="173">
        <f t="shared" si="30"/>
        <v>41059.273451327441</v>
      </c>
      <c r="AD80" s="37">
        <f t="shared" si="31"/>
        <v>13995.57522123894</v>
      </c>
    </row>
    <row r="81" spans="1:30" x14ac:dyDescent="0.25">
      <c r="A81" s="35" t="str">
        <f>'2025 Ιανουάριος'!C12</f>
        <v>Cancellation Fees</v>
      </c>
      <c r="B81" s="35">
        <v>2024</v>
      </c>
      <c r="C81" s="173">
        <f>'2025 Ιανουάριος'!L12</f>
        <v>0</v>
      </c>
      <c r="D81" s="36">
        <f t="shared" si="18"/>
        <v>0</v>
      </c>
      <c r="E81" s="173">
        <f>'2025 Φεβρουάριος'!L12</f>
        <v>0</v>
      </c>
      <c r="F81" s="36">
        <f t="shared" si="19"/>
        <v>0</v>
      </c>
      <c r="G81" s="173">
        <f>'2025 Μάρτιος'!L12</f>
        <v>943.79</v>
      </c>
      <c r="H81" s="36">
        <f t="shared" si="20"/>
        <v>943.79</v>
      </c>
      <c r="I81" s="173">
        <f>'2025 Απρίλιος'!L12</f>
        <v>524.49</v>
      </c>
      <c r="J81" s="36">
        <f t="shared" si="21"/>
        <v>1468.28</v>
      </c>
      <c r="K81" s="173">
        <f>'2025 Μάιος'!L12</f>
        <v>296.2</v>
      </c>
      <c r="L81" s="36">
        <f t="shared" si="22"/>
        <v>1764.48</v>
      </c>
      <c r="M81" s="173">
        <f>'2025 Ιούνιος'!L12</f>
        <v>292.45</v>
      </c>
      <c r="N81" s="36">
        <f t="shared" si="23"/>
        <v>2056.9299999999998</v>
      </c>
      <c r="O81" s="173">
        <f>'2025 Ιούλιος'!L12</f>
        <v>349.66</v>
      </c>
      <c r="P81" s="36">
        <f t="shared" si="24"/>
        <v>2406.5899999999997</v>
      </c>
      <c r="Q81" s="173">
        <f>'2025 Aύγουστος'!L12</f>
        <v>0</v>
      </c>
      <c r="R81" s="36">
        <f t="shared" si="25"/>
        <v>2406.5899999999997</v>
      </c>
      <c r="S81" s="173">
        <f>'2025 Σεπτέμβριος'!L12</f>
        <v>278.14</v>
      </c>
      <c r="T81" s="36">
        <f t="shared" si="26"/>
        <v>2684.7299999999996</v>
      </c>
      <c r="U81" s="173">
        <f>'2025 Οκτώβριος'!L12</f>
        <v>0</v>
      </c>
      <c r="V81" s="36">
        <f t="shared" si="27"/>
        <v>2684.7299999999996</v>
      </c>
      <c r="W81" s="173">
        <f>'2025 Νοέμβριος'!L12</f>
        <v>0</v>
      </c>
      <c r="X81" s="36">
        <f t="shared" si="28"/>
        <v>2684.7299999999996</v>
      </c>
      <c r="Y81" s="173">
        <f>'2025 Δεκέμβριος'!L12</f>
        <v>0</v>
      </c>
      <c r="Z81" s="36">
        <f t="shared" si="29"/>
        <v>2684.7299999999996</v>
      </c>
      <c r="AA81" s="173">
        <f t="shared" si="30"/>
        <v>2684.7299999999996</v>
      </c>
      <c r="AD81" s="37">
        <f t="shared" si="31"/>
        <v>296.2</v>
      </c>
    </row>
    <row r="82" spans="1:30" x14ac:dyDescent="0.25">
      <c r="A82" s="35" t="str">
        <f>'2025 Ιανουάριος'!C13</f>
        <v>Έσοδα Διαχείρισης καταλυμάτων 24%</v>
      </c>
      <c r="B82" s="35">
        <v>2024</v>
      </c>
      <c r="C82" s="173">
        <f>'2025 Ιανουάριος'!L13</f>
        <v>0</v>
      </c>
      <c r="D82" s="36">
        <f t="shared" si="18"/>
        <v>0</v>
      </c>
      <c r="E82" s="173">
        <f>'2025 Φεβρουάριος'!L13</f>
        <v>0</v>
      </c>
      <c r="F82" s="36">
        <f t="shared" si="19"/>
        <v>0</v>
      </c>
      <c r="G82" s="173">
        <f>'2025 Μάρτιος'!L13</f>
        <v>1721.95</v>
      </c>
      <c r="H82" s="36">
        <f t="shared" si="20"/>
        <v>1721.95</v>
      </c>
      <c r="I82" s="173">
        <f>'2025 Απρίλιος'!L13</f>
        <v>0</v>
      </c>
      <c r="J82" s="36">
        <f t="shared" si="21"/>
        <v>1721.95</v>
      </c>
      <c r="K82" s="173">
        <f>'2025 Μάιος'!L13</f>
        <v>2404.79</v>
      </c>
      <c r="L82" s="36">
        <f t="shared" si="22"/>
        <v>4126.74</v>
      </c>
      <c r="M82" s="173">
        <f>'2025 Ιούνιος'!L13</f>
        <v>2142.91</v>
      </c>
      <c r="N82" s="36">
        <f t="shared" si="23"/>
        <v>6269.65</v>
      </c>
      <c r="O82" s="173">
        <f>'2025 Ιούλιος'!L13</f>
        <v>3007.42</v>
      </c>
      <c r="P82" s="36">
        <f t="shared" si="24"/>
        <v>9277.07</v>
      </c>
      <c r="Q82" s="173">
        <f>'2025 Aύγουστος'!L13</f>
        <v>2335.15</v>
      </c>
      <c r="R82" s="36">
        <f t="shared" si="25"/>
        <v>11612.22</v>
      </c>
      <c r="S82" s="173">
        <f>'2025 Σεπτέμβριος'!L13</f>
        <v>2499.94</v>
      </c>
      <c r="T82" s="36">
        <f t="shared" si="26"/>
        <v>14112.16</v>
      </c>
      <c r="U82" s="173">
        <f>'2025 Οκτώβριος'!L13</f>
        <v>2140.0100000000002</v>
      </c>
      <c r="V82" s="36">
        <f t="shared" si="27"/>
        <v>16252.17</v>
      </c>
      <c r="W82" s="173">
        <f>'2025 Νοέμβριος'!L13</f>
        <v>2493.9499999999998</v>
      </c>
      <c r="X82" s="36">
        <f t="shared" si="28"/>
        <v>18746.12</v>
      </c>
      <c r="Y82" s="173">
        <f>'2025 Δεκέμβριος'!L13</f>
        <v>637.6</v>
      </c>
      <c r="Z82" s="36">
        <f t="shared" si="29"/>
        <v>19383.719999999998</v>
      </c>
      <c r="AA82" s="173">
        <f t="shared" si="30"/>
        <v>19383.719999999998</v>
      </c>
      <c r="AD82" s="37">
        <f t="shared" si="31"/>
        <v>4126.74</v>
      </c>
    </row>
    <row r="83" spans="1:30" x14ac:dyDescent="0.25">
      <c r="A83" s="35" t="str">
        <f>'2025 Ιανουάριος'!C14</f>
        <v>Έσοδα από Ενοίκια Ιππάρχου 24%</v>
      </c>
      <c r="B83" s="35">
        <v>2024</v>
      </c>
      <c r="C83" s="173">
        <f>'2025 Ιανουάριος'!L14</f>
        <v>100</v>
      </c>
      <c r="D83" s="36">
        <f t="shared" si="18"/>
        <v>100</v>
      </c>
      <c r="E83" s="173">
        <f>'2025 Φεβρουάριος'!L14</f>
        <v>100</v>
      </c>
      <c r="F83" s="36">
        <f t="shared" si="19"/>
        <v>200</v>
      </c>
      <c r="G83" s="173">
        <f>'2025 Μάρτιος'!L14</f>
        <v>100</v>
      </c>
      <c r="H83" s="36">
        <f t="shared" si="20"/>
        <v>300</v>
      </c>
      <c r="I83" s="173">
        <f>'2025 Απρίλιος'!L14</f>
        <v>100</v>
      </c>
      <c r="J83" s="36">
        <f t="shared" si="21"/>
        <v>400</v>
      </c>
      <c r="K83" s="173">
        <f>'2025 Μάιος'!L14</f>
        <v>100</v>
      </c>
      <c r="L83" s="36">
        <f t="shared" si="22"/>
        <v>500</v>
      </c>
      <c r="M83" s="173">
        <f>'2025 Ιούνιος'!L14</f>
        <v>100</v>
      </c>
      <c r="N83" s="36">
        <f t="shared" si="23"/>
        <v>600</v>
      </c>
      <c r="O83" s="173">
        <f>'2025 Ιούλιος'!L14</f>
        <v>100</v>
      </c>
      <c r="P83" s="36">
        <f t="shared" si="24"/>
        <v>700</v>
      </c>
      <c r="Q83" s="173">
        <f>'2025 Aύγουστος'!L14</f>
        <v>100</v>
      </c>
      <c r="R83" s="36">
        <f t="shared" si="25"/>
        <v>800</v>
      </c>
      <c r="S83" s="173">
        <f>'2025 Σεπτέμβριος'!L14</f>
        <v>100</v>
      </c>
      <c r="T83" s="36">
        <f t="shared" si="26"/>
        <v>900</v>
      </c>
      <c r="U83" s="173">
        <f>'2025 Οκτώβριος'!L14</f>
        <v>100</v>
      </c>
      <c r="V83" s="36">
        <f t="shared" si="27"/>
        <v>1000</v>
      </c>
      <c r="W83" s="173">
        <f>'2025 Νοέμβριος'!L14</f>
        <v>100</v>
      </c>
      <c r="X83" s="36">
        <f t="shared" si="28"/>
        <v>1100</v>
      </c>
      <c r="Y83" s="173">
        <f>'2025 Δεκέμβριος'!L14</f>
        <v>100</v>
      </c>
      <c r="Z83" s="36">
        <f t="shared" si="29"/>
        <v>1200</v>
      </c>
      <c r="AA83" s="173">
        <f t="shared" si="30"/>
        <v>1200</v>
      </c>
      <c r="AD83" s="37">
        <f t="shared" si="31"/>
        <v>500</v>
      </c>
    </row>
    <row r="84" spans="1:30" x14ac:dyDescent="0.25">
      <c r="A84" s="35" t="str">
        <f>'2025 Ιανουάριος'!C15</f>
        <v>Πωλ.Φύλαξη Αποσκευών (DIRECT)</v>
      </c>
      <c r="B84" s="35">
        <v>2024</v>
      </c>
      <c r="C84" s="173">
        <f>'2025 Ιανουάριος'!L15</f>
        <v>0</v>
      </c>
      <c r="D84" s="36">
        <f t="shared" si="18"/>
        <v>0</v>
      </c>
      <c r="E84" s="173">
        <f>'2025 Φεβρουάριος'!L15</f>
        <v>0</v>
      </c>
      <c r="F84" s="36">
        <f t="shared" si="19"/>
        <v>0</v>
      </c>
      <c r="G84" s="173">
        <f>'2025 Μάρτιος'!L15</f>
        <v>15.32</v>
      </c>
      <c r="H84" s="36">
        <f t="shared" si="20"/>
        <v>15.32</v>
      </c>
      <c r="I84" s="173">
        <f>'2025 Απρίλιος'!L15</f>
        <v>104.03</v>
      </c>
      <c r="J84" s="36">
        <f t="shared" si="21"/>
        <v>119.35</v>
      </c>
      <c r="K84" s="173">
        <f>'2025 Μάιος'!L15</f>
        <v>87.88</v>
      </c>
      <c r="L84" s="36">
        <f t="shared" si="22"/>
        <v>207.23</v>
      </c>
      <c r="M84" s="173">
        <f>'2025 Ιούνιος'!L15</f>
        <v>322.26</v>
      </c>
      <c r="N84" s="36">
        <f t="shared" si="23"/>
        <v>529.49</v>
      </c>
      <c r="O84" s="173">
        <f>'2025 Ιούλιος'!L15</f>
        <v>139.51</v>
      </c>
      <c r="P84" s="36">
        <f t="shared" si="24"/>
        <v>669</v>
      </c>
      <c r="Q84" s="173">
        <f>'2025 Aύγουστος'!L15</f>
        <v>438.71</v>
      </c>
      <c r="R84" s="36">
        <f t="shared" si="25"/>
        <v>1107.71</v>
      </c>
      <c r="S84" s="173">
        <f>'2025 Σεπτέμβριος'!L15</f>
        <v>618.54</v>
      </c>
      <c r="T84" s="36">
        <f t="shared" si="26"/>
        <v>1726.25</v>
      </c>
      <c r="U84" s="173">
        <f>'2025 Οκτώβριος'!L15</f>
        <v>912.88</v>
      </c>
      <c r="V84" s="36">
        <f t="shared" si="27"/>
        <v>2639.13</v>
      </c>
      <c r="W84" s="173">
        <f>'2025 Νοέμβριος'!L15</f>
        <v>103.21</v>
      </c>
      <c r="X84" s="36">
        <f t="shared" si="28"/>
        <v>2742.34</v>
      </c>
      <c r="Y84" s="173">
        <f>'2025 Δεκέμβριος'!L15</f>
        <v>54.84</v>
      </c>
      <c r="Z84" s="36">
        <f t="shared" si="29"/>
        <v>2797.1800000000003</v>
      </c>
      <c r="AA84" s="173">
        <f t="shared" si="30"/>
        <v>2797.1800000000003</v>
      </c>
      <c r="AD84" s="37">
        <f t="shared" si="31"/>
        <v>207.23</v>
      </c>
    </row>
    <row r="85" spans="1:30" x14ac:dyDescent="0.25">
      <c r="A85" s="35" t="str">
        <f>'2025 Ιανουάριος'!C16</f>
        <v>Πωλ.Φύλαξη Αποσκευών  (ΤΡΙΤΩΝ) (RADICAL)</v>
      </c>
      <c r="B85" s="35">
        <v>2024</v>
      </c>
      <c r="C85" s="173">
        <f>'2025 Ιανουάριος'!L16</f>
        <v>0</v>
      </c>
      <c r="D85" s="36">
        <f t="shared" si="18"/>
        <v>0</v>
      </c>
      <c r="E85" s="173">
        <f>'2025 Φεβρουάριος'!L16</f>
        <v>0</v>
      </c>
      <c r="F85" s="36">
        <f t="shared" si="19"/>
        <v>0</v>
      </c>
      <c r="G85" s="173">
        <f>'2025 Μάρτιος'!L16</f>
        <v>0</v>
      </c>
      <c r="H85" s="36">
        <f t="shared" si="20"/>
        <v>0</v>
      </c>
      <c r="I85" s="173">
        <f>'2025 Απρίλιος'!L16</f>
        <v>0</v>
      </c>
      <c r="J85" s="36">
        <f t="shared" si="21"/>
        <v>0</v>
      </c>
      <c r="K85" s="173">
        <f>'2025 Μάιος'!L16</f>
        <v>0</v>
      </c>
      <c r="L85" s="36">
        <f t="shared" si="22"/>
        <v>0</v>
      </c>
      <c r="M85" s="173">
        <f>'2025 Ιούνιος'!L16</f>
        <v>0</v>
      </c>
      <c r="N85" s="36">
        <f t="shared" si="23"/>
        <v>0</v>
      </c>
      <c r="O85" s="173">
        <f>'2025 Ιούλιος'!L16</f>
        <v>0</v>
      </c>
      <c r="P85" s="36">
        <f t="shared" si="24"/>
        <v>0</v>
      </c>
      <c r="Q85" s="173">
        <f>'2025 Aύγουστος'!L16</f>
        <v>0</v>
      </c>
      <c r="R85" s="36">
        <f t="shared" si="25"/>
        <v>0</v>
      </c>
      <c r="S85" s="173">
        <f>'2025 Σεπτέμβριος'!L16</f>
        <v>0</v>
      </c>
      <c r="T85" s="36">
        <f t="shared" si="26"/>
        <v>0</v>
      </c>
      <c r="U85" s="173">
        <f>'2025 Οκτώβριος'!L16</f>
        <v>0</v>
      </c>
      <c r="V85" s="36">
        <f t="shared" si="27"/>
        <v>0</v>
      </c>
      <c r="W85" s="173">
        <f>'2025 Νοέμβριος'!L16</f>
        <v>0</v>
      </c>
      <c r="X85" s="36">
        <f t="shared" si="28"/>
        <v>0</v>
      </c>
      <c r="Y85" s="173">
        <f>'2025 Δεκέμβριος'!L16</f>
        <v>0</v>
      </c>
      <c r="Z85" s="36">
        <f t="shared" si="29"/>
        <v>0</v>
      </c>
      <c r="AA85" s="173">
        <f t="shared" si="30"/>
        <v>0</v>
      </c>
      <c r="AD85" s="37">
        <f t="shared" si="31"/>
        <v>0</v>
      </c>
    </row>
    <row r="86" spans="1:30" x14ac:dyDescent="0.25">
      <c r="A86" s="35" t="str">
        <f>'2025 Ιανουάριος'!C17</f>
        <v>Πωλ. TRANSFER (Περιορισμένη Μίσθωση)</v>
      </c>
      <c r="B86" s="35">
        <v>2024</v>
      </c>
      <c r="C86" s="173">
        <f>'2025 Ιανουάριος'!L17</f>
        <v>0</v>
      </c>
      <c r="D86" s="36">
        <f t="shared" si="18"/>
        <v>0</v>
      </c>
      <c r="E86" s="173">
        <f>'2025 Φεβρουάριος'!L17</f>
        <v>0</v>
      </c>
      <c r="F86" s="36">
        <f t="shared" si="19"/>
        <v>0</v>
      </c>
      <c r="G86" s="173">
        <f>'2025 Μάρτιος'!L17</f>
        <v>0</v>
      </c>
      <c r="H86" s="36">
        <f t="shared" si="20"/>
        <v>0</v>
      </c>
      <c r="I86" s="173">
        <f>'2025 Απρίλιος'!L17</f>
        <v>0</v>
      </c>
      <c r="J86" s="36">
        <f t="shared" si="21"/>
        <v>0</v>
      </c>
      <c r="K86" s="173">
        <f>'2025 Μάιος'!L17</f>
        <v>0</v>
      </c>
      <c r="L86" s="36">
        <f t="shared" si="22"/>
        <v>0</v>
      </c>
      <c r="M86" s="173">
        <f>'2025 Ιούνιος'!L17</f>
        <v>168.15</v>
      </c>
      <c r="N86" s="36">
        <f t="shared" si="23"/>
        <v>168.15</v>
      </c>
      <c r="O86" s="173">
        <f>'2025 Ιούλιος'!L17</f>
        <v>88.5</v>
      </c>
      <c r="P86" s="36">
        <f t="shared" si="24"/>
        <v>256.64999999999998</v>
      </c>
      <c r="Q86" s="173">
        <f>'2025 Aύγουστος'!L17</f>
        <v>0</v>
      </c>
      <c r="R86" s="36">
        <f t="shared" si="25"/>
        <v>256.64999999999998</v>
      </c>
      <c r="S86" s="173">
        <f>'2025 Σεπτέμβριος'!L17</f>
        <v>281.62</v>
      </c>
      <c r="T86" s="36">
        <f t="shared" si="26"/>
        <v>538.27</v>
      </c>
      <c r="U86" s="173">
        <f>'2025 Οκτώβριος'!L17</f>
        <v>0</v>
      </c>
      <c r="V86" s="36">
        <f t="shared" si="27"/>
        <v>538.27</v>
      </c>
      <c r="W86" s="173">
        <f>'2025 Νοέμβριος'!L17</f>
        <v>0</v>
      </c>
      <c r="X86" s="36">
        <f t="shared" si="28"/>
        <v>538.27</v>
      </c>
      <c r="Y86" s="173">
        <f>'2025 Δεκέμβριος'!L17</f>
        <v>0</v>
      </c>
      <c r="Z86" s="36">
        <f t="shared" si="29"/>
        <v>538.27</v>
      </c>
      <c r="AA86" s="173">
        <f t="shared" si="30"/>
        <v>538.27</v>
      </c>
      <c r="AD86" s="37">
        <f t="shared" si="31"/>
        <v>0</v>
      </c>
    </row>
    <row r="87" spans="1:30" x14ac:dyDescent="0.25">
      <c r="A87" s="35" t="str">
        <f>'2025 Ιανουάριος'!C18</f>
        <v>Πωλ.Ενοικ.Μεταφ.Μέσων Αναψυχής (ποδήλατα)</v>
      </c>
      <c r="B87" s="35">
        <v>2024</v>
      </c>
      <c r="C87" s="173">
        <f>'2025 Ιανουάριος'!L18</f>
        <v>0</v>
      </c>
      <c r="D87" s="36">
        <f t="shared" si="18"/>
        <v>0</v>
      </c>
      <c r="E87" s="173">
        <f>'2025 Φεβρουάριος'!L18</f>
        <v>0</v>
      </c>
      <c r="F87" s="36">
        <f t="shared" si="19"/>
        <v>0</v>
      </c>
      <c r="G87" s="173">
        <f>'2025 Μάρτιος'!L18</f>
        <v>0</v>
      </c>
      <c r="H87" s="36">
        <f t="shared" si="20"/>
        <v>0</v>
      </c>
      <c r="I87" s="173">
        <f>'2025 Απρίλιος'!L18</f>
        <v>0</v>
      </c>
      <c r="J87" s="36">
        <f t="shared" si="21"/>
        <v>0</v>
      </c>
      <c r="K87" s="173">
        <f>'2025 Μάιος'!L18</f>
        <v>0</v>
      </c>
      <c r="L87" s="36">
        <f t="shared" si="22"/>
        <v>0</v>
      </c>
      <c r="M87" s="173">
        <f>'2025 Ιούνιος'!L18</f>
        <v>0</v>
      </c>
      <c r="N87" s="36">
        <f t="shared" si="23"/>
        <v>0</v>
      </c>
      <c r="O87" s="173">
        <f>'2025 Ιούλιος'!L18</f>
        <v>0</v>
      </c>
      <c r="P87" s="36">
        <f t="shared" si="24"/>
        <v>0</v>
      </c>
      <c r="Q87" s="173">
        <f>'2025 Aύγουστος'!L18</f>
        <v>0</v>
      </c>
      <c r="R87" s="36">
        <f t="shared" si="25"/>
        <v>0</v>
      </c>
      <c r="S87" s="173">
        <f>'2025 Σεπτέμβριος'!L18</f>
        <v>0</v>
      </c>
      <c r="T87" s="36">
        <f t="shared" si="26"/>
        <v>0</v>
      </c>
      <c r="U87" s="173">
        <f>'2025 Οκτώβριος'!L18</f>
        <v>112.9</v>
      </c>
      <c r="V87" s="36">
        <f t="shared" si="27"/>
        <v>112.9</v>
      </c>
      <c r="W87" s="173">
        <f>'2025 Νοέμβριος'!L18</f>
        <v>0</v>
      </c>
      <c r="X87" s="36">
        <f t="shared" si="28"/>
        <v>112.9</v>
      </c>
      <c r="Y87" s="173">
        <f>'2025 Δεκέμβριος'!L18</f>
        <v>0</v>
      </c>
      <c r="Z87" s="36">
        <f t="shared" si="29"/>
        <v>112.9</v>
      </c>
      <c r="AA87" s="173">
        <f t="shared" si="30"/>
        <v>112.9</v>
      </c>
      <c r="AD87" s="37">
        <f t="shared" si="31"/>
        <v>0</v>
      </c>
    </row>
    <row r="88" spans="1:30" x14ac:dyDescent="0.25">
      <c r="A88" s="35" t="str">
        <f>'2025 Ιανουάριος'!C19</f>
        <v>Πωλ.Ενοικ.Μεταφ.Μέσων(αυτοκινητα)</v>
      </c>
      <c r="B88" s="35">
        <v>2024</v>
      </c>
      <c r="C88" s="173">
        <f>'2025 Ιανουάριος'!L19</f>
        <v>0</v>
      </c>
      <c r="D88" s="36">
        <f t="shared" si="18"/>
        <v>0</v>
      </c>
      <c r="E88" s="173">
        <f>'2025 Φεβρουάριος'!L19</f>
        <v>0</v>
      </c>
      <c r="F88" s="36">
        <f t="shared" si="19"/>
        <v>0</v>
      </c>
      <c r="G88" s="173">
        <f>'2025 Μάρτιος'!L19</f>
        <v>0</v>
      </c>
      <c r="H88" s="36">
        <f t="shared" si="20"/>
        <v>0</v>
      </c>
      <c r="I88" s="173">
        <f>'2025 Απρίλιος'!L19</f>
        <v>0</v>
      </c>
      <c r="J88" s="36">
        <f t="shared" si="21"/>
        <v>0</v>
      </c>
      <c r="K88" s="173">
        <f>'2025 Μάιος'!L19</f>
        <v>0</v>
      </c>
      <c r="L88" s="36">
        <f t="shared" si="22"/>
        <v>0</v>
      </c>
      <c r="M88" s="173">
        <f>'2025 Ιούνιος'!L19</f>
        <v>0</v>
      </c>
      <c r="N88" s="36">
        <f t="shared" si="23"/>
        <v>0</v>
      </c>
      <c r="O88" s="173">
        <f>'2025 Ιούλιος'!L19</f>
        <v>0</v>
      </c>
      <c r="P88" s="36">
        <f t="shared" si="24"/>
        <v>0</v>
      </c>
      <c r="Q88" s="173">
        <f>'2025 Aύγουστος'!L19</f>
        <v>0</v>
      </c>
      <c r="R88" s="36">
        <f t="shared" si="25"/>
        <v>0</v>
      </c>
      <c r="S88" s="173">
        <f>'2025 Σεπτέμβριος'!L19</f>
        <v>0</v>
      </c>
      <c r="T88" s="36">
        <f t="shared" si="26"/>
        <v>0</v>
      </c>
      <c r="U88" s="173">
        <f>'2025 Οκτώβριος'!L19</f>
        <v>0</v>
      </c>
      <c r="V88" s="36">
        <f t="shared" si="27"/>
        <v>0</v>
      </c>
      <c r="W88" s="173">
        <f>'2025 Νοέμβριος'!L19</f>
        <v>0</v>
      </c>
      <c r="X88" s="36">
        <f t="shared" si="28"/>
        <v>0</v>
      </c>
      <c r="Y88" s="173">
        <f>'2025 Δεκέμβριος'!L19</f>
        <v>0</v>
      </c>
      <c r="Z88" s="36">
        <f t="shared" si="29"/>
        <v>0</v>
      </c>
      <c r="AA88" s="173">
        <f t="shared" si="30"/>
        <v>0</v>
      </c>
      <c r="AD88" s="37">
        <f t="shared" si="31"/>
        <v>0</v>
      </c>
    </row>
    <row r="89" spans="1:30" x14ac:dyDescent="0.25">
      <c r="A89" s="35" t="str">
        <f>'2025 Ιανουάριος'!C20</f>
        <v>Πωλήσεις Καθαριότητας (ΤΡΙΤΩΝ)</v>
      </c>
      <c r="B89" s="35">
        <v>2024</v>
      </c>
      <c r="C89" s="173">
        <f>'2025 Ιανουάριος'!L20</f>
        <v>0</v>
      </c>
      <c r="D89" s="36">
        <f t="shared" si="18"/>
        <v>0</v>
      </c>
      <c r="E89" s="173">
        <f>'2025 Φεβρουάριος'!L20</f>
        <v>0</v>
      </c>
      <c r="F89" s="36">
        <f t="shared" si="19"/>
        <v>0</v>
      </c>
      <c r="G89" s="173">
        <f>'2025 Μάρτιος'!L20</f>
        <v>0</v>
      </c>
      <c r="H89" s="36">
        <f t="shared" si="20"/>
        <v>0</v>
      </c>
      <c r="I89" s="173">
        <f>'2025 Απρίλιος'!L20</f>
        <v>0</v>
      </c>
      <c r="J89" s="36">
        <f t="shared" si="21"/>
        <v>0</v>
      </c>
      <c r="K89" s="173">
        <f>'2025 Μάιος'!L20</f>
        <v>0</v>
      </c>
      <c r="L89" s="36">
        <f t="shared" si="22"/>
        <v>0</v>
      </c>
      <c r="M89" s="173">
        <f>'2025 Ιούνιος'!L20</f>
        <v>0</v>
      </c>
      <c r="N89" s="36">
        <f t="shared" si="23"/>
        <v>0</v>
      </c>
      <c r="O89" s="173">
        <f>'2025 Ιούλιος'!L20</f>
        <v>0</v>
      </c>
      <c r="P89" s="36">
        <f t="shared" si="24"/>
        <v>0</v>
      </c>
      <c r="Q89" s="173">
        <f>'2025 Aύγουστος'!L20</f>
        <v>0</v>
      </c>
      <c r="R89" s="36">
        <f t="shared" si="25"/>
        <v>0</v>
      </c>
      <c r="S89" s="173">
        <f>'2025 Σεπτέμβριος'!L20</f>
        <v>0</v>
      </c>
      <c r="T89" s="36">
        <f t="shared" si="26"/>
        <v>0</v>
      </c>
      <c r="U89" s="173">
        <f>'2025 Οκτώβριος'!L20</f>
        <v>0</v>
      </c>
      <c r="V89" s="36">
        <f t="shared" si="27"/>
        <v>0</v>
      </c>
      <c r="W89" s="173">
        <f>'2025 Νοέμβριος'!L20</f>
        <v>0</v>
      </c>
      <c r="X89" s="36">
        <f t="shared" si="28"/>
        <v>0</v>
      </c>
      <c r="Y89" s="173">
        <f>'2025 Δεκέμβριος'!L20</f>
        <v>0</v>
      </c>
      <c r="Z89" s="36">
        <f t="shared" si="29"/>
        <v>0</v>
      </c>
      <c r="AA89" s="173">
        <f t="shared" si="30"/>
        <v>0</v>
      </c>
      <c r="AD89" s="37">
        <f t="shared" si="31"/>
        <v>0</v>
      </c>
    </row>
    <row r="90" spans="1:30" x14ac:dyDescent="0.25">
      <c r="A90" s="35" t="str">
        <f>'2025 Ιανουάριος'!C21</f>
        <v>Πωλ.Κρουαζιέρας</v>
      </c>
      <c r="B90" s="35">
        <v>2024</v>
      </c>
      <c r="C90" s="173">
        <f>'2025 Ιανουάριος'!L21</f>
        <v>0</v>
      </c>
      <c r="D90" s="36">
        <f t="shared" si="18"/>
        <v>0</v>
      </c>
      <c r="E90" s="173">
        <f>'2025 Φεβρουάριος'!L21</f>
        <v>0</v>
      </c>
      <c r="F90" s="36">
        <f t="shared" si="19"/>
        <v>0</v>
      </c>
      <c r="G90" s="173">
        <f>'2025 Μάρτιος'!L21</f>
        <v>0</v>
      </c>
      <c r="H90" s="36">
        <f t="shared" si="20"/>
        <v>0</v>
      </c>
      <c r="I90" s="173">
        <f>'2025 Απρίλιος'!L21</f>
        <v>0</v>
      </c>
      <c r="J90" s="36">
        <f t="shared" si="21"/>
        <v>0</v>
      </c>
      <c r="K90" s="173">
        <f>'2025 Μάιος'!L21</f>
        <v>150.44</v>
      </c>
      <c r="L90" s="36">
        <f t="shared" si="22"/>
        <v>150.44</v>
      </c>
      <c r="M90" s="173">
        <f>'2025 Ιούνιος'!L21</f>
        <v>548.66999999999996</v>
      </c>
      <c r="N90" s="36">
        <f t="shared" si="23"/>
        <v>699.1099999999999</v>
      </c>
      <c r="O90" s="173">
        <f>'2025 Ιούλιος'!L21</f>
        <v>311.5</v>
      </c>
      <c r="P90" s="36">
        <f t="shared" si="24"/>
        <v>1010.6099999999999</v>
      </c>
      <c r="Q90" s="173">
        <f>'2025 Aύγουστος'!L21</f>
        <v>911.51</v>
      </c>
      <c r="R90" s="36">
        <f t="shared" si="25"/>
        <v>1922.12</v>
      </c>
      <c r="S90" s="173">
        <f>'2025 Σεπτέμβριος'!L21</f>
        <v>460.18</v>
      </c>
      <c r="T90" s="36">
        <f t="shared" si="26"/>
        <v>2382.2999999999997</v>
      </c>
      <c r="U90" s="173">
        <f>'2025 Οκτώβριος'!L21</f>
        <v>345.13</v>
      </c>
      <c r="V90" s="36">
        <f t="shared" si="27"/>
        <v>2727.43</v>
      </c>
      <c r="W90" s="173">
        <f>'2025 Νοέμβριος'!L21</f>
        <v>0</v>
      </c>
      <c r="X90" s="36">
        <f t="shared" si="28"/>
        <v>2727.43</v>
      </c>
      <c r="Y90" s="173">
        <f>'2025 Δεκέμβριος'!L21</f>
        <v>0</v>
      </c>
      <c r="Z90" s="36">
        <f t="shared" si="29"/>
        <v>2727.43</v>
      </c>
      <c r="AA90" s="173">
        <f t="shared" si="30"/>
        <v>2727.43</v>
      </c>
      <c r="AD90" s="37">
        <f t="shared" si="31"/>
        <v>150.44</v>
      </c>
    </row>
    <row r="91" spans="1:30" x14ac:dyDescent="0.25">
      <c r="A91" s="35" t="str">
        <f>'2025 Ιανουάριος'!C22</f>
        <v>Πωλ. Μαθημάτων</v>
      </c>
      <c r="B91" s="35">
        <v>2024</v>
      </c>
      <c r="C91" s="173">
        <f>'2025 Ιανουάριος'!L22</f>
        <v>0</v>
      </c>
      <c r="D91" s="36">
        <f t="shared" si="18"/>
        <v>0</v>
      </c>
      <c r="E91" s="173">
        <f>'2025 Φεβρουάριος'!L22</f>
        <v>0</v>
      </c>
      <c r="F91" s="36">
        <f t="shared" si="19"/>
        <v>0</v>
      </c>
      <c r="G91" s="173">
        <f>'2025 Μάρτιος'!L22</f>
        <v>0</v>
      </c>
      <c r="H91" s="36">
        <f t="shared" si="20"/>
        <v>0</v>
      </c>
      <c r="I91" s="173">
        <f>'2025 Απρίλιος'!L22</f>
        <v>0</v>
      </c>
      <c r="J91" s="36">
        <f t="shared" si="21"/>
        <v>0</v>
      </c>
      <c r="K91" s="173">
        <f>'2025 Μάιος'!L22</f>
        <v>0</v>
      </c>
      <c r="L91" s="36">
        <f t="shared" si="22"/>
        <v>0</v>
      </c>
      <c r="M91" s="173">
        <f>'2025 Ιούνιος'!L22</f>
        <v>0</v>
      </c>
      <c r="N91" s="36">
        <f t="shared" si="23"/>
        <v>0</v>
      </c>
      <c r="O91" s="173">
        <f>'2025 Ιούλιος'!L22</f>
        <v>0</v>
      </c>
      <c r="P91" s="36">
        <f t="shared" si="24"/>
        <v>0</v>
      </c>
      <c r="Q91" s="173">
        <f>'2025 Aύγουστος'!L22</f>
        <v>0</v>
      </c>
      <c r="R91" s="36">
        <f t="shared" si="25"/>
        <v>0</v>
      </c>
      <c r="S91" s="173">
        <f>'2025 Σεπτέμβριος'!L22</f>
        <v>0</v>
      </c>
      <c r="T91" s="36">
        <f t="shared" si="26"/>
        <v>0</v>
      </c>
      <c r="U91" s="173">
        <f>'2025 Οκτώβριος'!L22</f>
        <v>0</v>
      </c>
      <c r="V91" s="36">
        <f t="shared" si="27"/>
        <v>0</v>
      </c>
      <c r="W91" s="173">
        <f>'2025 Νοέμβριος'!L22</f>
        <v>0</v>
      </c>
      <c r="X91" s="36">
        <f t="shared" si="28"/>
        <v>0</v>
      </c>
      <c r="Y91" s="173">
        <f>'2025 Δεκέμβριος'!L22</f>
        <v>0</v>
      </c>
      <c r="Z91" s="36">
        <f t="shared" si="29"/>
        <v>0</v>
      </c>
      <c r="AA91" s="173">
        <f t="shared" si="30"/>
        <v>0</v>
      </c>
      <c r="AD91" s="37">
        <f t="shared" si="31"/>
        <v>0</v>
      </c>
    </row>
    <row r="92" spans="1:30" x14ac:dyDescent="0.25">
      <c r="A92" s="35" t="str">
        <f>'2025 Ιανουάριος'!C23</f>
        <v>Πωλ.Κρουαζ.Transfer.MM. (ΠΑΚΕΤΟ)</v>
      </c>
      <c r="B92" s="35">
        <v>2024</v>
      </c>
      <c r="C92" s="173">
        <f>'2025 Ιανουάριος'!L23</f>
        <v>0</v>
      </c>
      <c r="D92" s="36">
        <f t="shared" si="18"/>
        <v>0</v>
      </c>
      <c r="E92" s="173">
        <f>'2025 Φεβρουάριος'!L23</f>
        <v>0</v>
      </c>
      <c r="F92" s="36">
        <f t="shared" si="19"/>
        <v>0</v>
      </c>
      <c r="G92" s="173">
        <f>'2025 Μάρτιος'!L23</f>
        <v>201.48</v>
      </c>
      <c r="H92" s="36">
        <f t="shared" si="20"/>
        <v>201.48</v>
      </c>
      <c r="I92" s="173">
        <f>'2025 Απρίλιος'!L23</f>
        <v>322.58</v>
      </c>
      <c r="J92" s="36">
        <f t="shared" si="21"/>
        <v>524.05999999999995</v>
      </c>
      <c r="K92" s="173">
        <f>'2025 Μάιος'!L23</f>
        <v>0</v>
      </c>
      <c r="L92" s="36">
        <f t="shared" si="22"/>
        <v>524.05999999999995</v>
      </c>
      <c r="M92" s="173">
        <f>'2025 Ιούνιος'!L23</f>
        <v>0</v>
      </c>
      <c r="N92" s="36">
        <f t="shared" si="23"/>
        <v>524.05999999999995</v>
      </c>
      <c r="O92" s="173">
        <f>'2025 Ιούλιος'!L23</f>
        <v>0</v>
      </c>
      <c r="P92" s="36">
        <f t="shared" si="24"/>
        <v>524.05999999999995</v>
      </c>
      <c r="Q92" s="173">
        <f>'2025 Aύγουστος'!L23</f>
        <v>0</v>
      </c>
      <c r="R92" s="36">
        <f t="shared" si="25"/>
        <v>524.05999999999995</v>
      </c>
      <c r="S92" s="173">
        <f>'2025 Σεπτέμβριος'!L23</f>
        <v>0</v>
      </c>
      <c r="T92" s="36">
        <f t="shared" si="26"/>
        <v>524.05999999999995</v>
      </c>
      <c r="U92" s="173">
        <f>'2025 Οκτώβριος'!L23</f>
        <v>0</v>
      </c>
      <c r="V92" s="36">
        <f t="shared" si="27"/>
        <v>524.05999999999995</v>
      </c>
      <c r="W92" s="173">
        <f>'2025 Νοέμβριος'!L23</f>
        <v>0</v>
      </c>
      <c r="X92" s="36">
        <f t="shared" si="28"/>
        <v>524.05999999999995</v>
      </c>
      <c r="Y92" s="173">
        <f>'2025 Δεκέμβριος'!L23</f>
        <v>0</v>
      </c>
      <c r="Z92" s="36">
        <f t="shared" si="29"/>
        <v>524.05999999999995</v>
      </c>
      <c r="AA92" s="173">
        <f t="shared" si="30"/>
        <v>524.05999999999995</v>
      </c>
      <c r="AD92" s="37">
        <f t="shared" si="31"/>
        <v>201.48</v>
      </c>
    </row>
    <row r="93" spans="1:30" x14ac:dyDescent="0.25">
      <c r="A93" s="35" t="str">
        <f>'2025 Ιανουάριος'!C24</f>
        <v>Προμ. Συστ.Πελ. Αυτοκ.</v>
      </c>
      <c r="B93" s="35">
        <v>2024</v>
      </c>
      <c r="C93" s="173">
        <f>'2025 Ιανουάριος'!L24</f>
        <v>0</v>
      </c>
      <c r="D93" s="36">
        <f t="shared" si="18"/>
        <v>0</v>
      </c>
      <c r="E93" s="173">
        <f>'2025 Φεβρουάριος'!L24</f>
        <v>15</v>
      </c>
      <c r="F93" s="36">
        <f t="shared" si="19"/>
        <v>15</v>
      </c>
      <c r="G93" s="173">
        <f>'2025 Μάρτιος'!L24</f>
        <v>114.6</v>
      </c>
      <c r="H93" s="36">
        <f t="shared" si="20"/>
        <v>129.6</v>
      </c>
      <c r="I93" s="173">
        <f>'2025 Απρίλιος'!L24</f>
        <v>100.8</v>
      </c>
      <c r="J93" s="36">
        <f t="shared" si="21"/>
        <v>230.39999999999998</v>
      </c>
      <c r="K93" s="173">
        <f>'2025 Μάιος'!L24</f>
        <v>401.1</v>
      </c>
      <c r="L93" s="36">
        <f t="shared" si="22"/>
        <v>631.5</v>
      </c>
      <c r="M93" s="173">
        <f>'2025 Ιούνιος'!L24</f>
        <v>481.2</v>
      </c>
      <c r="N93" s="36">
        <f t="shared" si="23"/>
        <v>1112.7</v>
      </c>
      <c r="O93" s="173">
        <f>'2025 Ιούλιος'!L24</f>
        <v>592.04999999999995</v>
      </c>
      <c r="P93" s="36">
        <f t="shared" si="24"/>
        <v>1704.75</v>
      </c>
      <c r="Q93" s="173">
        <f>'2025 Aύγουστος'!L24</f>
        <v>352.35</v>
      </c>
      <c r="R93" s="36">
        <f t="shared" si="25"/>
        <v>2057.1</v>
      </c>
      <c r="S93" s="173">
        <f>'2025 Σεπτέμβριος'!L24</f>
        <v>287.85000000000002</v>
      </c>
      <c r="T93" s="36">
        <f t="shared" si="26"/>
        <v>2344.9499999999998</v>
      </c>
      <c r="U93" s="173">
        <f>'2025 Οκτώβριος'!L24</f>
        <v>91.95</v>
      </c>
      <c r="V93" s="36">
        <f t="shared" si="27"/>
        <v>2436.8999999999996</v>
      </c>
      <c r="W93" s="173">
        <f>'2025 Νοέμβριος'!L24</f>
        <v>100.8</v>
      </c>
      <c r="X93" s="36">
        <f t="shared" si="28"/>
        <v>2537.6999999999998</v>
      </c>
      <c r="Y93" s="173">
        <f>'2025 Δεκέμβριος'!L24</f>
        <v>0</v>
      </c>
      <c r="Z93" s="36">
        <f t="shared" si="29"/>
        <v>2537.6999999999998</v>
      </c>
      <c r="AA93" s="173">
        <f t="shared" si="30"/>
        <v>2537.6999999999998</v>
      </c>
      <c r="AD93" s="37">
        <f t="shared" si="31"/>
        <v>0</v>
      </c>
    </row>
    <row r="94" spans="1:30" x14ac:dyDescent="0.25">
      <c r="A94" s="35" t="str">
        <f>'2025 Ιανουάριος'!C25</f>
        <v>Προμ. Συστ.Πελ. Γυμν.</v>
      </c>
      <c r="B94" s="35">
        <v>2024</v>
      </c>
      <c r="C94" s="173">
        <f>'2025 Ιανουάριος'!L25</f>
        <v>0</v>
      </c>
      <c r="D94" s="36">
        <f t="shared" si="18"/>
        <v>0</v>
      </c>
      <c r="E94" s="173">
        <f>'2025 Φεβρουάριος'!L25</f>
        <v>0</v>
      </c>
      <c r="F94" s="36">
        <f t="shared" si="19"/>
        <v>0</v>
      </c>
      <c r="G94" s="173">
        <f>'2025 Μάρτιος'!L25</f>
        <v>0</v>
      </c>
      <c r="H94" s="36">
        <f t="shared" si="20"/>
        <v>0</v>
      </c>
      <c r="I94" s="173">
        <f>'2025 Απρίλιος'!L25</f>
        <v>0</v>
      </c>
      <c r="J94" s="36">
        <f t="shared" si="21"/>
        <v>0</v>
      </c>
      <c r="K94" s="173">
        <f>'2025 Μάιος'!L25</f>
        <v>0</v>
      </c>
      <c r="L94" s="36">
        <f t="shared" si="22"/>
        <v>0</v>
      </c>
      <c r="M94" s="173">
        <f>'2025 Ιούνιος'!L25</f>
        <v>0</v>
      </c>
      <c r="N94" s="36">
        <f t="shared" si="23"/>
        <v>0</v>
      </c>
      <c r="O94" s="173">
        <f>'2025 Ιούλιος'!L25</f>
        <v>0</v>
      </c>
      <c r="P94" s="36">
        <f t="shared" si="24"/>
        <v>0</v>
      </c>
      <c r="Q94" s="173">
        <f>'2025 Aύγουστος'!L25</f>
        <v>0</v>
      </c>
      <c r="R94" s="36">
        <f t="shared" si="25"/>
        <v>0</v>
      </c>
      <c r="S94" s="173">
        <f>'2025 Σεπτέμβριος'!L25</f>
        <v>0</v>
      </c>
      <c r="T94" s="36">
        <f t="shared" si="26"/>
        <v>0</v>
      </c>
      <c r="U94" s="173">
        <f>'2025 Οκτώβριος'!L25</f>
        <v>0</v>
      </c>
      <c r="V94" s="36">
        <f t="shared" si="27"/>
        <v>0</v>
      </c>
      <c r="W94" s="173">
        <f>'2025 Νοέμβριος'!L25</f>
        <v>0</v>
      </c>
      <c r="X94" s="36">
        <f t="shared" si="28"/>
        <v>0</v>
      </c>
      <c r="Y94" s="173">
        <f>'2025 Δεκέμβριος'!L25</f>
        <v>0</v>
      </c>
      <c r="Z94" s="36">
        <f t="shared" si="29"/>
        <v>0</v>
      </c>
      <c r="AA94" s="173">
        <f t="shared" si="30"/>
        <v>0</v>
      </c>
      <c r="AD94" s="37">
        <f t="shared" si="31"/>
        <v>0</v>
      </c>
    </row>
    <row r="95" spans="1:30" x14ac:dyDescent="0.25">
      <c r="A95" s="35" t="str">
        <f>'2025 Ιανουάριος'!C26</f>
        <v>Προμ.Σύστ.Πελ. TRANSFER</v>
      </c>
      <c r="B95" s="35">
        <v>2024</v>
      </c>
      <c r="C95" s="173">
        <f>'2025 Ιανουάριος'!L26</f>
        <v>0</v>
      </c>
      <c r="D95" s="36">
        <f t="shared" si="18"/>
        <v>0</v>
      </c>
      <c r="E95" s="173">
        <f>'2025 Φεβρουάριος'!L26</f>
        <v>0</v>
      </c>
      <c r="F95" s="36">
        <f t="shared" si="19"/>
        <v>0</v>
      </c>
      <c r="G95" s="173">
        <f>'2025 Μάρτιος'!L26</f>
        <v>0</v>
      </c>
      <c r="H95" s="36">
        <f t="shared" si="20"/>
        <v>0</v>
      </c>
      <c r="I95" s="173">
        <f>'2025 Απρίλιος'!L26</f>
        <v>0</v>
      </c>
      <c r="J95" s="36">
        <f t="shared" si="21"/>
        <v>0</v>
      </c>
      <c r="K95" s="173">
        <f>'2025 Μάιος'!L26</f>
        <v>0</v>
      </c>
      <c r="L95" s="36">
        <f t="shared" si="22"/>
        <v>0</v>
      </c>
      <c r="M95" s="173">
        <f>'2025 Ιούνιος'!L26</f>
        <v>0</v>
      </c>
      <c r="N95" s="36">
        <f t="shared" si="23"/>
        <v>0</v>
      </c>
      <c r="O95" s="173">
        <f>'2025 Ιούλιος'!L26</f>
        <v>0</v>
      </c>
      <c r="P95" s="36">
        <f t="shared" si="24"/>
        <v>0</v>
      </c>
      <c r="Q95" s="173">
        <f>'2025 Aύγουστος'!L26</f>
        <v>0</v>
      </c>
      <c r="R95" s="36">
        <f t="shared" si="25"/>
        <v>0</v>
      </c>
      <c r="S95" s="173">
        <f>'2025 Σεπτέμβριος'!L26</f>
        <v>0</v>
      </c>
      <c r="T95" s="36">
        <f t="shared" si="26"/>
        <v>0</v>
      </c>
      <c r="U95" s="173">
        <f>'2025 Οκτώβριος'!L26</f>
        <v>112.9</v>
      </c>
      <c r="V95" s="36">
        <f t="shared" si="27"/>
        <v>112.9</v>
      </c>
      <c r="W95" s="173">
        <f>'2025 Νοέμβριος'!L26</f>
        <v>0</v>
      </c>
      <c r="X95" s="36">
        <f t="shared" si="28"/>
        <v>112.9</v>
      </c>
      <c r="Y95" s="173">
        <f>'2025 Δεκέμβριος'!L26</f>
        <v>0</v>
      </c>
      <c r="Z95" s="36">
        <f t="shared" si="29"/>
        <v>112.9</v>
      </c>
      <c r="AA95" s="173">
        <f t="shared" si="30"/>
        <v>112.9</v>
      </c>
      <c r="AD95" s="37">
        <f t="shared" si="31"/>
        <v>0</v>
      </c>
    </row>
    <row r="96" spans="1:30" x14ac:dyDescent="0.25">
      <c r="A96" s="35" t="str">
        <f>'2025 Ιανουάριος'!C27</f>
        <v>Προμ.Σύστ.Πελ.Εκδρ.- Ξεναγ.</v>
      </c>
      <c r="B96" s="35">
        <v>2024</v>
      </c>
      <c r="C96" s="173">
        <f>'2025 Ιανουάριος'!L27</f>
        <v>0</v>
      </c>
      <c r="D96" s="36">
        <f>C96</f>
        <v>0</v>
      </c>
      <c r="E96" s="173">
        <f>'2025 Φεβρουάριος'!L27</f>
        <v>0</v>
      </c>
      <c r="F96" s="36">
        <f>D96+E96</f>
        <v>0</v>
      </c>
      <c r="G96" s="173">
        <f>'2025 Μάρτιος'!L27</f>
        <v>0</v>
      </c>
      <c r="H96" s="36">
        <f>F96+G96</f>
        <v>0</v>
      </c>
      <c r="I96" s="173">
        <f>'2025 Απρίλιος'!L27</f>
        <v>0</v>
      </c>
      <c r="J96" s="36">
        <f>H96+I96</f>
        <v>0</v>
      </c>
      <c r="K96" s="173">
        <f>'2025 Μάιος'!L27</f>
        <v>0</v>
      </c>
      <c r="L96" s="36">
        <f>J96+K96</f>
        <v>0</v>
      </c>
      <c r="M96" s="173">
        <f>'2025 Ιούνιος'!L27</f>
        <v>194.35</v>
      </c>
      <c r="N96" s="36">
        <f>L96+M96</f>
        <v>194.35</v>
      </c>
      <c r="O96" s="173">
        <f>'2025 Ιούλιος'!L27</f>
        <v>225.4</v>
      </c>
      <c r="P96" s="36">
        <f>N96+O96</f>
        <v>419.75</v>
      </c>
      <c r="Q96" s="173">
        <f>'2025 Aύγουστος'!L27</f>
        <v>54.92</v>
      </c>
      <c r="R96" s="36">
        <f>P96+Q96</f>
        <v>474.67</v>
      </c>
      <c r="S96" s="173">
        <f>'2025 Σεπτέμβριος'!L27</f>
        <v>275.08</v>
      </c>
      <c r="T96" s="36">
        <f>R96+S96</f>
        <v>749.75</v>
      </c>
      <c r="U96" s="173">
        <f>'2025 Οκτώβριος'!L27</f>
        <v>110.88999999999999</v>
      </c>
      <c r="V96" s="36">
        <f>T96+U96</f>
        <v>860.64</v>
      </c>
      <c r="W96" s="173">
        <f>'2025 Νοέμβριος'!L27</f>
        <v>407.42</v>
      </c>
      <c r="X96" s="36">
        <f>V96+W96</f>
        <v>1268.06</v>
      </c>
      <c r="Y96" s="173">
        <f>'2025 Δεκέμβριος'!L27</f>
        <v>19.05</v>
      </c>
      <c r="Z96" s="36">
        <f>X96+Y96</f>
        <v>1287.1099999999999</v>
      </c>
      <c r="AA96" s="173">
        <f>C96+E96+G96+I96+K96+M96+O96+Q96+S96+U96+W96+Y96</f>
        <v>1287.1099999999999</v>
      </c>
      <c r="AD96" s="37">
        <f t="shared" si="31"/>
        <v>0</v>
      </c>
    </row>
    <row r="97" spans="1:30" x14ac:dyDescent="0.25">
      <c r="A97" s="35" t="str">
        <f>'2025 Ιανουάριος'!C28</f>
        <v>Προμ.Συστ.Πελ.Κρουαζιέρας</v>
      </c>
      <c r="B97" s="35">
        <v>2024</v>
      </c>
      <c r="C97" s="174">
        <f>'2025 Ιανουάριος'!L28</f>
        <v>0</v>
      </c>
      <c r="D97" s="36">
        <f t="shared" si="18"/>
        <v>0</v>
      </c>
      <c r="E97" s="173">
        <f>'2025 Φεβρουάριος'!L28</f>
        <v>0</v>
      </c>
      <c r="F97" s="36">
        <f t="shared" si="19"/>
        <v>0</v>
      </c>
      <c r="G97" s="173">
        <f>'2025 Μάρτιος'!L28</f>
        <v>0</v>
      </c>
      <c r="H97" s="36">
        <f t="shared" ref="H97:H98" si="32">F97+G97</f>
        <v>0</v>
      </c>
      <c r="I97" s="173">
        <f>'2025 Απρίλιος'!L28</f>
        <v>0</v>
      </c>
      <c r="J97" s="36">
        <f t="shared" ref="J97:J106" si="33">H97+I97</f>
        <v>0</v>
      </c>
      <c r="K97" s="173">
        <f>'2025 Μάιος'!L28</f>
        <v>0</v>
      </c>
      <c r="L97" s="36">
        <f t="shared" ref="L97:L98" si="34">J97+K97</f>
        <v>0</v>
      </c>
      <c r="M97" s="173">
        <f>'2025 Ιούνιος'!L28</f>
        <v>0</v>
      </c>
      <c r="N97" s="36">
        <f t="shared" ref="N97:N98" si="35">L97+M97</f>
        <v>0</v>
      </c>
      <c r="O97" s="173">
        <f>'2025 Ιούλιος'!L28</f>
        <v>0</v>
      </c>
      <c r="P97" s="36">
        <f t="shared" ref="P97:P106" si="36">N97+O97</f>
        <v>0</v>
      </c>
      <c r="Q97" s="173">
        <f>'2025 Aύγουστος'!L28</f>
        <v>120.16</v>
      </c>
      <c r="R97" s="36">
        <f t="shared" ref="R97:R106" si="37">P97+Q97</f>
        <v>120.16</v>
      </c>
      <c r="S97" s="173">
        <f>'2025 Σεπτέμβριος'!L28</f>
        <v>0</v>
      </c>
      <c r="T97" s="36">
        <f t="shared" ref="T97:T106" si="38">R97+S97</f>
        <v>120.16</v>
      </c>
      <c r="U97" s="173">
        <f>'2025 Οκτώβριος'!L28</f>
        <v>0</v>
      </c>
      <c r="V97" s="36">
        <f t="shared" ref="V97:V106" si="39">T97+U97</f>
        <v>120.16</v>
      </c>
      <c r="W97" s="173">
        <f>'2025 Νοέμβριος'!L28</f>
        <v>0</v>
      </c>
      <c r="X97" s="36">
        <f t="shared" ref="X97:X106" si="40">V97+W97</f>
        <v>120.16</v>
      </c>
      <c r="Y97" s="173">
        <f>'2025 Δεκέμβριος'!L28</f>
        <v>0</v>
      </c>
      <c r="Z97" s="36">
        <f t="shared" ref="Z97:Z106" si="41">X97+Y97</f>
        <v>120.16</v>
      </c>
      <c r="AA97" s="173">
        <f t="shared" ref="AA97:AA98" si="42">C97+E97+G97+I97+K97+M97+O97+Q97+S97+U97+W97+Y97</f>
        <v>120.16</v>
      </c>
      <c r="AD97" s="37">
        <f t="shared" si="31"/>
        <v>0</v>
      </c>
    </row>
    <row r="98" spans="1:30" x14ac:dyDescent="0.25">
      <c r="A98" s="35" t="str">
        <f>'2025 Ιανουάριος'!C29</f>
        <v>Ασυνήθη έσοδα και κέρδη</v>
      </c>
      <c r="B98" s="35">
        <v>2024</v>
      </c>
      <c r="C98" s="173">
        <f>'2025 Ιανουάριος'!L29</f>
        <v>5335.41</v>
      </c>
      <c r="D98" s="36">
        <f t="shared" si="18"/>
        <v>5335.41</v>
      </c>
      <c r="E98" s="173">
        <f>'2025 Φεβρουάριος'!L29</f>
        <v>15.01</v>
      </c>
      <c r="F98" s="36">
        <f t="shared" si="19"/>
        <v>5350.42</v>
      </c>
      <c r="G98" s="173">
        <f>'2025 Μάρτιος'!L29</f>
        <v>6.22</v>
      </c>
      <c r="H98" s="36">
        <f t="shared" si="32"/>
        <v>5356.64</v>
      </c>
      <c r="I98" s="173">
        <f>'2025 Απρίλιος'!L29</f>
        <v>75.13</v>
      </c>
      <c r="J98" s="36">
        <f t="shared" si="33"/>
        <v>5431.77</v>
      </c>
      <c r="K98" s="173">
        <f>'2025 Μάιος'!L29</f>
        <v>34.61</v>
      </c>
      <c r="L98" s="36">
        <f t="shared" si="34"/>
        <v>5466.38</v>
      </c>
      <c r="M98" s="173">
        <f>'2025 Ιούνιος'!L29</f>
        <v>114.01</v>
      </c>
      <c r="N98" s="36">
        <f t="shared" si="35"/>
        <v>5580.39</v>
      </c>
      <c r="O98" s="173">
        <f>'2025 Ιούλιος'!L29</f>
        <v>24.11</v>
      </c>
      <c r="P98" s="36">
        <f t="shared" si="36"/>
        <v>5604.5</v>
      </c>
      <c r="Q98" s="173">
        <f>'2025 Aύγουστος'!L29</f>
        <v>0</v>
      </c>
      <c r="R98" s="36">
        <f t="shared" si="37"/>
        <v>5604.5</v>
      </c>
      <c r="S98" s="173">
        <f>'2025 Σεπτέμβριος'!L29</f>
        <v>126.27</v>
      </c>
      <c r="T98" s="36">
        <f t="shared" si="38"/>
        <v>5730.77</v>
      </c>
      <c r="U98" s="173">
        <f>'2025 Οκτώβριος'!L29</f>
        <v>76.400000000000006</v>
      </c>
      <c r="V98" s="36">
        <f t="shared" si="39"/>
        <v>5807.17</v>
      </c>
      <c r="W98" s="173">
        <f>'2025 Νοέμβριος'!L29</f>
        <v>280.5</v>
      </c>
      <c r="X98" s="36">
        <f t="shared" si="40"/>
        <v>6087.67</v>
      </c>
      <c r="Y98" s="173">
        <f>'2025 Δεκέμβριος'!L29</f>
        <v>12649.49</v>
      </c>
      <c r="Z98" s="36">
        <f t="shared" si="41"/>
        <v>18737.16</v>
      </c>
      <c r="AA98" s="173">
        <f t="shared" si="42"/>
        <v>18737.16</v>
      </c>
      <c r="AD98" s="37">
        <f t="shared" si="31"/>
        <v>5451.37</v>
      </c>
    </row>
    <row r="99" spans="1:30" x14ac:dyDescent="0.25">
      <c r="A99" s="35" t="str">
        <f>'2025 Ιανουάριος'!C30</f>
        <v>Φορος Παρεπιδημούντων</v>
      </c>
      <c r="B99" s="35">
        <v>2024</v>
      </c>
      <c r="C99" s="173">
        <f>'2025 Ιανουάριος'!L30</f>
        <v>-59.92</v>
      </c>
      <c r="D99" s="36">
        <f t="shared" si="18"/>
        <v>-59.92</v>
      </c>
      <c r="E99" s="173">
        <f>'2025 Φεβρουάριος'!L30</f>
        <v>-85.21</v>
      </c>
      <c r="F99" s="36">
        <f t="shared" si="19"/>
        <v>-145.13</v>
      </c>
      <c r="G99" s="173">
        <f>'2025 Μάρτιος'!L30</f>
        <v>-135.77000000000001</v>
      </c>
      <c r="H99" s="36">
        <f t="shared" ref="H99:H106" si="43">F99+G99</f>
        <v>-280.89999999999998</v>
      </c>
      <c r="I99" s="173">
        <f>'2025 Απρίλιος'!L30</f>
        <v>-328.33</v>
      </c>
      <c r="J99" s="36">
        <f t="shared" si="33"/>
        <v>-609.23</v>
      </c>
      <c r="K99" s="173">
        <f>'2025 Μάιος'!L30</f>
        <v>-343.69</v>
      </c>
      <c r="L99" s="36">
        <f>J99+K99</f>
        <v>-952.92000000000007</v>
      </c>
      <c r="M99" s="173">
        <f>'2025 Ιούνιος'!L30</f>
        <v>-403.13</v>
      </c>
      <c r="N99" s="36">
        <f>L99+M99</f>
        <v>-1356.0500000000002</v>
      </c>
      <c r="O99" s="173">
        <f>'2025 Ιούλιος'!L30</f>
        <v>-383.32</v>
      </c>
      <c r="P99" s="36">
        <f t="shared" si="36"/>
        <v>-1739.3700000000001</v>
      </c>
      <c r="Q99" s="173">
        <f>'2025 Aύγουστος'!L30</f>
        <v>-331.8</v>
      </c>
      <c r="R99" s="36">
        <f t="shared" si="37"/>
        <v>-2071.17</v>
      </c>
      <c r="S99" s="173">
        <f>'2025 Σεπτέμβριος'!L30</f>
        <v>-361.84</v>
      </c>
      <c r="T99" s="36">
        <f t="shared" si="38"/>
        <v>-2433.0100000000002</v>
      </c>
      <c r="U99" s="173">
        <f>'2025 Οκτώβριος'!L30</f>
        <v>-366.73</v>
      </c>
      <c r="V99" s="36">
        <f t="shared" si="39"/>
        <v>-2799.7400000000002</v>
      </c>
      <c r="W99" s="173">
        <f>'2025 Νοέμβριος'!L30</f>
        <v>-120.61</v>
      </c>
      <c r="X99" s="36">
        <f t="shared" si="40"/>
        <v>-2920.3500000000004</v>
      </c>
      <c r="Y99" s="173">
        <f>'2025 Δεκέμβριος'!L30</f>
        <v>-178.7</v>
      </c>
      <c r="Z99" s="36">
        <f t="shared" si="41"/>
        <v>-3099.05</v>
      </c>
      <c r="AA99" s="173">
        <f>C99+E99+G99+I99+K99+M99+O99+Q99+S99+U99+W99+Y99</f>
        <v>-3099.05</v>
      </c>
      <c r="AD99" s="37">
        <f t="shared" si="31"/>
        <v>-952.92000000000007</v>
      </c>
    </row>
    <row r="100" spans="1:30" x14ac:dyDescent="0.25">
      <c r="A100" s="35" t="str">
        <f>'2025 Ιανουάριος'!C31</f>
        <v xml:space="preserve">Πρόβλεψη </v>
      </c>
      <c r="B100" s="35">
        <v>2024</v>
      </c>
      <c r="C100" s="173">
        <f>'2025 Ιανουάριος'!L31</f>
        <v>0</v>
      </c>
      <c r="D100" s="36">
        <f t="shared" ref="D100:D106" si="44">C100</f>
        <v>0</v>
      </c>
      <c r="E100" s="173">
        <f>'2025 Φεβρουάριος'!L31</f>
        <v>0</v>
      </c>
      <c r="F100" s="36">
        <f t="shared" ref="F100:F106" si="45">D100+E100</f>
        <v>0</v>
      </c>
      <c r="G100" s="173">
        <f>'2025 Μάρτιος'!L31</f>
        <v>0</v>
      </c>
      <c r="H100" s="36">
        <f t="shared" si="43"/>
        <v>0</v>
      </c>
      <c r="I100" s="173">
        <f>'2025 Απρίλιος'!L31</f>
        <v>0</v>
      </c>
      <c r="J100" s="36">
        <f t="shared" si="33"/>
        <v>0</v>
      </c>
      <c r="K100" s="173">
        <f>'2025 Μάιος'!L31</f>
        <v>0</v>
      </c>
      <c r="L100" s="36">
        <f t="shared" ref="L100:L106" si="46">J100+K100</f>
        <v>0</v>
      </c>
      <c r="M100" s="173">
        <f>'2025 Ιούνιος'!L31</f>
        <v>0</v>
      </c>
      <c r="N100" s="36">
        <f t="shared" ref="N100:N106" si="47">L100+M100</f>
        <v>0</v>
      </c>
      <c r="O100" s="173">
        <f>'2025 Ιούλιος'!L31</f>
        <v>0</v>
      </c>
      <c r="P100" s="36">
        <f t="shared" si="36"/>
        <v>0</v>
      </c>
      <c r="Q100" s="173">
        <f>'2025 Aύγουστος'!L31</f>
        <v>0</v>
      </c>
      <c r="R100" s="36">
        <f t="shared" si="37"/>
        <v>0</v>
      </c>
      <c r="S100" s="173">
        <f>'2025 Σεπτέμβριος'!L31</f>
        <v>0</v>
      </c>
      <c r="T100" s="36">
        <f t="shared" si="38"/>
        <v>0</v>
      </c>
      <c r="U100" s="173">
        <f>'2025 Οκτώβριος'!L31</f>
        <v>0</v>
      </c>
      <c r="V100" s="36">
        <f t="shared" si="39"/>
        <v>0</v>
      </c>
      <c r="W100" s="173">
        <f>'2025 Νοέμβριος'!L31</f>
        <v>0</v>
      </c>
      <c r="X100" s="36">
        <f t="shared" si="40"/>
        <v>0</v>
      </c>
      <c r="Y100" s="173">
        <f>'2025 Δεκέμβριος'!L31</f>
        <v>50000</v>
      </c>
      <c r="Z100" s="36">
        <f t="shared" si="41"/>
        <v>50000</v>
      </c>
      <c r="AA100" s="173">
        <f t="shared" ref="AA100:AA106" si="48">C100+E100+G100+I100+K100+M100+O100+Q100+S100+U100+W100+Y100</f>
        <v>50000</v>
      </c>
      <c r="AD100" s="37">
        <f t="shared" si="31"/>
        <v>0</v>
      </c>
    </row>
    <row r="101" spans="1:30" x14ac:dyDescent="0.25">
      <c r="A101" s="35">
        <f>'2025 Ιανουάριος'!C32</f>
        <v>0</v>
      </c>
      <c r="B101" s="35">
        <v>2024</v>
      </c>
      <c r="C101" s="173">
        <f>'2025 Ιανουάριος'!L32</f>
        <v>0</v>
      </c>
      <c r="D101" s="36">
        <f t="shared" si="44"/>
        <v>0</v>
      </c>
      <c r="E101" s="173">
        <f>'2025 Φεβρουάριος'!L32</f>
        <v>0</v>
      </c>
      <c r="F101" s="36">
        <f t="shared" si="45"/>
        <v>0</v>
      </c>
      <c r="G101" s="173">
        <f>'2025 Μάρτιος'!L32</f>
        <v>0</v>
      </c>
      <c r="H101" s="36">
        <f t="shared" si="43"/>
        <v>0</v>
      </c>
      <c r="I101" s="173">
        <f>'2025 Απρίλιος'!L32</f>
        <v>0</v>
      </c>
      <c r="J101" s="36">
        <f t="shared" si="33"/>
        <v>0</v>
      </c>
      <c r="K101" s="173">
        <f>'2025 Μάιος'!L32</f>
        <v>0</v>
      </c>
      <c r="L101" s="36">
        <f t="shared" si="46"/>
        <v>0</v>
      </c>
      <c r="M101" s="173">
        <f>'2025 Ιούνιος'!L32</f>
        <v>0</v>
      </c>
      <c r="N101" s="36">
        <f t="shared" si="47"/>
        <v>0</v>
      </c>
      <c r="O101" s="173">
        <f>'2025 Ιούλιος'!L32</f>
        <v>0</v>
      </c>
      <c r="P101" s="36">
        <f t="shared" si="36"/>
        <v>0</v>
      </c>
      <c r="Q101" s="173">
        <f>'2025 Aύγουστος'!L32</f>
        <v>0</v>
      </c>
      <c r="R101" s="36">
        <f t="shared" si="37"/>
        <v>0</v>
      </c>
      <c r="S101" s="173">
        <f>'2025 Σεπτέμβριος'!L32</f>
        <v>0</v>
      </c>
      <c r="T101" s="36">
        <f t="shared" si="38"/>
        <v>0</v>
      </c>
      <c r="U101" s="173">
        <f>'2025 Οκτώβριος'!L32</f>
        <v>0</v>
      </c>
      <c r="V101" s="36">
        <f t="shared" si="39"/>
        <v>0</v>
      </c>
      <c r="W101" s="173">
        <f>'2025 Νοέμβριος'!L32</f>
        <v>0</v>
      </c>
      <c r="X101" s="36">
        <f t="shared" si="40"/>
        <v>0</v>
      </c>
      <c r="Y101" s="173">
        <f>'2025 Δεκέμβριος'!L32</f>
        <v>0</v>
      </c>
      <c r="Z101" s="36">
        <f t="shared" si="41"/>
        <v>0</v>
      </c>
      <c r="AA101" s="173">
        <f t="shared" si="48"/>
        <v>0</v>
      </c>
      <c r="AD101" s="37">
        <f t="shared" ref="AD101:AD106" si="49">IF(C65&lt;&gt;0,C101,0) + IF(E65&lt;&gt;0,E101,0) + IF(G65&lt;&gt;0,G101,0) +
IF(I65&lt;&gt;0,I101,0) + IF(K65&lt;&gt;0,K101,0) + IF(M65&lt;&gt;0,M101,0) +
IF(O65&lt;&gt;0,O101,0) + IF(Q65&lt;&gt;0,Q101,0) + IF(S65&lt;&gt;0,S101,0) +
IF(U65&lt;&gt;0,U101,0) + IF(W65&lt;&gt;0,W101,0) + IF(Y65&lt;&gt;0,Y101,0)</f>
        <v>0</v>
      </c>
    </row>
    <row r="102" spans="1:30" x14ac:dyDescent="0.25">
      <c r="A102" s="35">
        <f>'2025 Ιανουάριος'!C33</f>
        <v>0</v>
      </c>
      <c r="B102" s="35">
        <v>2024</v>
      </c>
      <c r="C102" s="173">
        <f>'2025 Ιανουάριος'!L33</f>
        <v>0</v>
      </c>
      <c r="D102" s="36">
        <f t="shared" si="44"/>
        <v>0</v>
      </c>
      <c r="E102" s="173">
        <f>'2025 Φεβρουάριος'!L33</f>
        <v>0</v>
      </c>
      <c r="F102" s="36">
        <f t="shared" si="45"/>
        <v>0</v>
      </c>
      <c r="G102" s="173">
        <f>'2025 Μάρτιος'!L33</f>
        <v>0</v>
      </c>
      <c r="H102" s="36">
        <f t="shared" si="43"/>
        <v>0</v>
      </c>
      <c r="I102" s="173">
        <f>'2025 Απρίλιος'!L33</f>
        <v>0</v>
      </c>
      <c r="J102" s="36">
        <f t="shared" si="33"/>
        <v>0</v>
      </c>
      <c r="K102" s="173">
        <f>'2025 Μάιος'!L33</f>
        <v>0</v>
      </c>
      <c r="L102" s="36">
        <f t="shared" si="46"/>
        <v>0</v>
      </c>
      <c r="M102" s="173">
        <f>'2025 Ιούνιος'!L33</f>
        <v>0</v>
      </c>
      <c r="N102" s="36">
        <f t="shared" si="47"/>
        <v>0</v>
      </c>
      <c r="O102" s="173">
        <f>'2025 Ιούλιος'!L33</f>
        <v>0</v>
      </c>
      <c r="P102" s="36">
        <f t="shared" si="36"/>
        <v>0</v>
      </c>
      <c r="Q102" s="173">
        <f>'2025 Aύγουστος'!L33</f>
        <v>0</v>
      </c>
      <c r="R102" s="36">
        <f t="shared" si="37"/>
        <v>0</v>
      </c>
      <c r="S102" s="173">
        <f>'2025 Σεπτέμβριος'!L33</f>
        <v>0</v>
      </c>
      <c r="T102" s="36">
        <f t="shared" si="38"/>
        <v>0</v>
      </c>
      <c r="U102" s="173">
        <f>'2025 Οκτώβριος'!L33</f>
        <v>0</v>
      </c>
      <c r="V102" s="36">
        <f t="shared" si="39"/>
        <v>0</v>
      </c>
      <c r="W102" s="173">
        <f>'2025 Νοέμβριος'!L33</f>
        <v>0</v>
      </c>
      <c r="X102" s="36">
        <f t="shared" si="40"/>
        <v>0</v>
      </c>
      <c r="Y102" s="173">
        <f>'2025 Δεκέμβριος'!L33</f>
        <v>0</v>
      </c>
      <c r="Z102" s="36">
        <f t="shared" si="41"/>
        <v>0</v>
      </c>
      <c r="AA102" s="173">
        <f t="shared" si="48"/>
        <v>0</v>
      </c>
      <c r="AD102" s="37">
        <f t="shared" si="49"/>
        <v>0</v>
      </c>
    </row>
    <row r="103" spans="1:30" x14ac:dyDescent="0.25">
      <c r="A103" s="35">
        <f>'2025 Ιανουάριος'!C34</f>
        <v>0</v>
      </c>
      <c r="B103" s="35">
        <v>2024</v>
      </c>
      <c r="C103" s="173">
        <f>'2025 Ιανουάριος'!L34</f>
        <v>0</v>
      </c>
      <c r="D103" s="36">
        <f t="shared" si="44"/>
        <v>0</v>
      </c>
      <c r="E103" s="173">
        <f>'2025 Φεβρουάριος'!L34</f>
        <v>0</v>
      </c>
      <c r="F103" s="36">
        <f t="shared" si="45"/>
        <v>0</v>
      </c>
      <c r="G103" s="173">
        <f>'2025 Μάρτιος'!L34</f>
        <v>0</v>
      </c>
      <c r="H103" s="36">
        <f t="shared" si="43"/>
        <v>0</v>
      </c>
      <c r="I103" s="173">
        <f>'2025 Απρίλιος'!L34</f>
        <v>0</v>
      </c>
      <c r="J103" s="36">
        <f t="shared" si="33"/>
        <v>0</v>
      </c>
      <c r="K103" s="173">
        <f>'2025 Μάιος'!L34</f>
        <v>0</v>
      </c>
      <c r="L103" s="36">
        <f t="shared" si="46"/>
        <v>0</v>
      </c>
      <c r="M103" s="173">
        <f>'2025 Ιούνιος'!L34</f>
        <v>0</v>
      </c>
      <c r="N103" s="36">
        <f t="shared" si="47"/>
        <v>0</v>
      </c>
      <c r="O103" s="173">
        <f>'2025 Ιούλιος'!L34</f>
        <v>0</v>
      </c>
      <c r="P103" s="36">
        <f t="shared" si="36"/>
        <v>0</v>
      </c>
      <c r="Q103" s="173">
        <f>'2025 Aύγουστος'!L34</f>
        <v>0</v>
      </c>
      <c r="R103" s="36">
        <f t="shared" si="37"/>
        <v>0</v>
      </c>
      <c r="S103" s="173">
        <f>'2025 Σεπτέμβριος'!L34</f>
        <v>0</v>
      </c>
      <c r="T103" s="36">
        <f t="shared" si="38"/>
        <v>0</v>
      </c>
      <c r="U103" s="173">
        <f>'2025 Οκτώβριος'!L34</f>
        <v>0</v>
      </c>
      <c r="V103" s="36">
        <f t="shared" si="39"/>
        <v>0</v>
      </c>
      <c r="W103" s="173">
        <f>'2025 Νοέμβριος'!L34</f>
        <v>0</v>
      </c>
      <c r="X103" s="36">
        <f t="shared" si="40"/>
        <v>0</v>
      </c>
      <c r="Y103" s="173">
        <f>'2025 Δεκέμβριος'!L34</f>
        <v>0</v>
      </c>
      <c r="Z103" s="36">
        <f t="shared" si="41"/>
        <v>0</v>
      </c>
      <c r="AA103" s="173">
        <f t="shared" si="48"/>
        <v>0</v>
      </c>
      <c r="AD103" s="37">
        <f t="shared" si="49"/>
        <v>0</v>
      </c>
    </row>
    <row r="104" spans="1:30" x14ac:dyDescent="0.25">
      <c r="A104" s="35">
        <f>'2025 Ιανουάριος'!C35</f>
        <v>0</v>
      </c>
      <c r="B104" s="35">
        <v>2024</v>
      </c>
      <c r="C104" s="173">
        <f>'2025 Ιανουάριος'!L35</f>
        <v>0</v>
      </c>
      <c r="D104" s="36">
        <f t="shared" si="44"/>
        <v>0</v>
      </c>
      <c r="E104" s="173">
        <f>'2025 Φεβρουάριος'!L35</f>
        <v>0</v>
      </c>
      <c r="F104" s="36">
        <f t="shared" si="45"/>
        <v>0</v>
      </c>
      <c r="G104" s="173">
        <f>'2025 Μάρτιος'!L35</f>
        <v>0</v>
      </c>
      <c r="H104" s="36">
        <f t="shared" si="43"/>
        <v>0</v>
      </c>
      <c r="I104" s="173">
        <f>'2025 Απρίλιος'!L35</f>
        <v>0</v>
      </c>
      <c r="J104" s="36">
        <f t="shared" si="33"/>
        <v>0</v>
      </c>
      <c r="K104" s="173">
        <f>'2025 Μάιος'!L35</f>
        <v>0</v>
      </c>
      <c r="L104" s="36">
        <f t="shared" si="46"/>
        <v>0</v>
      </c>
      <c r="M104" s="173">
        <f>'2025 Ιούνιος'!L35</f>
        <v>0</v>
      </c>
      <c r="N104" s="36">
        <f t="shared" si="47"/>
        <v>0</v>
      </c>
      <c r="O104" s="173">
        <f>'2025 Ιούλιος'!L35</f>
        <v>0</v>
      </c>
      <c r="P104" s="36">
        <f t="shared" si="36"/>
        <v>0</v>
      </c>
      <c r="Q104" s="173">
        <f>'2025 Aύγουστος'!L35</f>
        <v>0</v>
      </c>
      <c r="R104" s="36">
        <f t="shared" si="37"/>
        <v>0</v>
      </c>
      <c r="S104" s="173">
        <f>'2025 Σεπτέμβριος'!L35</f>
        <v>0</v>
      </c>
      <c r="T104" s="36">
        <f t="shared" si="38"/>
        <v>0</v>
      </c>
      <c r="U104" s="173">
        <f>'2025 Οκτώβριος'!L35</f>
        <v>0</v>
      </c>
      <c r="V104" s="36">
        <f t="shared" si="39"/>
        <v>0</v>
      </c>
      <c r="W104" s="173">
        <f>'2025 Νοέμβριος'!L35</f>
        <v>0</v>
      </c>
      <c r="X104" s="36">
        <f t="shared" si="40"/>
        <v>0</v>
      </c>
      <c r="Y104" s="173">
        <f>'2025 Δεκέμβριος'!L35</f>
        <v>0</v>
      </c>
      <c r="Z104" s="36">
        <f t="shared" si="41"/>
        <v>0</v>
      </c>
      <c r="AA104" s="173">
        <f t="shared" si="48"/>
        <v>0</v>
      </c>
      <c r="AD104" s="37">
        <f t="shared" si="49"/>
        <v>0</v>
      </c>
    </row>
    <row r="105" spans="1:30" x14ac:dyDescent="0.25">
      <c r="A105" s="35">
        <f>'2025 Ιανουάριος'!C36</f>
        <v>0</v>
      </c>
      <c r="B105" s="35">
        <v>2024</v>
      </c>
      <c r="C105" s="173">
        <f>'2025 Ιανουάριος'!L36</f>
        <v>0</v>
      </c>
      <c r="D105" s="36">
        <f t="shared" si="44"/>
        <v>0</v>
      </c>
      <c r="E105" s="173">
        <f>'2025 Φεβρουάριος'!L36</f>
        <v>0</v>
      </c>
      <c r="F105" s="36">
        <f t="shared" si="45"/>
        <v>0</v>
      </c>
      <c r="G105" s="173">
        <f>'2025 Μάρτιος'!L36</f>
        <v>0</v>
      </c>
      <c r="H105" s="36">
        <f t="shared" si="43"/>
        <v>0</v>
      </c>
      <c r="I105" s="173">
        <f>'2025 Απρίλιος'!L36</f>
        <v>0</v>
      </c>
      <c r="J105" s="36">
        <f t="shared" si="33"/>
        <v>0</v>
      </c>
      <c r="K105" s="173">
        <f>'2025 Μάιος'!L36</f>
        <v>0</v>
      </c>
      <c r="L105" s="36">
        <f t="shared" si="46"/>
        <v>0</v>
      </c>
      <c r="M105" s="173">
        <f>'2025 Ιούνιος'!L36</f>
        <v>0</v>
      </c>
      <c r="N105" s="36">
        <f t="shared" si="47"/>
        <v>0</v>
      </c>
      <c r="O105" s="173">
        <f>'2025 Ιούλιος'!L36</f>
        <v>0</v>
      </c>
      <c r="P105" s="36">
        <f t="shared" si="36"/>
        <v>0</v>
      </c>
      <c r="Q105" s="173">
        <f>'2025 Aύγουστος'!L36</f>
        <v>0</v>
      </c>
      <c r="R105" s="36">
        <f t="shared" si="37"/>
        <v>0</v>
      </c>
      <c r="S105" s="173">
        <f>'2025 Σεπτέμβριος'!L36</f>
        <v>0</v>
      </c>
      <c r="T105" s="36">
        <f t="shared" si="38"/>
        <v>0</v>
      </c>
      <c r="U105" s="173">
        <f>'2025 Οκτώβριος'!L36</f>
        <v>0</v>
      </c>
      <c r="V105" s="36">
        <f t="shared" si="39"/>
        <v>0</v>
      </c>
      <c r="W105" s="173">
        <f>'2025 Νοέμβριος'!L36</f>
        <v>0</v>
      </c>
      <c r="X105" s="36">
        <f t="shared" si="40"/>
        <v>0</v>
      </c>
      <c r="Y105" s="173">
        <f>'2025 Δεκέμβριος'!L36</f>
        <v>0</v>
      </c>
      <c r="Z105" s="36">
        <f t="shared" si="41"/>
        <v>0</v>
      </c>
      <c r="AA105" s="173">
        <f t="shared" si="48"/>
        <v>0</v>
      </c>
      <c r="AD105" s="37">
        <f>IF(C69&lt;&gt;0,C105,0) + IF(E69&lt;&gt;0,E105,0) + IF(G69&lt;&gt;0,G105,0) +
IF(I69&lt;&gt;0,I105,0) + IF(K69&lt;&gt;0,K105,0) + IF(M69&lt;&gt;0,M105,0) +
IF(O69&lt;&gt;0,O105,0) + IF(Q69&lt;&gt;0,Q105,0) + IF(S69&lt;&gt;0,S105,0) +
IF(U69&lt;&gt;0,U105,0) + IF(W69&lt;&gt;0,W105,0) + IF(Y69&lt;&gt;0,Y105,0)</f>
        <v>0</v>
      </c>
    </row>
    <row r="106" spans="1:30" x14ac:dyDescent="0.25">
      <c r="A106" s="35">
        <f>'2025 Ιανουάριος'!C37</f>
        <v>0</v>
      </c>
      <c r="B106" s="35">
        <v>2024</v>
      </c>
      <c r="C106" s="173">
        <f>'2025 Ιανουάριος'!L37</f>
        <v>0</v>
      </c>
      <c r="D106" s="36">
        <f t="shared" si="44"/>
        <v>0</v>
      </c>
      <c r="E106" s="173">
        <f>'2025 Φεβρουάριος'!L37</f>
        <v>0</v>
      </c>
      <c r="F106" s="36">
        <f t="shared" si="45"/>
        <v>0</v>
      </c>
      <c r="G106" s="173">
        <f>'2025 Μάρτιος'!L37</f>
        <v>0</v>
      </c>
      <c r="H106" s="36">
        <f t="shared" si="43"/>
        <v>0</v>
      </c>
      <c r="I106" s="173">
        <f>'2025 Απρίλιος'!L37</f>
        <v>0</v>
      </c>
      <c r="J106" s="36">
        <f t="shared" si="33"/>
        <v>0</v>
      </c>
      <c r="K106" s="173">
        <f>'2025 Μάιος'!L37</f>
        <v>0</v>
      </c>
      <c r="L106" s="36">
        <f t="shared" si="46"/>
        <v>0</v>
      </c>
      <c r="M106" s="173">
        <f>'2025 Ιούνιος'!L37</f>
        <v>0</v>
      </c>
      <c r="N106" s="36">
        <f t="shared" si="47"/>
        <v>0</v>
      </c>
      <c r="O106" s="173">
        <f>'2025 Ιούλιος'!L37</f>
        <v>0</v>
      </c>
      <c r="P106" s="36">
        <f t="shared" si="36"/>
        <v>0</v>
      </c>
      <c r="Q106" s="173">
        <f>'2025 Aύγουστος'!L37</f>
        <v>0</v>
      </c>
      <c r="R106" s="36">
        <f t="shared" si="37"/>
        <v>0</v>
      </c>
      <c r="S106" s="173">
        <f>'2025 Σεπτέμβριος'!L37</f>
        <v>0</v>
      </c>
      <c r="T106" s="36">
        <f t="shared" si="38"/>
        <v>0</v>
      </c>
      <c r="U106" s="173">
        <f>'2025 Οκτώβριος'!L37</f>
        <v>0</v>
      </c>
      <c r="V106" s="36">
        <f t="shared" si="39"/>
        <v>0</v>
      </c>
      <c r="W106" s="173">
        <f>'2025 Νοέμβριος'!L37</f>
        <v>0</v>
      </c>
      <c r="X106" s="36">
        <f t="shared" si="40"/>
        <v>0</v>
      </c>
      <c r="Y106" s="173">
        <f>'2025 Δεκέμβριος'!L37</f>
        <v>0</v>
      </c>
      <c r="Z106" s="36">
        <f t="shared" si="41"/>
        <v>0</v>
      </c>
      <c r="AA106" s="173">
        <f t="shared" si="48"/>
        <v>0</v>
      </c>
      <c r="AD106" s="37">
        <f t="shared" si="49"/>
        <v>0</v>
      </c>
    </row>
    <row r="107" spans="1:30" x14ac:dyDescent="0.25">
      <c r="A107" s="35" t="s">
        <v>136</v>
      </c>
      <c r="B107" s="35"/>
      <c r="C107" s="173">
        <f>SUM(C77:C106)</f>
        <v>17258.986283185841</v>
      </c>
      <c r="D107" s="36">
        <f>C107</f>
        <v>17258.986283185841</v>
      </c>
      <c r="E107" s="173">
        <f>SUM(E77:E106)</f>
        <v>17070.640707964558</v>
      </c>
      <c r="F107" s="36">
        <f>D107+E107</f>
        <v>34329.626991150399</v>
      </c>
      <c r="G107" s="173">
        <f>SUM(G77:G98)</f>
        <v>30315.298053097344</v>
      </c>
      <c r="H107" s="36">
        <f>F107+G107</f>
        <v>64644.925044247742</v>
      </c>
      <c r="I107" s="173">
        <f>SUM(I77:I98)</f>
        <v>67124.73796460178</v>
      </c>
      <c r="J107" s="36">
        <f>H107+I107</f>
        <v>131769.66300884951</v>
      </c>
      <c r="K107" s="173">
        <f>SUM(K77:K98)</f>
        <v>72739.135044247829</v>
      </c>
      <c r="L107" s="36">
        <f>J107+K107</f>
        <v>204508.79805309733</v>
      </c>
      <c r="M107" s="173">
        <f>SUM(M77:M98)</f>
        <v>86133.12999999999</v>
      </c>
      <c r="N107" s="36">
        <f>L107+M107</f>
        <v>290641.92805309733</v>
      </c>
      <c r="O107" s="173">
        <f>SUM(O77:O98)</f>
        <v>81884.75</v>
      </c>
      <c r="P107" s="36">
        <f>N107+O107</f>
        <v>372526.67805309733</v>
      </c>
      <c r="Q107" s="173">
        <f>SUM(Q77:Q98)</f>
        <v>70988.63</v>
      </c>
      <c r="R107" s="36">
        <f>P107+Q107</f>
        <v>443515.30805309734</v>
      </c>
      <c r="S107" s="173">
        <f>SUM(S77:S98)</f>
        <v>77518.556902654891</v>
      </c>
      <c r="T107" s="36">
        <f>R107+S107</f>
        <v>521033.86495575221</v>
      </c>
      <c r="U107" s="173">
        <f>SUM(U77:U98)</f>
        <v>77462.329999999987</v>
      </c>
      <c r="V107" s="36">
        <f>T107+U107</f>
        <v>598496.19495575223</v>
      </c>
      <c r="W107" s="173">
        <f>SUM(W77:W98)</f>
        <v>27727.78</v>
      </c>
      <c r="X107" s="36">
        <f>V107+W107</f>
        <v>626223.97495575226</v>
      </c>
      <c r="Y107" s="173">
        <f>SUM(Y77:Y98)</f>
        <v>50284.889999999992</v>
      </c>
      <c r="Z107" s="36">
        <f>X107+Y107</f>
        <v>676508.86495575227</v>
      </c>
      <c r="AA107" s="173">
        <f>C107+E107+G107+I107+K107+M107+O107+Q107+S107+U107+W107+Y107</f>
        <v>676508.86495575227</v>
      </c>
      <c r="AD107" s="37"/>
    </row>
    <row r="108" spans="1:30" x14ac:dyDescent="0.25">
      <c r="A108" s="35" t="s">
        <v>113</v>
      </c>
      <c r="B108" s="35"/>
      <c r="C108" s="173"/>
      <c r="D108" s="36"/>
      <c r="E108" s="173"/>
      <c r="F108" s="36"/>
      <c r="G108" s="173"/>
      <c r="H108" s="36"/>
      <c r="I108" s="173"/>
      <c r="J108" s="36"/>
      <c r="K108" s="175"/>
      <c r="L108" s="36"/>
      <c r="M108" s="173"/>
      <c r="N108" s="36"/>
      <c r="O108" s="173"/>
      <c r="P108" s="36"/>
      <c r="Q108" s="173"/>
      <c r="R108" s="36"/>
      <c r="S108" s="173"/>
      <c r="T108" s="36"/>
      <c r="U108" s="173"/>
      <c r="V108" s="36"/>
      <c r="W108" s="173"/>
      <c r="X108" s="36"/>
      <c r="Y108" s="173"/>
      <c r="Z108" s="36"/>
      <c r="AA108" s="176"/>
    </row>
    <row r="109" spans="1:30" ht="25.5" customHeight="1" x14ac:dyDescent="0.25">
      <c r="A109" s="170"/>
      <c r="B109" s="170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</row>
    <row r="116" spans="1:27" ht="26.25" x14ac:dyDescent="0.4">
      <c r="A116" s="169" t="s">
        <v>172</v>
      </c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</row>
    <row r="117" spans="1:27" ht="17.25" x14ac:dyDescent="0.3">
      <c r="A117" s="178" t="s">
        <v>142</v>
      </c>
      <c r="B117" s="35" t="s">
        <v>87</v>
      </c>
      <c r="C117" s="172" t="s">
        <v>88</v>
      </c>
      <c r="D117" s="35" t="s">
        <v>89</v>
      </c>
      <c r="E117" s="172" t="s">
        <v>90</v>
      </c>
      <c r="F117" s="35" t="s">
        <v>91</v>
      </c>
      <c r="G117" s="172" t="s">
        <v>92</v>
      </c>
      <c r="H117" s="35" t="s">
        <v>93</v>
      </c>
      <c r="I117" s="172" t="s">
        <v>94</v>
      </c>
      <c r="J117" s="35" t="s">
        <v>95</v>
      </c>
      <c r="K117" s="172" t="s">
        <v>96</v>
      </c>
      <c r="L117" s="35" t="s">
        <v>144</v>
      </c>
      <c r="M117" s="35" t="s">
        <v>97</v>
      </c>
      <c r="N117" s="35" t="s">
        <v>98</v>
      </c>
      <c r="O117" s="172" t="s">
        <v>99</v>
      </c>
      <c r="P117" s="35" t="s">
        <v>100</v>
      </c>
      <c r="Q117" s="172" t="s">
        <v>101</v>
      </c>
      <c r="R117" s="35" t="s">
        <v>102</v>
      </c>
      <c r="S117" s="172" t="s">
        <v>103</v>
      </c>
      <c r="T117" s="35" t="s">
        <v>104</v>
      </c>
      <c r="U117" s="172" t="s">
        <v>105</v>
      </c>
      <c r="V117" s="35" t="s">
        <v>106</v>
      </c>
      <c r="W117" s="172" t="s">
        <v>107</v>
      </c>
      <c r="X117" s="35" t="s">
        <v>108</v>
      </c>
      <c r="Y117" s="172" t="s">
        <v>109</v>
      </c>
      <c r="Z117" s="35" t="s">
        <v>110</v>
      </c>
      <c r="AA117" s="35" t="s">
        <v>141</v>
      </c>
    </row>
    <row r="118" spans="1:27" x14ac:dyDescent="0.25">
      <c r="A118" s="46" t="str">
        <f>'2025 Ιανουάριος'!C44</f>
        <v>Μικτές Αποδοχές H.Keepin (Α.Κ.Υπ.)</v>
      </c>
      <c r="B118" s="35">
        <v>2025</v>
      </c>
      <c r="C118" s="173">
        <f>'2025 Ιανουάριος'!D44</f>
        <v>2197.7200000000003</v>
      </c>
      <c r="D118" s="36">
        <f>C118</f>
        <v>2197.7200000000003</v>
      </c>
      <c r="E118" s="173">
        <f>'2025 Φεβρουάριος'!D44</f>
        <v>2149.4900000000002</v>
      </c>
      <c r="F118" s="36">
        <f>D118+E118</f>
        <v>4347.2100000000009</v>
      </c>
      <c r="G118" s="173">
        <f>'2025 Μάρτιος'!D44</f>
        <v>3372.31</v>
      </c>
      <c r="H118" s="36">
        <f>F118+G118</f>
        <v>7719.52</v>
      </c>
      <c r="I118" s="173">
        <f>'2025 Απρίλιος'!D44</f>
        <v>5695.58</v>
      </c>
      <c r="J118" s="36">
        <f>H118+I118</f>
        <v>13415.1</v>
      </c>
      <c r="K118" s="173">
        <f>'2025 Μάιος'!D44</f>
        <v>3675.16</v>
      </c>
      <c r="L118" s="36">
        <f>J118+K118</f>
        <v>17090.260000000002</v>
      </c>
      <c r="M118" s="173">
        <f>'2025 Ιούνιος'!D44</f>
        <v>0</v>
      </c>
      <c r="N118" s="36">
        <f>L118+M118</f>
        <v>17090.260000000002</v>
      </c>
      <c r="O118" s="173">
        <f>'2025 Ιούλιος'!D44</f>
        <v>0</v>
      </c>
      <c r="P118" s="36">
        <f>N118+O118</f>
        <v>17090.260000000002</v>
      </c>
      <c r="Q118" s="173">
        <f>'2025 Aύγουστος'!D44</f>
        <v>0</v>
      </c>
      <c r="R118" s="36">
        <f>P118+Q118</f>
        <v>17090.260000000002</v>
      </c>
      <c r="S118" s="173">
        <f>'2025 Σεπτέμβριος'!D44</f>
        <v>0</v>
      </c>
      <c r="T118" s="36">
        <f>R118+S118</f>
        <v>17090.260000000002</v>
      </c>
      <c r="U118" s="173">
        <f>'2025 Οκτώβριος'!D44</f>
        <v>0</v>
      </c>
      <c r="V118" s="36">
        <f>T118+U118</f>
        <v>17090.260000000002</v>
      </c>
      <c r="W118" s="173">
        <f>'2025 Νοέμβριος'!D44</f>
        <v>0</v>
      </c>
      <c r="X118" s="36">
        <f>V118+W118</f>
        <v>17090.260000000002</v>
      </c>
      <c r="Y118" s="173">
        <f>'2025 Δεκέμβριος'!D44</f>
        <v>0</v>
      </c>
      <c r="Z118" s="36">
        <f>X118+Y118</f>
        <v>17090.260000000002</v>
      </c>
      <c r="AA118" s="36">
        <f t="shared" ref="AA118:AA148" si="50">C118+E118+G118+I118+K118+M118+O118+Q118+S118+U118+W118+Y118</f>
        <v>17090.260000000002</v>
      </c>
    </row>
    <row r="119" spans="1:27" x14ac:dyDescent="0.25">
      <c r="A119" s="46" t="str">
        <f>'2025 Ιανουάριος'!C45</f>
        <v>Μικτές Αποδοχές Operation (Α.Κ.Operation )</v>
      </c>
      <c r="B119" s="35">
        <v>2025</v>
      </c>
      <c r="C119" s="173">
        <f>'2025 Ιανουάριος'!D45</f>
        <v>3032.62</v>
      </c>
      <c r="D119" s="36">
        <f t="shared" ref="D119:D145" si="51">C119</f>
        <v>3032.62</v>
      </c>
      <c r="E119" s="173">
        <f>'2025 Φεβρουάριος'!D45</f>
        <v>4249.6499999999996</v>
      </c>
      <c r="F119" s="36">
        <f t="shared" ref="F119:F147" si="52">D119+E119</f>
        <v>7282.2699999999995</v>
      </c>
      <c r="G119" s="173">
        <f>'2025 Μάρτιος'!D45</f>
        <v>4953.84</v>
      </c>
      <c r="H119" s="36">
        <f t="shared" ref="H119:H145" si="53">F119+G119</f>
        <v>12236.11</v>
      </c>
      <c r="I119" s="173">
        <f>'2025 Απρίλιος'!D45</f>
        <v>7422.43</v>
      </c>
      <c r="J119" s="36">
        <f t="shared" ref="J119:J144" si="54">H119+I119</f>
        <v>19658.54</v>
      </c>
      <c r="K119" s="173">
        <f>'2025 Μάιος'!D45</f>
        <v>5221.4599999999991</v>
      </c>
      <c r="L119" s="36">
        <f t="shared" ref="L119:L148" si="55">J119+K119</f>
        <v>24880</v>
      </c>
      <c r="M119" s="173">
        <f>'2025 Ιούνιος'!D45</f>
        <v>0</v>
      </c>
      <c r="N119" s="36">
        <f t="shared" ref="N119:N148" si="56">L119+M119</f>
        <v>24880</v>
      </c>
      <c r="O119" s="173">
        <f>'2025 Ιούλιος'!D45</f>
        <v>0</v>
      </c>
      <c r="P119" s="36">
        <f t="shared" ref="P119:P148" si="57">N119+O119</f>
        <v>24880</v>
      </c>
      <c r="Q119" s="173">
        <f>'2025 Aύγουστος'!D45</f>
        <v>0</v>
      </c>
      <c r="R119" s="36">
        <f t="shared" ref="R119:R148" si="58">P119+Q119</f>
        <v>24880</v>
      </c>
      <c r="S119" s="173">
        <f>'2025 Σεπτέμβριος'!D45</f>
        <v>0</v>
      </c>
      <c r="T119" s="36">
        <f t="shared" ref="T119:T148" si="59">R119+S119</f>
        <v>24880</v>
      </c>
      <c r="U119" s="173">
        <f>'2025 Οκτώβριος'!D45</f>
        <v>0</v>
      </c>
      <c r="V119" s="36">
        <f t="shared" ref="V119:V148" si="60">T119+U119</f>
        <v>24880</v>
      </c>
      <c r="W119" s="173">
        <f>'2025 Νοέμβριος'!D45</f>
        <v>0</v>
      </c>
      <c r="X119" s="36">
        <f t="shared" ref="X119:X148" si="61">V119+W119</f>
        <v>24880</v>
      </c>
      <c r="Y119" s="173">
        <f>'2025 Δεκέμβριος'!D45</f>
        <v>0</v>
      </c>
      <c r="Z119" s="36">
        <f t="shared" ref="Z119:Z148" si="62">X119+Y119</f>
        <v>24880</v>
      </c>
      <c r="AA119" s="36">
        <f t="shared" si="50"/>
        <v>24880</v>
      </c>
    </row>
    <row r="120" spans="1:27" x14ac:dyDescent="0.25">
      <c r="A120" s="46" t="str">
        <f>'2025 Ιανουάριος'!C46</f>
        <v>Μικτές Αποδοχές Maintenance (Α.Κ.Υπ.)</v>
      </c>
      <c r="B120" s="35">
        <v>2025</v>
      </c>
      <c r="C120" s="173">
        <f>'2025 Ιανουάριος'!D46</f>
        <v>1618.22</v>
      </c>
      <c r="D120" s="36">
        <f t="shared" si="51"/>
        <v>1618.22</v>
      </c>
      <c r="E120" s="173">
        <f>'2025 Φεβρουάριος'!D46</f>
        <v>1990.56</v>
      </c>
      <c r="F120" s="36">
        <f t="shared" si="52"/>
        <v>3608.7799999999997</v>
      </c>
      <c r="G120" s="173">
        <f>'2025 Μάρτιος'!D46</f>
        <v>2472.37</v>
      </c>
      <c r="H120" s="36">
        <f t="shared" si="53"/>
        <v>6081.15</v>
      </c>
      <c r="I120" s="173">
        <f>'2025 Απρίλιος'!D46</f>
        <v>3740.0899999999997</v>
      </c>
      <c r="J120" s="36">
        <f t="shared" si="54"/>
        <v>9821.24</v>
      </c>
      <c r="K120" s="173">
        <f>'2025 Μάιος'!D46</f>
        <v>4379.5599999999995</v>
      </c>
      <c r="L120" s="36">
        <f t="shared" si="55"/>
        <v>14200.8</v>
      </c>
      <c r="M120" s="173">
        <f>'2025 Ιούνιος'!D46</f>
        <v>0</v>
      </c>
      <c r="N120" s="36">
        <f t="shared" si="56"/>
        <v>14200.8</v>
      </c>
      <c r="O120" s="173">
        <f>'2025 Ιούλιος'!D46</f>
        <v>0</v>
      </c>
      <c r="P120" s="36">
        <f t="shared" si="57"/>
        <v>14200.8</v>
      </c>
      <c r="Q120" s="173">
        <f>'2025 Aύγουστος'!D46</f>
        <v>0</v>
      </c>
      <c r="R120" s="36">
        <f t="shared" si="58"/>
        <v>14200.8</v>
      </c>
      <c r="S120" s="173">
        <f>'2025 Σεπτέμβριος'!D46</f>
        <v>0</v>
      </c>
      <c r="T120" s="36">
        <f t="shared" si="59"/>
        <v>14200.8</v>
      </c>
      <c r="U120" s="173">
        <f>'2025 Οκτώβριος'!D46</f>
        <v>0</v>
      </c>
      <c r="V120" s="36">
        <f t="shared" si="60"/>
        <v>14200.8</v>
      </c>
      <c r="W120" s="173">
        <f>'2025 Νοέμβριος'!D46</f>
        <v>0</v>
      </c>
      <c r="X120" s="36">
        <f t="shared" si="61"/>
        <v>14200.8</v>
      </c>
      <c r="Y120" s="173">
        <f>'2025 Δεκέμβριος'!D46</f>
        <v>0</v>
      </c>
      <c r="Z120" s="36">
        <f t="shared" si="62"/>
        <v>14200.8</v>
      </c>
      <c r="AA120" s="36">
        <f t="shared" si="50"/>
        <v>14200.8</v>
      </c>
    </row>
    <row r="121" spans="1:27" x14ac:dyDescent="0.25">
      <c r="A121" s="46" t="str">
        <f>'2025 Ιανουάριος'!C47</f>
        <v>Ασφαλιστικές εισφορές (Α.Κ.HOUSE KEEPING)</v>
      </c>
      <c r="B121" s="35">
        <v>2025</v>
      </c>
      <c r="C121" s="173">
        <f>'2025 Ιανουάριος'!D47</f>
        <v>484.84</v>
      </c>
      <c r="D121" s="36">
        <f t="shared" si="51"/>
        <v>484.84</v>
      </c>
      <c r="E121" s="173">
        <f>'2025 Φεβρουάριος'!D47</f>
        <v>439.85</v>
      </c>
      <c r="F121" s="36">
        <f t="shared" si="52"/>
        <v>924.69</v>
      </c>
      <c r="G121" s="173">
        <f>'2025 Μάρτιος'!D47</f>
        <v>741.13</v>
      </c>
      <c r="H121" s="36">
        <f t="shared" si="53"/>
        <v>1665.8200000000002</v>
      </c>
      <c r="I121" s="173">
        <f>'2025 Απρίλιος'!D47</f>
        <v>1209.9000000000001</v>
      </c>
      <c r="J121" s="36">
        <f t="shared" si="54"/>
        <v>2875.7200000000003</v>
      </c>
      <c r="K121" s="173">
        <f>'2025 Μάιος'!D47</f>
        <v>797.23</v>
      </c>
      <c r="L121" s="36">
        <f t="shared" si="55"/>
        <v>3672.9500000000003</v>
      </c>
      <c r="M121" s="173">
        <f>'2025 Ιούνιος'!D47</f>
        <v>0</v>
      </c>
      <c r="N121" s="36">
        <f t="shared" si="56"/>
        <v>3672.9500000000003</v>
      </c>
      <c r="O121" s="173">
        <f>'2025 Ιούλιος'!D47</f>
        <v>0</v>
      </c>
      <c r="P121" s="36">
        <f t="shared" si="57"/>
        <v>3672.9500000000003</v>
      </c>
      <c r="Q121" s="173">
        <f>'2025 Aύγουστος'!D47</f>
        <v>0</v>
      </c>
      <c r="R121" s="36">
        <f t="shared" si="58"/>
        <v>3672.9500000000003</v>
      </c>
      <c r="S121" s="173">
        <f>'2025 Σεπτέμβριος'!D47</f>
        <v>0</v>
      </c>
      <c r="T121" s="36">
        <f t="shared" si="59"/>
        <v>3672.9500000000003</v>
      </c>
      <c r="U121" s="173">
        <f>'2025 Οκτώβριος'!D47</f>
        <v>0</v>
      </c>
      <c r="V121" s="36">
        <f t="shared" si="60"/>
        <v>3672.9500000000003</v>
      </c>
      <c r="W121" s="173">
        <f>'2025 Νοέμβριος'!D47</f>
        <v>0</v>
      </c>
      <c r="X121" s="36">
        <f t="shared" si="61"/>
        <v>3672.9500000000003</v>
      </c>
      <c r="Y121" s="173">
        <f>'2025 Δεκέμβριος'!D47</f>
        <v>0</v>
      </c>
      <c r="Z121" s="36">
        <f t="shared" si="62"/>
        <v>3672.9500000000003</v>
      </c>
      <c r="AA121" s="36">
        <f t="shared" si="50"/>
        <v>3672.9500000000003</v>
      </c>
    </row>
    <row r="122" spans="1:27" x14ac:dyDescent="0.25">
      <c r="A122" s="46" t="str">
        <f>'2025 Ιανουάριος'!C48</f>
        <v>Ασφαλιστικές εισφορές (Α.Κ. OPERATION DEP )</v>
      </c>
      <c r="B122" s="35">
        <v>2025</v>
      </c>
      <c r="C122" s="173">
        <f>'2025 Ιανουάριος'!D48</f>
        <v>513.09</v>
      </c>
      <c r="D122" s="36">
        <f t="shared" si="51"/>
        <v>513.09</v>
      </c>
      <c r="E122" s="173">
        <f>'2025 Φεβρουάριος'!D48</f>
        <v>734.17000000000007</v>
      </c>
      <c r="F122" s="36">
        <f t="shared" si="52"/>
        <v>1247.2600000000002</v>
      </c>
      <c r="G122" s="173">
        <f>'2025 Μάρτιος'!D48</f>
        <v>916.37</v>
      </c>
      <c r="H122" s="36">
        <f t="shared" si="53"/>
        <v>2163.63</v>
      </c>
      <c r="I122" s="173">
        <f>'2025 Απρίλιος'!D48</f>
        <v>1345.6999999999998</v>
      </c>
      <c r="J122" s="36">
        <f t="shared" si="54"/>
        <v>3509.33</v>
      </c>
      <c r="K122" s="173">
        <f>'2025 Μάιος'!D48</f>
        <v>999.18999999999994</v>
      </c>
      <c r="L122" s="36">
        <f t="shared" si="55"/>
        <v>4508.5199999999995</v>
      </c>
      <c r="M122" s="173">
        <f>'2025 Ιούνιος'!D48</f>
        <v>0</v>
      </c>
      <c r="N122" s="36">
        <f t="shared" si="56"/>
        <v>4508.5199999999995</v>
      </c>
      <c r="O122" s="173">
        <f>'2025 Ιούλιος'!D48</f>
        <v>0</v>
      </c>
      <c r="P122" s="36">
        <f t="shared" si="57"/>
        <v>4508.5199999999995</v>
      </c>
      <c r="Q122" s="173">
        <f>'2025 Aύγουστος'!D48</f>
        <v>0</v>
      </c>
      <c r="R122" s="36">
        <f t="shared" si="58"/>
        <v>4508.5199999999995</v>
      </c>
      <c r="S122" s="173">
        <f>'2025 Σεπτέμβριος'!D48</f>
        <v>0</v>
      </c>
      <c r="T122" s="36">
        <f t="shared" si="59"/>
        <v>4508.5199999999995</v>
      </c>
      <c r="U122" s="173">
        <f>'2025 Οκτώβριος'!D48</f>
        <v>0</v>
      </c>
      <c r="V122" s="36">
        <f t="shared" si="60"/>
        <v>4508.5199999999995</v>
      </c>
      <c r="W122" s="173">
        <f>'2025 Νοέμβριος'!D48</f>
        <v>0</v>
      </c>
      <c r="X122" s="36">
        <f t="shared" si="61"/>
        <v>4508.5199999999995</v>
      </c>
      <c r="Y122" s="173">
        <f>'2025 Δεκέμβριος'!D48</f>
        <v>0</v>
      </c>
      <c r="Z122" s="36">
        <f t="shared" si="62"/>
        <v>4508.5199999999995</v>
      </c>
      <c r="AA122" s="36">
        <f t="shared" si="50"/>
        <v>4508.5199999999995</v>
      </c>
    </row>
    <row r="123" spans="1:27" x14ac:dyDescent="0.25">
      <c r="A123" s="46" t="str">
        <f>'2025 Ιανουάριος'!C49</f>
        <v>Ασφαλιστικές εισφορές (Α.Κ. MAINTENANCE DEP )</v>
      </c>
      <c r="B123" s="35">
        <v>2025</v>
      </c>
      <c r="C123" s="173">
        <f>'2025 Ιανουάριος'!D49</f>
        <v>382.68</v>
      </c>
      <c r="D123" s="36">
        <f t="shared" si="51"/>
        <v>382.68</v>
      </c>
      <c r="E123" s="173">
        <f>'2025 Φεβρουάριος'!D49</f>
        <v>490.41</v>
      </c>
      <c r="F123" s="36">
        <f t="shared" si="52"/>
        <v>873.09</v>
      </c>
      <c r="G123" s="173">
        <f>'2025 Μάρτιος'!D49</f>
        <v>627.18000000000006</v>
      </c>
      <c r="H123" s="36">
        <f t="shared" si="53"/>
        <v>1500.27</v>
      </c>
      <c r="I123" s="173">
        <f>'2025 Απρίλιος'!D49</f>
        <v>921.08</v>
      </c>
      <c r="J123" s="36">
        <f t="shared" si="54"/>
        <v>2421.35</v>
      </c>
      <c r="K123" s="173">
        <f>'2025 Μάιος'!D49</f>
        <v>611.53</v>
      </c>
      <c r="L123" s="36">
        <f t="shared" si="55"/>
        <v>3032.88</v>
      </c>
      <c r="M123" s="173">
        <f>'2025 Ιούνιος'!D49</f>
        <v>0</v>
      </c>
      <c r="N123" s="36">
        <f t="shared" si="56"/>
        <v>3032.88</v>
      </c>
      <c r="O123" s="173">
        <f>'2025 Ιούλιος'!D49</f>
        <v>0</v>
      </c>
      <c r="P123" s="36">
        <f t="shared" si="57"/>
        <v>3032.88</v>
      </c>
      <c r="Q123" s="173">
        <f>'2025 Aύγουστος'!D49</f>
        <v>0</v>
      </c>
      <c r="R123" s="36">
        <f t="shared" si="58"/>
        <v>3032.88</v>
      </c>
      <c r="S123" s="173">
        <f>'2025 Σεπτέμβριος'!D49</f>
        <v>0</v>
      </c>
      <c r="T123" s="36">
        <f t="shared" si="59"/>
        <v>3032.88</v>
      </c>
      <c r="U123" s="173">
        <f>'2025 Οκτώβριος'!D49</f>
        <v>0</v>
      </c>
      <c r="V123" s="36">
        <f t="shared" si="60"/>
        <v>3032.88</v>
      </c>
      <c r="W123" s="173">
        <f>'2025 Νοέμβριος'!D49</f>
        <v>0</v>
      </c>
      <c r="X123" s="36">
        <f t="shared" si="61"/>
        <v>3032.88</v>
      </c>
      <c r="Y123" s="173">
        <f>'2025 Δεκέμβριος'!D49</f>
        <v>0</v>
      </c>
      <c r="Z123" s="36">
        <f t="shared" si="62"/>
        <v>3032.88</v>
      </c>
      <c r="AA123" s="36">
        <f t="shared" si="50"/>
        <v>3032.88</v>
      </c>
    </row>
    <row r="124" spans="1:27" x14ac:dyDescent="0.25">
      <c r="A124" s="46" t="str">
        <f>'2025 Ιανουάριος'!C50</f>
        <v xml:space="preserve">Ενοίκια </v>
      </c>
      <c r="B124" s="35">
        <v>2025</v>
      </c>
      <c r="C124" s="173">
        <f>'2025 Ιανουάριος'!D50</f>
        <v>9138.619999999999</v>
      </c>
      <c r="D124" s="36">
        <f t="shared" si="51"/>
        <v>9138.619999999999</v>
      </c>
      <c r="E124" s="173">
        <f>'2025 Φεβρουάριος'!D50</f>
        <v>9138.619999999999</v>
      </c>
      <c r="F124" s="36">
        <f t="shared" si="52"/>
        <v>18277.239999999998</v>
      </c>
      <c r="G124" s="173">
        <f>'2025 Μάρτιος'!D50</f>
        <v>9157.5199999999986</v>
      </c>
      <c r="H124" s="36">
        <f t="shared" si="53"/>
        <v>27434.759999999995</v>
      </c>
      <c r="I124" s="173">
        <f>'2025 Απρίλιος'!D50</f>
        <v>9916.1200000000008</v>
      </c>
      <c r="J124" s="36">
        <f t="shared" si="54"/>
        <v>37350.879999999997</v>
      </c>
      <c r="K124" s="173">
        <f>'2025 Μάιος'!D50</f>
        <v>9916.1200000000008</v>
      </c>
      <c r="L124" s="36">
        <f t="shared" si="55"/>
        <v>47267</v>
      </c>
      <c r="M124" s="173">
        <f>'2025 Ιούνιος'!D50</f>
        <v>0</v>
      </c>
      <c r="N124" s="36">
        <f t="shared" si="56"/>
        <v>47267</v>
      </c>
      <c r="O124" s="173">
        <f>'2025 Ιούλιος'!D50</f>
        <v>0</v>
      </c>
      <c r="P124" s="36">
        <f t="shared" si="57"/>
        <v>47267</v>
      </c>
      <c r="Q124" s="173">
        <f>'2025 Aύγουστος'!D50</f>
        <v>0</v>
      </c>
      <c r="R124" s="36">
        <f t="shared" si="58"/>
        <v>47267</v>
      </c>
      <c r="S124" s="173">
        <f>'2025 Σεπτέμβριος'!D50</f>
        <v>0</v>
      </c>
      <c r="T124" s="36">
        <f t="shared" si="59"/>
        <v>47267</v>
      </c>
      <c r="U124" s="173">
        <f>'2025 Οκτώβριος'!D50</f>
        <v>0</v>
      </c>
      <c r="V124" s="36">
        <f t="shared" si="60"/>
        <v>47267</v>
      </c>
      <c r="W124" s="173">
        <f>'2025 Νοέμβριος'!D50</f>
        <v>0</v>
      </c>
      <c r="X124" s="36">
        <f t="shared" si="61"/>
        <v>47267</v>
      </c>
      <c r="Y124" s="173">
        <f>'2025 Δεκέμβριος'!D50</f>
        <v>0</v>
      </c>
      <c r="Z124" s="36">
        <f t="shared" si="62"/>
        <v>47267</v>
      </c>
      <c r="AA124" s="36">
        <f t="shared" si="50"/>
        <v>47267</v>
      </c>
    </row>
    <row r="125" spans="1:27" x14ac:dyDescent="0.25">
      <c r="A125" s="46" t="str">
        <f>'2025 Ιανουάριος'!C51</f>
        <v xml:space="preserve">Διαφορά Ενοικίου </v>
      </c>
      <c r="B125" s="35">
        <v>2025</v>
      </c>
      <c r="C125" s="173">
        <f>'2025 Ιανουάριος'!D51</f>
        <v>0</v>
      </c>
      <c r="D125" s="36">
        <f t="shared" si="51"/>
        <v>0</v>
      </c>
      <c r="E125" s="173">
        <f>'2025 Φεβρουάριος'!D51</f>
        <v>0</v>
      </c>
      <c r="F125" s="36">
        <f t="shared" si="52"/>
        <v>0</v>
      </c>
      <c r="G125" s="173">
        <f>'2025 Μάρτιος'!D51</f>
        <v>0</v>
      </c>
      <c r="H125" s="36">
        <f t="shared" si="53"/>
        <v>0</v>
      </c>
      <c r="I125" s="173">
        <f>'2025 Απρίλιος'!D51</f>
        <v>0</v>
      </c>
      <c r="J125" s="36">
        <f t="shared" si="54"/>
        <v>0</v>
      </c>
      <c r="K125" s="173">
        <f>'2025 Μάιος'!D51</f>
        <v>0</v>
      </c>
      <c r="L125" s="36">
        <f t="shared" si="55"/>
        <v>0</v>
      </c>
      <c r="M125" s="173">
        <f>'2025 Ιούνιος'!D51</f>
        <v>0</v>
      </c>
      <c r="N125" s="36">
        <f t="shared" si="56"/>
        <v>0</v>
      </c>
      <c r="O125" s="173">
        <f>'2025 Ιούλιος'!D51</f>
        <v>0</v>
      </c>
      <c r="P125" s="36">
        <f t="shared" si="57"/>
        <v>0</v>
      </c>
      <c r="Q125" s="173">
        <f>'2025 Aύγουστος'!D51</f>
        <v>0</v>
      </c>
      <c r="R125" s="36">
        <f t="shared" si="58"/>
        <v>0</v>
      </c>
      <c r="S125" s="173">
        <f>'2025 Σεπτέμβριος'!D51</f>
        <v>0</v>
      </c>
      <c r="T125" s="36">
        <f t="shared" si="59"/>
        <v>0</v>
      </c>
      <c r="U125" s="173">
        <f>'2025 Οκτώβριος'!D51</f>
        <v>0</v>
      </c>
      <c r="V125" s="36">
        <f t="shared" si="60"/>
        <v>0</v>
      </c>
      <c r="W125" s="173">
        <f>'2025 Νοέμβριος'!D51</f>
        <v>0</v>
      </c>
      <c r="X125" s="36">
        <f t="shared" si="61"/>
        <v>0</v>
      </c>
      <c r="Y125" s="173">
        <f>'2025 Δεκέμβριος'!D51</f>
        <v>0</v>
      </c>
      <c r="Z125" s="36">
        <f t="shared" si="62"/>
        <v>0</v>
      </c>
      <c r="AA125" s="36">
        <f t="shared" si="50"/>
        <v>0</v>
      </c>
    </row>
    <row r="126" spans="1:27" x14ac:dyDescent="0.25">
      <c r="A126" s="46" t="str">
        <f>'2025 Ιανουάριος'!C52</f>
        <v xml:space="preserve">Χαρτόσημο ενοικίων </v>
      </c>
      <c r="B126" s="35">
        <v>2025</v>
      </c>
      <c r="C126" s="173">
        <f>'2025 Ιανουάριος'!D52</f>
        <v>321.41000000000003</v>
      </c>
      <c r="D126" s="36">
        <f t="shared" si="51"/>
        <v>321.41000000000003</v>
      </c>
      <c r="E126" s="173">
        <f>'2025 Φεβρουάριος'!D52</f>
        <v>321.41000000000003</v>
      </c>
      <c r="F126" s="36">
        <f t="shared" si="52"/>
        <v>642.82000000000005</v>
      </c>
      <c r="G126" s="173">
        <f>'2025 Μάρτιος'!D52</f>
        <v>321.41000000000003</v>
      </c>
      <c r="H126" s="36">
        <f t="shared" si="53"/>
        <v>964.23</v>
      </c>
      <c r="I126" s="173">
        <f>'2025 Απρίλιος'!D52</f>
        <v>350.21000000000004</v>
      </c>
      <c r="J126" s="36">
        <f t="shared" si="54"/>
        <v>1314.44</v>
      </c>
      <c r="K126" s="173">
        <f>'2025 Μάιος'!D52</f>
        <v>350.21000000000004</v>
      </c>
      <c r="L126" s="36">
        <f t="shared" si="55"/>
        <v>1664.65</v>
      </c>
      <c r="M126" s="173">
        <f>'2025 Ιούνιος'!D52</f>
        <v>0</v>
      </c>
      <c r="N126" s="36">
        <f t="shared" si="56"/>
        <v>1664.65</v>
      </c>
      <c r="O126" s="173">
        <f>'2025 Ιούλιος'!D52</f>
        <v>0</v>
      </c>
      <c r="P126" s="36">
        <f t="shared" si="57"/>
        <v>1664.65</v>
      </c>
      <c r="Q126" s="173">
        <f>'2025 Aύγουστος'!D52</f>
        <v>0</v>
      </c>
      <c r="R126" s="36">
        <f t="shared" si="58"/>
        <v>1664.65</v>
      </c>
      <c r="S126" s="173">
        <f>'2025 Σεπτέμβριος'!D52</f>
        <v>0</v>
      </c>
      <c r="T126" s="36">
        <f t="shared" si="59"/>
        <v>1664.65</v>
      </c>
      <c r="U126" s="173">
        <f>'2025 Οκτώβριος'!D52</f>
        <v>0</v>
      </c>
      <c r="V126" s="36">
        <f t="shared" si="60"/>
        <v>1664.65</v>
      </c>
      <c r="W126" s="173">
        <f>'2025 Νοέμβριος'!D52</f>
        <v>0</v>
      </c>
      <c r="X126" s="36">
        <f t="shared" si="61"/>
        <v>1664.65</v>
      </c>
      <c r="Y126" s="173">
        <f>'2025 Δεκέμβριος'!D52</f>
        <v>0</v>
      </c>
      <c r="Z126" s="36">
        <f t="shared" si="62"/>
        <v>1664.65</v>
      </c>
      <c r="AA126" s="36">
        <f t="shared" si="50"/>
        <v>1664.65</v>
      </c>
    </row>
    <row r="127" spans="1:27" x14ac:dyDescent="0.25">
      <c r="A127" s="46" t="str">
        <f>'2025 Ιανουάριος'!C53</f>
        <v xml:space="preserve">Κοινόχρηστες Δαπάνες </v>
      </c>
      <c r="B127" s="35">
        <v>2025</v>
      </c>
      <c r="C127" s="173">
        <f>'2025 Ιανουάριος'!D53</f>
        <v>321.46000000000004</v>
      </c>
      <c r="D127" s="36">
        <f t="shared" si="51"/>
        <v>321.46000000000004</v>
      </c>
      <c r="E127" s="173">
        <f>'2025 Φεβρουάριος'!D53</f>
        <v>433.18</v>
      </c>
      <c r="F127" s="36">
        <f t="shared" si="52"/>
        <v>754.6400000000001</v>
      </c>
      <c r="G127" s="173">
        <f>'2025 Μάρτιος'!D53</f>
        <v>970.42000000000007</v>
      </c>
      <c r="H127" s="36">
        <f t="shared" si="53"/>
        <v>1725.0600000000002</v>
      </c>
      <c r="I127" s="173">
        <f>'2025 Απρίλιος'!D53</f>
        <v>506.04000000000008</v>
      </c>
      <c r="J127" s="36">
        <f t="shared" si="54"/>
        <v>2231.1000000000004</v>
      </c>
      <c r="K127" s="173">
        <f>'2025 Μάιος'!D53</f>
        <v>196.4</v>
      </c>
      <c r="L127" s="36">
        <f t="shared" si="55"/>
        <v>2427.5000000000005</v>
      </c>
      <c r="M127" s="173">
        <f>'2025 Ιούνιος'!D53</f>
        <v>0</v>
      </c>
      <c r="N127" s="36">
        <f t="shared" si="56"/>
        <v>2427.5000000000005</v>
      </c>
      <c r="O127" s="173">
        <f>'2025 Ιούλιος'!D53</f>
        <v>0</v>
      </c>
      <c r="P127" s="36">
        <f t="shared" si="57"/>
        <v>2427.5000000000005</v>
      </c>
      <c r="Q127" s="173">
        <f>'2025 Aύγουστος'!D53</f>
        <v>0</v>
      </c>
      <c r="R127" s="36">
        <f t="shared" si="58"/>
        <v>2427.5000000000005</v>
      </c>
      <c r="S127" s="173">
        <f>'2025 Σεπτέμβριος'!D53</f>
        <v>0</v>
      </c>
      <c r="T127" s="36">
        <f t="shared" si="59"/>
        <v>2427.5000000000005</v>
      </c>
      <c r="U127" s="173">
        <f>'2025 Οκτώβριος'!D53</f>
        <v>0</v>
      </c>
      <c r="V127" s="36">
        <f t="shared" si="60"/>
        <v>2427.5000000000005</v>
      </c>
      <c r="W127" s="173">
        <f>'2025 Νοέμβριος'!D53</f>
        <v>0</v>
      </c>
      <c r="X127" s="36">
        <f t="shared" si="61"/>
        <v>2427.5000000000005</v>
      </c>
      <c r="Y127" s="173">
        <f>'2025 Δεκέμβριος'!D53</f>
        <v>0</v>
      </c>
      <c r="Z127" s="36">
        <f t="shared" si="62"/>
        <v>2427.5000000000005</v>
      </c>
      <c r="AA127" s="36">
        <f t="shared" si="50"/>
        <v>2427.5000000000005</v>
      </c>
    </row>
    <row r="128" spans="1:27" x14ac:dyDescent="0.25">
      <c r="A128" s="46" t="str">
        <f>'2025 Ιανουάριος'!C54</f>
        <v xml:space="preserve">Ενέργεια </v>
      </c>
      <c r="B128" s="35">
        <v>2025</v>
      </c>
      <c r="C128" s="173">
        <f>'2025 Ιανουάριος'!D54</f>
        <v>215.19999999999996</v>
      </c>
      <c r="D128" s="36">
        <f t="shared" si="51"/>
        <v>215.19999999999996</v>
      </c>
      <c r="E128" s="173">
        <f>'2025 Φεβρουάριος'!D54</f>
        <v>738.5200000000001</v>
      </c>
      <c r="F128" s="36">
        <f t="shared" si="52"/>
        <v>953.72</v>
      </c>
      <c r="G128" s="173">
        <f>'2025 Μάρτιος'!D54</f>
        <v>1191.53</v>
      </c>
      <c r="H128" s="36">
        <f t="shared" si="53"/>
        <v>2145.25</v>
      </c>
      <c r="I128" s="173">
        <f>'2025 Απρίλιος'!D54</f>
        <v>458.47</v>
      </c>
      <c r="J128" s="36">
        <f t="shared" si="54"/>
        <v>2603.7200000000003</v>
      </c>
      <c r="K128" s="173">
        <f>'2025 Μάιος'!D54</f>
        <v>779.78</v>
      </c>
      <c r="L128" s="36">
        <f t="shared" si="55"/>
        <v>3383.5</v>
      </c>
      <c r="M128" s="173">
        <f>'2025 Ιούνιος'!D54</f>
        <v>0</v>
      </c>
      <c r="N128" s="36">
        <f t="shared" si="56"/>
        <v>3383.5</v>
      </c>
      <c r="O128" s="173">
        <f>'2025 Ιούλιος'!D54</f>
        <v>0</v>
      </c>
      <c r="P128" s="36">
        <f t="shared" si="57"/>
        <v>3383.5</v>
      </c>
      <c r="Q128" s="173">
        <f>'2025 Aύγουστος'!D54</f>
        <v>0</v>
      </c>
      <c r="R128" s="36">
        <f t="shared" si="58"/>
        <v>3383.5</v>
      </c>
      <c r="S128" s="173">
        <f>'2025 Σεπτέμβριος'!D54</f>
        <v>0</v>
      </c>
      <c r="T128" s="36">
        <f t="shared" si="59"/>
        <v>3383.5</v>
      </c>
      <c r="U128" s="173">
        <f>'2025 Οκτώβριος'!D54</f>
        <v>0</v>
      </c>
      <c r="V128" s="36">
        <f t="shared" si="60"/>
        <v>3383.5</v>
      </c>
      <c r="W128" s="173">
        <f>'2025 Νοέμβριος'!D54</f>
        <v>0</v>
      </c>
      <c r="X128" s="36">
        <f t="shared" si="61"/>
        <v>3383.5</v>
      </c>
      <c r="Y128" s="173">
        <f>'2025 Δεκέμβριος'!D54</f>
        <v>0</v>
      </c>
      <c r="Z128" s="36">
        <f t="shared" si="62"/>
        <v>3383.5</v>
      </c>
      <c r="AA128" s="36">
        <f t="shared" si="50"/>
        <v>3383.5</v>
      </c>
    </row>
    <row r="129" spans="1:27" x14ac:dyDescent="0.25">
      <c r="A129" s="46" t="str">
        <f>'2025 Ιανουάριος'!C55</f>
        <v>Φυσικό αέριο</v>
      </c>
      <c r="B129" s="35">
        <v>2025</v>
      </c>
      <c r="C129" s="173">
        <f>'2025 Ιανουάριος'!D55</f>
        <v>0</v>
      </c>
      <c r="D129" s="36">
        <f t="shared" si="51"/>
        <v>0</v>
      </c>
      <c r="E129" s="173">
        <f>'2025 Φεβρουάριος'!D55</f>
        <v>66.64</v>
      </c>
      <c r="F129" s="36">
        <f t="shared" si="52"/>
        <v>66.64</v>
      </c>
      <c r="G129" s="173">
        <f>'2025 Μάρτιος'!D55</f>
        <v>656.05000000000007</v>
      </c>
      <c r="H129" s="36">
        <f t="shared" si="53"/>
        <v>722.69</v>
      </c>
      <c r="I129" s="173">
        <f>'2025 Απρίλιος'!D55</f>
        <v>0</v>
      </c>
      <c r="J129" s="36">
        <f t="shared" si="54"/>
        <v>722.69</v>
      </c>
      <c r="K129" s="173">
        <f>'2025 Μάιος'!D55</f>
        <v>356.39</v>
      </c>
      <c r="L129" s="36">
        <f t="shared" si="55"/>
        <v>1079.08</v>
      </c>
      <c r="M129" s="173">
        <f>'2025 Ιούνιος'!D55</f>
        <v>0</v>
      </c>
      <c r="N129" s="36">
        <f t="shared" si="56"/>
        <v>1079.08</v>
      </c>
      <c r="O129" s="173">
        <f>'2025 Ιούλιος'!D55</f>
        <v>0</v>
      </c>
      <c r="P129" s="36">
        <f t="shared" si="57"/>
        <v>1079.08</v>
      </c>
      <c r="Q129" s="173">
        <f>'2025 Aύγουστος'!D55</f>
        <v>0</v>
      </c>
      <c r="R129" s="36">
        <f t="shared" si="58"/>
        <v>1079.08</v>
      </c>
      <c r="S129" s="173">
        <f>'2025 Σεπτέμβριος'!D55</f>
        <v>0</v>
      </c>
      <c r="T129" s="36">
        <f t="shared" si="59"/>
        <v>1079.08</v>
      </c>
      <c r="U129" s="173">
        <f>'2025 Οκτώβριος'!D55</f>
        <v>0</v>
      </c>
      <c r="V129" s="36">
        <f t="shared" si="60"/>
        <v>1079.08</v>
      </c>
      <c r="W129" s="173">
        <f>'2025 Νοέμβριος'!D55</f>
        <v>0</v>
      </c>
      <c r="X129" s="36">
        <f t="shared" si="61"/>
        <v>1079.08</v>
      </c>
      <c r="Y129" s="173">
        <f>'2025 Δεκέμβριος'!D55</f>
        <v>0</v>
      </c>
      <c r="Z129" s="36">
        <f t="shared" si="62"/>
        <v>1079.08</v>
      </c>
      <c r="AA129" s="36">
        <f t="shared" si="50"/>
        <v>1079.08</v>
      </c>
    </row>
    <row r="130" spans="1:27" x14ac:dyDescent="0.25">
      <c r="A130" s="46" t="str">
        <f>'2025 Ιανουάριος'!C56</f>
        <v xml:space="preserve">Τηλεπικοινωνίες (Τηλεφωνία &amp; Διαδίκτυο) </v>
      </c>
      <c r="B130" s="35">
        <v>2025</v>
      </c>
      <c r="C130" s="173">
        <f>'2025 Ιανουάριος'!D56</f>
        <v>122.32000000000001</v>
      </c>
      <c r="D130" s="36">
        <f t="shared" si="51"/>
        <v>122.32000000000001</v>
      </c>
      <c r="E130" s="173">
        <f>'2025 Φεβρουάριος'!D56</f>
        <v>426.33000000000004</v>
      </c>
      <c r="F130" s="36">
        <f t="shared" si="52"/>
        <v>548.65000000000009</v>
      </c>
      <c r="G130" s="173">
        <f>'2025 Μάρτιος'!D56</f>
        <v>348.42</v>
      </c>
      <c r="H130" s="36">
        <f t="shared" si="53"/>
        <v>897.07000000000016</v>
      </c>
      <c r="I130" s="173">
        <f>'2025 Απρίλιος'!D56</f>
        <v>407.89</v>
      </c>
      <c r="J130" s="36">
        <f t="shared" si="54"/>
        <v>1304.96</v>
      </c>
      <c r="K130" s="173">
        <f>'2025 Μάιος'!D56</f>
        <v>373.33</v>
      </c>
      <c r="L130" s="36">
        <f t="shared" si="55"/>
        <v>1678.29</v>
      </c>
      <c r="M130" s="173">
        <f>'2025 Ιούνιος'!D56</f>
        <v>0</v>
      </c>
      <c r="N130" s="36">
        <f t="shared" si="56"/>
        <v>1678.29</v>
      </c>
      <c r="O130" s="173">
        <f>'2025 Ιούλιος'!D56</f>
        <v>0</v>
      </c>
      <c r="P130" s="36">
        <f t="shared" si="57"/>
        <v>1678.29</v>
      </c>
      <c r="Q130" s="173">
        <f>'2025 Aύγουστος'!D56</f>
        <v>0</v>
      </c>
      <c r="R130" s="36">
        <f t="shared" si="58"/>
        <v>1678.29</v>
      </c>
      <c r="S130" s="173">
        <f>'2025 Σεπτέμβριος'!D56</f>
        <v>0</v>
      </c>
      <c r="T130" s="36">
        <f t="shared" si="59"/>
        <v>1678.29</v>
      </c>
      <c r="U130" s="173">
        <f>'2025 Οκτώβριος'!D56</f>
        <v>0</v>
      </c>
      <c r="V130" s="36">
        <f t="shared" si="60"/>
        <v>1678.29</v>
      </c>
      <c r="W130" s="173">
        <f>'2025 Νοέμβριος'!D56</f>
        <v>0</v>
      </c>
      <c r="X130" s="36">
        <f t="shared" si="61"/>
        <v>1678.29</v>
      </c>
      <c r="Y130" s="173">
        <f>'2025 Δεκέμβριος'!D56</f>
        <v>0</v>
      </c>
      <c r="Z130" s="36">
        <f t="shared" si="62"/>
        <v>1678.29</v>
      </c>
      <c r="AA130" s="36">
        <f t="shared" si="50"/>
        <v>1678.29</v>
      </c>
    </row>
    <row r="131" spans="1:27" x14ac:dyDescent="0.25">
      <c r="A131" s="46" t="str">
        <f>'2025 Ιανουάριος'!C57</f>
        <v xml:space="preserve">Ύδρευση </v>
      </c>
      <c r="B131" s="35">
        <v>2025</v>
      </c>
      <c r="C131" s="173">
        <f>'2025 Ιανουάριος'!D57</f>
        <v>1.5699999999999998</v>
      </c>
      <c r="D131" s="36">
        <f t="shared" si="51"/>
        <v>1.5699999999999998</v>
      </c>
      <c r="E131" s="173">
        <f>'2025 Φεβρουάριος'!D57</f>
        <v>74.069999999999993</v>
      </c>
      <c r="F131" s="36">
        <f t="shared" si="52"/>
        <v>75.639999999999986</v>
      </c>
      <c r="G131" s="173">
        <f>'2025 Μάρτιος'!D57</f>
        <v>8.93</v>
      </c>
      <c r="H131" s="36">
        <f t="shared" si="53"/>
        <v>84.57</v>
      </c>
      <c r="I131" s="173">
        <f>'2025 Απρίλιος'!D57</f>
        <v>43.870000000000005</v>
      </c>
      <c r="J131" s="36">
        <f t="shared" si="54"/>
        <v>128.44</v>
      </c>
      <c r="K131" s="173">
        <f>'2025 Μάιος'!D57</f>
        <v>158.62</v>
      </c>
      <c r="L131" s="36">
        <f t="shared" si="55"/>
        <v>287.06</v>
      </c>
      <c r="M131" s="173">
        <f>'2025 Ιούνιος'!D57</f>
        <v>0</v>
      </c>
      <c r="N131" s="36">
        <f t="shared" si="56"/>
        <v>287.06</v>
      </c>
      <c r="O131" s="173">
        <f>'2025 Ιούλιος'!D57</f>
        <v>0</v>
      </c>
      <c r="P131" s="36">
        <f t="shared" si="57"/>
        <v>287.06</v>
      </c>
      <c r="Q131" s="173">
        <f>'2025 Aύγουστος'!D57</f>
        <v>0</v>
      </c>
      <c r="R131" s="36">
        <f t="shared" si="58"/>
        <v>287.06</v>
      </c>
      <c r="S131" s="173">
        <f>'2025 Σεπτέμβριος'!D57</f>
        <v>0</v>
      </c>
      <c r="T131" s="36">
        <f t="shared" si="59"/>
        <v>287.06</v>
      </c>
      <c r="U131" s="173">
        <f>'2025 Οκτώβριος'!D57</f>
        <v>0</v>
      </c>
      <c r="V131" s="36">
        <f t="shared" si="60"/>
        <v>287.06</v>
      </c>
      <c r="W131" s="173">
        <f>'2025 Νοέμβριος'!D57</f>
        <v>0</v>
      </c>
      <c r="X131" s="36">
        <f t="shared" si="61"/>
        <v>287.06</v>
      </c>
      <c r="Y131" s="173">
        <f>'2025 Δεκέμβριος'!D57</f>
        <v>0</v>
      </c>
      <c r="Z131" s="36">
        <f t="shared" si="62"/>
        <v>287.06</v>
      </c>
      <c r="AA131" s="36">
        <f t="shared" si="50"/>
        <v>287.06</v>
      </c>
    </row>
    <row r="132" spans="1:27" x14ac:dyDescent="0.25">
      <c r="A132" s="46" t="str">
        <f>'2025 Ιανουάριος'!C58</f>
        <v xml:space="preserve">Ασφάλιστρα </v>
      </c>
      <c r="B132" s="35">
        <v>2025</v>
      </c>
      <c r="C132" s="173">
        <f>'2025 Ιανουάριος'!D58</f>
        <v>3780.7</v>
      </c>
      <c r="D132" s="36">
        <f t="shared" si="51"/>
        <v>3780.7</v>
      </c>
      <c r="E132" s="173">
        <f>'2025 Φεβρουάριος'!D58</f>
        <v>0</v>
      </c>
      <c r="F132" s="36">
        <f t="shared" si="52"/>
        <v>3780.7</v>
      </c>
      <c r="G132" s="173">
        <f>'2025 Μάρτιος'!D58</f>
        <v>0</v>
      </c>
      <c r="H132" s="36">
        <f t="shared" si="53"/>
        <v>3780.7</v>
      </c>
      <c r="I132" s="173">
        <f>'2025 Απρίλιος'!D58</f>
        <v>0</v>
      </c>
      <c r="J132" s="36">
        <f t="shared" si="54"/>
        <v>3780.7</v>
      </c>
      <c r="K132" s="173">
        <f>'2025 Μάιος'!D58</f>
        <v>0</v>
      </c>
      <c r="L132" s="36">
        <f t="shared" si="55"/>
        <v>3780.7</v>
      </c>
      <c r="M132" s="173">
        <f>'2025 Ιούνιος'!D58</f>
        <v>0</v>
      </c>
      <c r="N132" s="36">
        <f t="shared" si="56"/>
        <v>3780.7</v>
      </c>
      <c r="O132" s="173">
        <f>'2025 Ιούλιος'!D58</f>
        <v>0</v>
      </c>
      <c r="P132" s="36">
        <f t="shared" si="57"/>
        <v>3780.7</v>
      </c>
      <c r="Q132" s="173">
        <f>'2025 Aύγουστος'!D58</f>
        <v>0</v>
      </c>
      <c r="R132" s="36">
        <f t="shared" si="58"/>
        <v>3780.7</v>
      </c>
      <c r="S132" s="173">
        <f>'2025 Σεπτέμβριος'!D58</f>
        <v>0</v>
      </c>
      <c r="T132" s="36">
        <f t="shared" si="59"/>
        <v>3780.7</v>
      </c>
      <c r="U132" s="173">
        <f>'2025 Οκτώβριος'!D58</f>
        <v>0</v>
      </c>
      <c r="V132" s="36">
        <f t="shared" si="60"/>
        <v>3780.7</v>
      </c>
      <c r="W132" s="173">
        <f>'2025 Νοέμβριος'!D58</f>
        <v>0</v>
      </c>
      <c r="X132" s="36">
        <f t="shared" si="61"/>
        <v>3780.7</v>
      </c>
      <c r="Y132" s="173">
        <f>'2025 Δεκέμβριος'!D58</f>
        <v>0</v>
      </c>
      <c r="Z132" s="36">
        <f t="shared" si="62"/>
        <v>3780.7</v>
      </c>
      <c r="AA132" s="36">
        <f t="shared" si="50"/>
        <v>3780.7</v>
      </c>
    </row>
    <row r="133" spans="1:27" x14ac:dyDescent="0.25">
      <c r="A133" s="46" t="str">
        <f>'2025 Ιανουάριος'!C59</f>
        <v xml:space="preserve">Αναλώσιμα τρόφιμα  </v>
      </c>
      <c r="B133" s="35">
        <v>2025</v>
      </c>
      <c r="C133" s="173">
        <f>'2025 Ιανουάριος'!D59</f>
        <v>35.32</v>
      </c>
      <c r="D133" s="36">
        <f t="shared" si="51"/>
        <v>35.32</v>
      </c>
      <c r="E133" s="173">
        <f>'2025 Φεβρουάριος'!D59</f>
        <v>67.36</v>
      </c>
      <c r="F133" s="36">
        <f t="shared" si="52"/>
        <v>102.68</v>
      </c>
      <c r="G133" s="173">
        <f>'2025 Μάρτιος'!D59</f>
        <v>126.36999999999999</v>
      </c>
      <c r="H133" s="36">
        <f t="shared" si="53"/>
        <v>229.05</v>
      </c>
      <c r="I133" s="173">
        <f>'2025 Απρίλιος'!D59</f>
        <v>55.660000000000004</v>
      </c>
      <c r="J133" s="36">
        <f t="shared" si="54"/>
        <v>284.71000000000004</v>
      </c>
      <c r="K133" s="173">
        <f>'2025 Μάιος'!D59</f>
        <v>78.540000000000006</v>
      </c>
      <c r="L133" s="36">
        <f t="shared" si="55"/>
        <v>363.25000000000006</v>
      </c>
      <c r="M133" s="173">
        <f>'2025 Ιούνιος'!D59</f>
        <v>0</v>
      </c>
      <c r="N133" s="36">
        <f t="shared" si="56"/>
        <v>363.25000000000006</v>
      </c>
      <c r="O133" s="173">
        <f>'2025 Ιούλιος'!D59</f>
        <v>0</v>
      </c>
      <c r="P133" s="36">
        <f t="shared" si="57"/>
        <v>363.25000000000006</v>
      </c>
      <c r="Q133" s="173">
        <f>'2025 Aύγουστος'!D59</f>
        <v>0</v>
      </c>
      <c r="R133" s="36">
        <f t="shared" si="58"/>
        <v>363.25000000000006</v>
      </c>
      <c r="S133" s="173">
        <f>'2025 Σεπτέμβριος'!D59</f>
        <v>0</v>
      </c>
      <c r="T133" s="36">
        <f t="shared" si="59"/>
        <v>363.25000000000006</v>
      </c>
      <c r="U133" s="173">
        <f>'2025 Οκτώβριος'!D59</f>
        <v>0</v>
      </c>
      <c r="V133" s="36">
        <f t="shared" si="60"/>
        <v>363.25000000000006</v>
      </c>
      <c r="W133" s="173">
        <f>'2025 Νοέμβριος'!D59</f>
        <v>0</v>
      </c>
      <c r="X133" s="36">
        <f t="shared" si="61"/>
        <v>363.25000000000006</v>
      </c>
      <c r="Y133" s="173">
        <f>'2025 Δεκέμβριος'!D59</f>
        <v>0</v>
      </c>
      <c r="Z133" s="36">
        <f t="shared" si="62"/>
        <v>363.25000000000006</v>
      </c>
      <c r="AA133" s="36">
        <f t="shared" si="50"/>
        <v>363.25000000000006</v>
      </c>
    </row>
    <row r="134" spans="1:27" x14ac:dyDescent="0.25">
      <c r="A134" s="46" t="str">
        <f>'2025 Ιανουάριος'!C60</f>
        <v xml:space="preserve">Εντυπα και γραφική ύλη </v>
      </c>
      <c r="B134" s="35">
        <v>2025</v>
      </c>
      <c r="C134" s="173">
        <f>'2025 Ιανουάριος'!D60</f>
        <v>0</v>
      </c>
      <c r="D134" s="36">
        <f t="shared" si="51"/>
        <v>0</v>
      </c>
      <c r="E134" s="173">
        <f>'2025 Φεβρουάριος'!D60</f>
        <v>0</v>
      </c>
      <c r="F134" s="36">
        <f t="shared" si="52"/>
        <v>0</v>
      </c>
      <c r="G134" s="173">
        <f>'2025 Μάρτιος'!D60</f>
        <v>0</v>
      </c>
      <c r="H134" s="36">
        <f t="shared" si="53"/>
        <v>0</v>
      </c>
      <c r="I134" s="173">
        <f>'2025 Απρίλιος'!D60</f>
        <v>0</v>
      </c>
      <c r="J134" s="36">
        <f t="shared" si="54"/>
        <v>0</v>
      </c>
      <c r="K134" s="173">
        <f>'2025 Μάιος'!D60</f>
        <v>0</v>
      </c>
      <c r="L134" s="36">
        <f t="shared" si="55"/>
        <v>0</v>
      </c>
      <c r="M134" s="173">
        <f>'2025 Ιούνιος'!D60</f>
        <v>0</v>
      </c>
      <c r="N134" s="36">
        <f t="shared" si="56"/>
        <v>0</v>
      </c>
      <c r="O134" s="173">
        <f>'2025 Ιούλιος'!D60</f>
        <v>0</v>
      </c>
      <c r="P134" s="36">
        <f t="shared" si="57"/>
        <v>0</v>
      </c>
      <c r="Q134" s="173">
        <f>'2025 Aύγουστος'!D60</f>
        <v>0</v>
      </c>
      <c r="R134" s="36">
        <f t="shared" si="58"/>
        <v>0</v>
      </c>
      <c r="S134" s="173">
        <f>'2025 Σεπτέμβριος'!D60</f>
        <v>0</v>
      </c>
      <c r="T134" s="36">
        <f t="shared" si="59"/>
        <v>0</v>
      </c>
      <c r="U134" s="173">
        <f>'2025 Οκτώβριος'!D60</f>
        <v>0</v>
      </c>
      <c r="V134" s="36">
        <f t="shared" si="60"/>
        <v>0</v>
      </c>
      <c r="W134" s="173">
        <f>'2025 Νοέμβριος'!D60</f>
        <v>0</v>
      </c>
      <c r="X134" s="36">
        <f t="shared" si="61"/>
        <v>0</v>
      </c>
      <c r="Y134" s="173">
        <f>'2025 Δεκέμβριος'!D60</f>
        <v>0</v>
      </c>
      <c r="Z134" s="36">
        <f t="shared" si="62"/>
        <v>0</v>
      </c>
      <c r="AA134" s="36">
        <f t="shared" si="50"/>
        <v>0</v>
      </c>
    </row>
    <row r="135" spans="1:27" x14ac:dyDescent="0.25">
      <c r="A135" s="46" t="str">
        <f>'2025 Ιανουάριος'!C61</f>
        <v xml:space="preserve">Υλικά Καθαριότητας </v>
      </c>
      <c r="B135" s="35">
        <v>2025</v>
      </c>
      <c r="C135" s="173">
        <f>'2025 Ιανουάριος'!D61</f>
        <v>0</v>
      </c>
      <c r="D135" s="36">
        <f t="shared" si="51"/>
        <v>0</v>
      </c>
      <c r="E135" s="173">
        <f>'2025 Φεβρουάριος'!D61</f>
        <v>0</v>
      </c>
      <c r="F135" s="36">
        <f t="shared" si="52"/>
        <v>0</v>
      </c>
      <c r="G135" s="173">
        <f>'2025 Μάρτιος'!D61</f>
        <v>0</v>
      </c>
      <c r="H135" s="36">
        <f t="shared" si="53"/>
        <v>0</v>
      </c>
      <c r="I135" s="173">
        <f>'2025 Απρίλιος'!D61</f>
        <v>0</v>
      </c>
      <c r="J135" s="36">
        <f t="shared" si="54"/>
        <v>0</v>
      </c>
      <c r="K135" s="173">
        <f>'2025 Μάιος'!D61</f>
        <v>0</v>
      </c>
      <c r="L135" s="36">
        <f t="shared" si="55"/>
        <v>0</v>
      </c>
      <c r="M135" s="173">
        <f>'2025 Ιούνιος'!D61</f>
        <v>0</v>
      </c>
      <c r="N135" s="36">
        <f t="shared" si="56"/>
        <v>0</v>
      </c>
      <c r="O135" s="173">
        <f>'2025 Ιούλιος'!D61</f>
        <v>0</v>
      </c>
      <c r="P135" s="36">
        <f t="shared" si="57"/>
        <v>0</v>
      </c>
      <c r="Q135" s="173">
        <f>'2025 Aύγουστος'!D61</f>
        <v>0</v>
      </c>
      <c r="R135" s="36">
        <f t="shared" si="58"/>
        <v>0</v>
      </c>
      <c r="S135" s="173">
        <f>'2025 Σεπτέμβριος'!D61</f>
        <v>0</v>
      </c>
      <c r="T135" s="36">
        <f t="shared" si="59"/>
        <v>0</v>
      </c>
      <c r="U135" s="173">
        <f>'2025 Οκτώβριος'!D61</f>
        <v>0</v>
      </c>
      <c r="V135" s="36">
        <f t="shared" si="60"/>
        <v>0</v>
      </c>
      <c r="W135" s="173">
        <f>'2025 Νοέμβριος'!D61</f>
        <v>0</v>
      </c>
      <c r="X135" s="36">
        <f t="shared" si="61"/>
        <v>0</v>
      </c>
      <c r="Y135" s="173">
        <f>'2025 Δεκέμβριος'!D61</f>
        <v>0</v>
      </c>
      <c r="Z135" s="36">
        <f t="shared" si="62"/>
        <v>0</v>
      </c>
      <c r="AA135" s="36">
        <f t="shared" si="50"/>
        <v>0</v>
      </c>
    </row>
    <row r="136" spans="1:27" x14ac:dyDescent="0.25">
      <c r="A136" s="46" t="str">
        <f>'2025 Ιανουάριος'!C62</f>
        <v>Υλικά Φαρμακείου</v>
      </c>
      <c r="B136" s="35">
        <v>2025</v>
      </c>
      <c r="C136" s="173">
        <f>'2025 Ιανουάριος'!D62</f>
        <v>0</v>
      </c>
      <c r="D136" s="36">
        <f t="shared" si="51"/>
        <v>0</v>
      </c>
      <c r="E136" s="173">
        <f>'2025 Φεβρουάριος'!D62</f>
        <v>0</v>
      </c>
      <c r="F136" s="36">
        <f t="shared" si="52"/>
        <v>0</v>
      </c>
      <c r="G136" s="173">
        <f>'2025 Μάρτιος'!D62</f>
        <v>0</v>
      </c>
      <c r="H136" s="36">
        <f t="shared" si="53"/>
        <v>0</v>
      </c>
      <c r="I136" s="173">
        <f>'2025 Απρίλιος'!D62</f>
        <v>0</v>
      </c>
      <c r="J136" s="36">
        <f t="shared" si="54"/>
        <v>0</v>
      </c>
      <c r="K136" s="173">
        <f>'2025 Μάιος'!D62</f>
        <v>0</v>
      </c>
      <c r="L136" s="36">
        <f t="shared" si="55"/>
        <v>0</v>
      </c>
      <c r="M136" s="173">
        <f>'2025 Ιούνιος'!D62</f>
        <v>0</v>
      </c>
      <c r="N136" s="36">
        <f t="shared" si="56"/>
        <v>0</v>
      </c>
      <c r="O136" s="173">
        <f>'2025 Ιούλιος'!D62</f>
        <v>0</v>
      </c>
      <c r="P136" s="36">
        <f t="shared" si="57"/>
        <v>0</v>
      </c>
      <c r="Q136" s="173">
        <f>'2025 Aύγουστος'!D62</f>
        <v>0</v>
      </c>
      <c r="R136" s="36">
        <f t="shared" si="58"/>
        <v>0</v>
      </c>
      <c r="S136" s="173">
        <f>'2025 Σεπτέμβριος'!D62</f>
        <v>0</v>
      </c>
      <c r="T136" s="36">
        <f t="shared" si="59"/>
        <v>0</v>
      </c>
      <c r="U136" s="173">
        <f>'2025 Οκτώβριος'!D62</f>
        <v>0</v>
      </c>
      <c r="V136" s="36">
        <f t="shared" si="60"/>
        <v>0</v>
      </c>
      <c r="W136" s="173">
        <f>'2025 Νοέμβριος'!D62</f>
        <v>0</v>
      </c>
      <c r="X136" s="36">
        <f t="shared" si="61"/>
        <v>0</v>
      </c>
      <c r="Y136" s="173">
        <f>'2025 Δεκέμβριος'!D62</f>
        <v>0</v>
      </c>
      <c r="Z136" s="36">
        <f t="shared" si="62"/>
        <v>0</v>
      </c>
      <c r="AA136" s="36">
        <f t="shared" si="50"/>
        <v>0</v>
      </c>
    </row>
    <row r="137" spans="1:27" x14ac:dyDescent="0.25">
      <c r="A137" s="46" t="str">
        <f>'2025 Ιανουάριος'!C63</f>
        <v>Διάφορα αναλώσιμα</v>
      </c>
      <c r="B137" s="35">
        <v>2025</v>
      </c>
      <c r="C137" s="173">
        <f>'2025 Ιανουάριος'!D63</f>
        <v>42.62</v>
      </c>
      <c r="D137" s="36">
        <f t="shared" si="51"/>
        <v>42.62</v>
      </c>
      <c r="E137" s="173">
        <f>'2025 Φεβρουάριος'!D63</f>
        <v>50</v>
      </c>
      <c r="F137" s="36">
        <f t="shared" si="52"/>
        <v>92.62</v>
      </c>
      <c r="G137" s="173">
        <f>'2025 Μάρτιος'!D63</f>
        <v>45.559999999999995</v>
      </c>
      <c r="H137" s="36">
        <f t="shared" si="53"/>
        <v>138.18</v>
      </c>
      <c r="I137" s="173">
        <f>'2025 Απρίλιος'!D63</f>
        <v>49.57</v>
      </c>
      <c r="J137" s="36">
        <f t="shared" si="54"/>
        <v>187.75</v>
      </c>
      <c r="K137" s="173">
        <f>'2025 Μάιος'!D63</f>
        <v>0.96</v>
      </c>
      <c r="L137" s="36">
        <f t="shared" si="55"/>
        <v>188.71</v>
      </c>
      <c r="M137" s="173">
        <f>'2025 Ιούνιος'!D63</f>
        <v>0</v>
      </c>
      <c r="N137" s="36">
        <f t="shared" si="56"/>
        <v>188.71</v>
      </c>
      <c r="O137" s="173">
        <f>'2025 Ιούλιος'!D63</f>
        <v>0</v>
      </c>
      <c r="P137" s="36">
        <f t="shared" si="57"/>
        <v>188.71</v>
      </c>
      <c r="Q137" s="173">
        <f>'2025 Aύγουστος'!D63</f>
        <v>0</v>
      </c>
      <c r="R137" s="36">
        <f t="shared" si="58"/>
        <v>188.71</v>
      </c>
      <c r="S137" s="173">
        <f>'2025 Σεπτέμβριος'!D63</f>
        <v>0</v>
      </c>
      <c r="T137" s="36">
        <f t="shared" si="59"/>
        <v>188.71</v>
      </c>
      <c r="U137" s="173">
        <f>'2025 Οκτώβριος'!D63</f>
        <v>0</v>
      </c>
      <c r="V137" s="36">
        <f t="shared" si="60"/>
        <v>188.71</v>
      </c>
      <c r="W137" s="173">
        <f>'2025 Νοέμβριος'!D63</f>
        <v>0</v>
      </c>
      <c r="X137" s="36">
        <f t="shared" si="61"/>
        <v>188.71</v>
      </c>
      <c r="Y137" s="173">
        <f>'2025 Δεκέμβριος'!D63</f>
        <v>0</v>
      </c>
      <c r="Z137" s="36">
        <f t="shared" si="62"/>
        <v>188.71</v>
      </c>
      <c r="AA137" s="36">
        <f t="shared" si="50"/>
        <v>188.71</v>
      </c>
    </row>
    <row r="138" spans="1:27" ht="28.5" x14ac:dyDescent="0.25">
      <c r="A138" s="46" t="str">
        <f>'2025 Ιανουάριος'!C64</f>
        <v>Αμοιβές συνεργατών ( Μέσα ανεύρεσης Πελατείας Booking Airbnb κλπ)</v>
      </c>
      <c r="B138" s="35">
        <v>2025</v>
      </c>
      <c r="C138" s="173">
        <f>'2025 Ιανουάριος'!D64</f>
        <v>14981.98</v>
      </c>
      <c r="D138" s="36">
        <f t="shared" si="51"/>
        <v>14981.98</v>
      </c>
      <c r="E138" s="173">
        <f>'2025 Φεβρουάριος'!D64</f>
        <v>4853.79</v>
      </c>
      <c r="F138" s="36">
        <f t="shared" si="52"/>
        <v>19835.77</v>
      </c>
      <c r="G138" s="173">
        <f>'2025 Μάρτιος'!D64</f>
        <v>5452.54</v>
      </c>
      <c r="H138" s="36">
        <f t="shared" si="53"/>
        <v>25288.31</v>
      </c>
      <c r="I138" s="173">
        <f>'2025 Απρίλιος'!D64</f>
        <v>4093.02</v>
      </c>
      <c r="J138" s="36">
        <f t="shared" si="54"/>
        <v>29381.33</v>
      </c>
      <c r="K138" s="173">
        <f>'2025 Μάιος'!D64</f>
        <v>6964.8099999999995</v>
      </c>
      <c r="L138" s="36">
        <f t="shared" si="55"/>
        <v>36346.14</v>
      </c>
      <c r="M138" s="173">
        <f>'2025 Ιούνιος'!D64</f>
        <v>0</v>
      </c>
      <c r="N138" s="36">
        <f t="shared" si="56"/>
        <v>36346.14</v>
      </c>
      <c r="O138" s="173">
        <f>'2025 Ιούλιος'!D64</f>
        <v>0</v>
      </c>
      <c r="P138" s="36">
        <f t="shared" si="57"/>
        <v>36346.14</v>
      </c>
      <c r="Q138" s="173">
        <f>'2025 Aύγουστος'!D64</f>
        <v>0</v>
      </c>
      <c r="R138" s="36">
        <f t="shared" si="58"/>
        <v>36346.14</v>
      </c>
      <c r="S138" s="173">
        <f>'2025 Σεπτέμβριος'!D64</f>
        <v>0</v>
      </c>
      <c r="T138" s="36">
        <f t="shared" si="59"/>
        <v>36346.14</v>
      </c>
      <c r="U138" s="173">
        <f>'2025 Οκτώβριος'!D64</f>
        <v>0</v>
      </c>
      <c r="V138" s="36">
        <f t="shared" si="60"/>
        <v>36346.14</v>
      </c>
      <c r="W138" s="173">
        <f>'2025 Νοέμβριος'!D64</f>
        <v>0</v>
      </c>
      <c r="X138" s="36">
        <f t="shared" si="61"/>
        <v>36346.14</v>
      </c>
      <c r="Y138" s="173">
        <f>'2025 Δεκέμβριος'!D64</f>
        <v>0</v>
      </c>
      <c r="Z138" s="36">
        <f t="shared" si="62"/>
        <v>36346.14</v>
      </c>
      <c r="AA138" s="36">
        <f t="shared" si="50"/>
        <v>36346.14</v>
      </c>
    </row>
    <row r="139" spans="1:27" ht="28.5" x14ac:dyDescent="0.25">
      <c r="A139" s="46" t="str">
        <f>'2025 Ιανουάριος'!C65</f>
        <v>Εξοδα για Αναψυχή Πελατών (Κρουαζιέρες Ποδήλατα - Μαθήματα)</v>
      </c>
      <c r="B139" s="35">
        <v>2025</v>
      </c>
      <c r="C139" s="173">
        <f>'2025 Ιανουάριος'!D65</f>
        <v>0</v>
      </c>
      <c r="D139" s="36">
        <f t="shared" si="51"/>
        <v>0</v>
      </c>
      <c r="E139" s="173">
        <f>'2025 Φεβρουάριος'!D65</f>
        <v>0</v>
      </c>
      <c r="F139" s="36">
        <f t="shared" si="52"/>
        <v>0</v>
      </c>
      <c r="G139" s="173">
        <f>'2025 Μάρτιος'!D65</f>
        <v>768.5</v>
      </c>
      <c r="H139" s="36">
        <f t="shared" si="53"/>
        <v>768.5</v>
      </c>
      <c r="I139" s="173">
        <f>'2025 Απρίλιος'!D65</f>
        <v>918.31999999999994</v>
      </c>
      <c r="J139" s="36">
        <f t="shared" si="54"/>
        <v>1686.82</v>
      </c>
      <c r="K139" s="173">
        <f>'2025 Μάιος'!D65</f>
        <v>1213.27</v>
      </c>
      <c r="L139" s="36">
        <f t="shared" si="55"/>
        <v>2900.09</v>
      </c>
      <c r="M139" s="173">
        <f>'2025 Ιούνιος'!D65</f>
        <v>0</v>
      </c>
      <c r="N139" s="36">
        <f t="shared" si="56"/>
        <v>2900.09</v>
      </c>
      <c r="O139" s="173">
        <f>'2025 Ιούλιος'!D65</f>
        <v>0</v>
      </c>
      <c r="P139" s="36">
        <f t="shared" si="57"/>
        <v>2900.09</v>
      </c>
      <c r="Q139" s="173">
        <f>'2025 Aύγουστος'!D65</f>
        <v>0</v>
      </c>
      <c r="R139" s="36">
        <f t="shared" si="58"/>
        <v>2900.09</v>
      </c>
      <c r="S139" s="173">
        <f>'2025 Σεπτέμβριος'!D65</f>
        <v>0</v>
      </c>
      <c r="T139" s="36">
        <f t="shared" si="59"/>
        <v>2900.09</v>
      </c>
      <c r="U139" s="173">
        <f>'2025 Οκτώβριος'!D65</f>
        <v>0</v>
      </c>
      <c r="V139" s="36">
        <f t="shared" si="60"/>
        <v>2900.09</v>
      </c>
      <c r="W139" s="173">
        <f>'2025 Νοέμβριος'!D65</f>
        <v>0</v>
      </c>
      <c r="X139" s="36">
        <f t="shared" si="61"/>
        <v>2900.09</v>
      </c>
      <c r="Y139" s="173">
        <f>'2025 Δεκέμβριος'!D65</f>
        <v>0</v>
      </c>
      <c r="Z139" s="36">
        <f t="shared" si="62"/>
        <v>2900.09</v>
      </c>
      <c r="AA139" s="36">
        <f t="shared" si="50"/>
        <v>2900.09</v>
      </c>
    </row>
    <row r="140" spans="1:27" x14ac:dyDescent="0.25">
      <c r="A140" s="46" t="str">
        <f>'2025 Ιανουάριος'!C66</f>
        <v>Εξοδα για Μεταφορά Πελατών</v>
      </c>
      <c r="B140" s="35">
        <v>2025</v>
      </c>
      <c r="C140" s="173">
        <f>'2025 Ιανουάριος'!D66</f>
        <v>0</v>
      </c>
      <c r="D140" s="36">
        <f t="shared" si="51"/>
        <v>0</v>
      </c>
      <c r="E140" s="173">
        <f>'2025 Φεβρουάριος'!D66</f>
        <v>0</v>
      </c>
      <c r="F140" s="36">
        <f t="shared" si="52"/>
        <v>0</v>
      </c>
      <c r="G140" s="173">
        <f>'2025 Μάρτιος'!D66</f>
        <v>0</v>
      </c>
      <c r="H140" s="36">
        <f t="shared" si="53"/>
        <v>0</v>
      </c>
      <c r="I140" s="173">
        <f>'2025 Απρίλιος'!D66</f>
        <v>0</v>
      </c>
      <c r="J140" s="36">
        <f t="shared" si="54"/>
        <v>0</v>
      </c>
      <c r="K140" s="173">
        <f>'2025 Μάιος'!D66</f>
        <v>0</v>
      </c>
      <c r="L140" s="36">
        <f t="shared" si="55"/>
        <v>0</v>
      </c>
      <c r="M140" s="173">
        <f>'2025 Ιούνιος'!D66</f>
        <v>0</v>
      </c>
      <c r="N140" s="36">
        <f t="shared" si="56"/>
        <v>0</v>
      </c>
      <c r="O140" s="173">
        <f>'2025 Ιούλιος'!D66</f>
        <v>0</v>
      </c>
      <c r="P140" s="36">
        <f t="shared" si="57"/>
        <v>0</v>
      </c>
      <c r="Q140" s="173">
        <f>'2025 Aύγουστος'!D66</f>
        <v>0</v>
      </c>
      <c r="R140" s="36">
        <f t="shared" si="58"/>
        <v>0</v>
      </c>
      <c r="S140" s="173">
        <f>'2025 Σεπτέμβριος'!D66</f>
        <v>0</v>
      </c>
      <c r="T140" s="36">
        <f t="shared" si="59"/>
        <v>0</v>
      </c>
      <c r="U140" s="173">
        <f>'2025 Οκτώβριος'!D66</f>
        <v>0</v>
      </c>
      <c r="V140" s="36">
        <f t="shared" si="60"/>
        <v>0</v>
      </c>
      <c r="W140" s="173">
        <f>'2025 Νοέμβριος'!D66</f>
        <v>0</v>
      </c>
      <c r="X140" s="36">
        <f t="shared" si="61"/>
        <v>0</v>
      </c>
      <c r="Y140" s="173">
        <f>'2025 Δεκέμβριος'!D66</f>
        <v>0</v>
      </c>
      <c r="Z140" s="36">
        <f t="shared" si="62"/>
        <v>0</v>
      </c>
      <c r="AA140" s="36">
        <f t="shared" si="50"/>
        <v>0</v>
      </c>
    </row>
    <row r="141" spans="1:27" ht="28.5" x14ac:dyDescent="0.25">
      <c r="A141" s="46" t="str">
        <f>'2025 Ιανουάριος'!C67</f>
        <v xml:space="preserve">Έξοδα για σύσταση πελατείας αποθήκευσης Αποσκευών ( Radical) </v>
      </c>
      <c r="B141" s="35">
        <v>2025</v>
      </c>
      <c r="C141" s="173">
        <f>'2025 Ιανουάριος'!D67</f>
        <v>0</v>
      </c>
      <c r="D141" s="36">
        <f t="shared" si="51"/>
        <v>0</v>
      </c>
      <c r="E141" s="173">
        <f>'2025 Φεβρουάριος'!D67</f>
        <v>0</v>
      </c>
      <c r="F141" s="36">
        <f t="shared" si="52"/>
        <v>0</v>
      </c>
      <c r="G141" s="173">
        <f>'2025 Μάρτιος'!D67</f>
        <v>0</v>
      </c>
      <c r="H141" s="36">
        <f t="shared" si="53"/>
        <v>0</v>
      </c>
      <c r="I141" s="173">
        <f>'2025 Απρίλιος'!D67</f>
        <v>141.5</v>
      </c>
      <c r="J141" s="36">
        <f t="shared" si="54"/>
        <v>141.5</v>
      </c>
      <c r="K141" s="173">
        <f>'2025 Μάιος'!D67</f>
        <v>257.56</v>
      </c>
      <c r="L141" s="36">
        <f t="shared" si="55"/>
        <v>399.06</v>
      </c>
      <c r="M141" s="173">
        <f>'2025 Ιούνιος'!D67</f>
        <v>0</v>
      </c>
      <c r="N141" s="36">
        <f t="shared" si="56"/>
        <v>399.06</v>
      </c>
      <c r="O141" s="173">
        <f>'2025 Ιούλιος'!D67</f>
        <v>0</v>
      </c>
      <c r="P141" s="36">
        <f t="shared" si="57"/>
        <v>399.06</v>
      </c>
      <c r="Q141" s="173">
        <f>'2025 Aύγουστος'!D67</f>
        <v>0</v>
      </c>
      <c r="R141" s="36">
        <f t="shared" si="58"/>
        <v>399.06</v>
      </c>
      <c r="S141" s="173">
        <f>'2025 Σεπτέμβριος'!D67</f>
        <v>0</v>
      </c>
      <c r="T141" s="36">
        <f t="shared" si="59"/>
        <v>399.06</v>
      </c>
      <c r="U141" s="173">
        <f>'2025 Οκτώβριος'!D67</f>
        <v>0</v>
      </c>
      <c r="V141" s="36">
        <f t="shared" si="60"/>
        <v>399.06</v>
      </c>
      <c r="W141" s="173">
        <f>'2025 Νοέμβριος'!D67</f>
        <v>0</v>
      </c>
      <c r="X141" s="36">
        <f t="shared" si="61"/>
        <v>399.06</v>
      </c>
      <c r="Y141" s="173">
        <f>'2025 Δεκέμβριος'!D67</f>
        <v>0</v>
      </c>
      <c r="Z141" s="36">
        <f t="shared" si="62"/>
        <v>399.06</v>
      </c>
      <c r="AA141" s="36">
        <f t="shared" si="50"/>
        <v>399.06</v>
      </c>
    </row>
    <row r="142" spans="1:27" ht="28.5" x14ac:dyDescent="0.25">
      <c r="A142" s="46" t="str">
        <f>'2025 Ιανουάριος'!C68</f>
        <v>Αμοιβές Τρίτων ( Καθαριστήριο και άλλα άμεσα έξοδα )</v>
      </c>
      <c r="B142" s="35">
        <v>2025</v>
      </c>
      <c r="C142" s="173">
        <f>'2025 Ιανουάριος'!D68</f>
        <v>684.1</v>
      </c>
      <c r="D142" s="36">
        <f t="shared" si="51"/>
        <v>684.1</v>
      </c>
      <c r="E142" s="173">
        <f>'2025 Φεβρουάριος'!D68</f>
        <v>577.27</v>
      </c>
      <c r="F142" s="36">
        <f t="shared" si="52"/>
        <v>1261.3699999999999</v>
      </c>
      <c r="G142" s="173">
        <f>'2025 Μάρτιος'!D68</f>
        <v>982.57</v>
      </c>
      <c r="H142" s="36">
        <f t="shared" si="53"/>
        <v>2243.94</v>
      </c>
      <c r="I142" s="173">
        <f>'2025 Απρίλιος'!D68</f>
        <v>1736.58</v>
      </c>
      <c r="J142" s="36">
        <f t="shared" si="54"/>
        <v>3980.52</v>
      </c>
      <c r="K142" s="173">
        <f>'2025 Μάιος'!D68</f>
        <v>2013.94</v>
      </c>
      <c r="L142" s="36">
        <f t="shared" si="55"/>
        <v>5994.46</v>
      </c>
      <c r="M142" s="173">
        <f>'2025 Ιούνιος'!D68</f>
        <v>0</v>
      </c>
      <c r="N142" s="36">
        <f t="shared" si="56"/>
        <v>5994.46</v>
      </c>
      <c r="O142" s="173">
        <f>'2025 Ιούλιος'!D68</f>
        <v>0</v>
      </c>
      <c r="P142" s="36">
        <f t="shared" si="57"/>
        <v>5994.46</v>
      </c>
      <c r="Q142" s="173">
        <f>'2025 Aύγουστος'!D68</f>
        <v>0</v>
      </c>
      <c r="R142" s="36">
        <f t="shared" si="58"/>
        <v>5994.46</v>
      </c>
      <c r="S142" s="173">
        <f>'2025 Σεπτέμβριος'!D68</f>
        <v>0</v>
      </c>
      <c r="T142" s="36">
        <f t="shared" si="59"/>
        <v>5994.46</v>
      </c>
      <c r="U142" s="173">
        <f>'2025 Οκτώβριος'!D68</f>
        <v>0</v>
      </c>
      <c r="V142" s="36">
        <f t="shared" si="60"/>
        <v>5994.46</v>
      </c>
      <c r="W142" s="173">
        <f>'2025 Νοέμβριος'!D68</f>
        <v>0</v>
      </c>
      <c r="X142" s="36">
        <f t="shared" si="61"/>
        <v>5994.46</v>
      </c>
      <c r="Y142" s="173">
        <f>'2025 Δεκέμβριος'!D68</f>
        <v>0</v>
      </c>
      <c r="Z142" s="36">
        <f t="shared" si="62"/>
        <v>5994.46</v>
      </c>
      <c r="AA142" s="36">
        <f t="shared" si="50"/>
        <v>5994.46</v>
      </c>
    </row>
    <row r="143" spans="1:27" x14ac:dyDescent="0.25">
      <c r="A143" s="46" t="str">
        <f>'2025 Ιανουάριος'!C69</f>
        <v>Επισκευές - Συντηρήσεις</v>
      </c>
      <c r="B143" s="35">
        <v>2025</v>
      </c>
      <c r="C143" s="173">
        <f>'2025 Ιανουάριος'!D69</f>
        <v>0</v>
      </c>
      <c r="D143" s="36">
        <f t="shared" si="51"/>
        <v>0</v>
      </c>
      <c r="E143" s="173">
        <f>'2025 Φεβρουάριος'!D69</f>
        <v>0</v>
      </c>
      <c r="F143" s="36">
        <f t="shared" si="52"/>
        <v>0</v>
      </c>
      <c r="G143" s="173">
        <f>'2025 Μάρτιος'!D69</f>
        <v>0</v>
      </c>
      <c r="H143" s="36">
        <f t="shared" si="53"/>
        <v>0</v>
      </c>
      <c r="I143" s="173">
        <f>'2025 Απρίλιος'!D69</f>
        <v>234.66</v>
      </c>
      <c r="J143" s="36">
        <f t="shared" si="54"/>
        <v>234.66</v>
      </c>
      <c r="K143" s="173">
        <f>'2025 Μάιος'!D69</f>
        <v>1577.17</v>
      </c>
      <c r="L143" s="36">
        <f t="shared" si="55"/>
        <v>1811.8300000000002</v>
      </c>
      <c r="M143" s="173">
        <f>'2025 Ιούνιος'!D69</f>
        <v>0</v>
      </c>
      <c r="N143" s="36">
        <f t="shared" si="56"/>
        <v>1811.8300000000002</v>
      </c>
      <c r="O143" s="173">
        <f>'2025 Ιούλιος'!D69</f>
        <v>0</v>
      </c>
      <c r="P143" s="36">
        <f t="shared" si="57"/>
        <v>1811.8300000000002</v>
      </c>
      <c r="Q143" s="173">
        <f>'2025 Aύγουστος'!D69</f>
        <v>0</v>
      </c>
      <c r="R143" s="36">
        <f t="shared" si="58"/>
        <v>1811.8300000000002</v>
      </c>
      <c r="S143" s="173">
        <f>'2025 Σεπτέμβριος'!D69</f>
        <v>0</v>
      </c>
      <c r="T143" s="36">
        <f t="shared" si="59"/>
        <v>1811.8300000000002</v>
      </c>
      <c r="U143" s="173">
        <f>'2025 Οκτώβριος'!D69</f>
        <v>0</v>
      </c>
      <c r="V143" s="36">
        <f t="shared" si="60"/>
        <v>1811.8300000000002</v>
      </c>
      <c r="W143" s="173">
        <f>'2025 Νοέμβριος'!D69</f>
        <v>0</v>
      </c>
      <c r="X143" s="36">
        <f t="shared" si="61"/>
        <v>1811.8300000000002</v>
      </c>
      <c r="Y143" s="173">
        <f>'2025 Δεκέμβριος'!D69</f>
        <v>0</v>
      </c>
      <c r="Z143" s="36">
        <f t="shared" si="62"/>
        <v>1811.8300000000002</v>
      </c>
      <c r="AA143" s="36">
        <f t="shared" si="50"/>
        <v>1811.8300000000002</v>
      </c>
    </row>
    <row r="144" spans="1:27" x14ac:dyDescent="0.25">
      <c r="A144" s="46" t="str">
        <f>'2025 Ιανουάριος'!C70</f>
        <v>Φόρος Παρεπιδημούντων</v>
      </c>
      <c r="B144" s="35">
        <v>2025</v>
      </c>
      <c r="C144" s="173">
        <f>'2025 Ιανουάριος'!D70</f>
        <v>0</v>
      </c>
      <c r="D144" s="36">
        <f t="shared" si="51"/>
        <v>0</v>
      </c>
      <c r="E144" s="173">
        <f>'2025 Φεβρουάριος'!D70</f>
        <v>0</v>
      </c>
      <c r="F144" s="36">
        <f t="shared" si="52"/>
        <v>0</v>
      </c>
      <c r="G144" s="173">
        <f>'2025 Μάρτιος'!D70</f>
        <v>0</v>
      </c>
      <c r="H144" s="36">
        <f t="shared" si="53"/>
        <v>0</v>
      </c>
      <c r="I144" s="173">
        <f>'2025 Απρίλιος'!D70</f>
        <v>0</v>
      </c>
      <c r="J144" s="36">
        <f t="shared" si="54"/>
        <v>0</v>
      </c>
      <c r="K144" s="173">
        <f>'2025 Μάιος'!D70</f>
        <v>0</v>
      </c>
      <c r="L144" s="36">
        <f t="shared" si="55"/>
        <v>0</v>
      </c>
      <c r="M144" s="173">
        <f>'2025 Ιούνιος'!D70</f>
        <v>0</v>
      </c>
      <c r="N144" s="36">
        <f t="shared" si="56"/>
        <v>0</v>
      </c>
      <c r="O144" s="173">
        <f>'2025 Ιούλιος'!D70</f>
        <v>0</v>
      </c>
      <c r="P144" s="36">
        <f t="shared" si="57"/>
        <v>0</v>
      </c>
      <c r="Q144" s="173">
        <f>'2025 Aύγουστος'!D70</f>
        <v>0</v>
      </c>
      <c r="R144" s="36">
        <f t="shared" si="58"/>
        <v>0</v>
      </c>
      <c r="S144" s="173">
        <f>'2025 Σεπτέμβριος'!D70</f>
        <v>0</v>
      </c>
      <c r="T144" s="36">
        <f t="shared" si="59"/>
        <v>0</v>
      </c>
      <c r="U144" s="173">
        <f>'2025 Οκτώβριος'!D70</f>
        <v>0</v>
      </c>
      <c r="V144" s="36">
        <f t="shared" si="60"/>
        <v>0</v>
      </c>
      <c r="W144" s="173">
        <f>'2025 Νοέμβριος'!D70</f>
        <v>0</v>
      </c>
      <c r="X144" s="36">
        <f t="shared" si="61"/>
        <v>0</v>
      </c>
      <c r="Y144" s="173">
        <f>'2025 Δεκέμβριος'!D70</f>
        <v>0</v>
      </c>
      <c r="Z144" s="36">
        <f t="shared" si="62"/>
        <v>0</v>
      </c>
      <c r="AA144" s="36">
        <f t="shared" si="50"/>
        <v>0</v>
      </c>
    </row>
    <row r="145" spans="1:27" x14ac:dyDescent="0.25">
      <c r="A145" s="46" t="str">
        <f>'2025 Ιανουάριος'!C71</f>
        <v>Αποσβέσεις ( Κτήρια - Μηχανήματα - Εξοπλισμός )</v>
      </c>
      <c r="B145" s="35">
        <v>2025</v>
      </c>
      <c r="C145" s="173">
        <f>'2025 Ιανουάριος'!D71</f>
        <v>7839.9766666666674</v>
      </c>
      <c r="D145" s="36">
        <f t="shared" si="51"/>
        <v>7839.9766666666674</v>
      </c>
      <c r="E145" s="173">
        <f>'2025 Φεβρουάριος'!D71</f>
        <v>7839.9766666666674</v>
      </c>
      <c r="F145" s="36">
        <f t="shared" si="52"/>
        <v>15679.953333333335</v>
      </c>
      <c r="G145" s="173">
        <f>'2025 Μάρτιος'!D71</f>
        <v>7839.9766666666674</v>
      </c>
      <c r="H145" s="36">
        <f t="shared" si="53"/>
        <v>23519.93</v>
      </c>
      <c r="I145" s="173">
        <f>'2025 Απρίλιος'!D71</f>
        <v>7839.9766666666674</v>
      </c>
      <c r="J145" s="36">
        <f>H145+I145</f>
        <v>31359.906666666669</v>
      </c>
      <c r="K145" s="173">
        <f>'2025 Μάιος'!D71</f>
        <v>7839.9766666666674</v>
      </c>
      <c r="L145" s="36">
        <f t="shared" si="55"/>
        <v>39199.883333333339</v>
      </c>
      <c r="M145" s="173">
        <f>'2025 Ιούνιος'!D71</f>
        <v>7839.9766666666674</v>
      </c>
      <c r="N145" s="36">
        <f t="shared" si="56"/>
        <v>47039.860000000008</v>
      </c>
      <c r="O145" s="173">
        <f>'2025 Ιούλιος'!D71</f>
        <v>7839.9766666666674</v>
      </c>
      <c r="P145" s="36">
        <f t="shared" si="57"/>
        <v>54879.836666666677</v>
      </c>
      <c r="Q145" s="173">
        <f>'2025 Aύγουστος'!D71</f>
        <v>7839.9766666666674</v>
      </c>
      <c r="R145" s="36">
        <f t="shared" si="58"/>
        <v>62719.813333333346</v>
      </c>
      <c r="S145" s="173">
        <f>'2025 Σεπτέμβριος'!D71</f>
        <v>7839.9766666666674</v>
      </c>
      <c r="T145" s="36">
        <f t="shared" si="59"/>
        <v>70559.790000000008</v>
      </c>
      <c r="U145" s="173">
        <f>'2025 Οκτώβριος'!D71</f>
        <v>7839.9766666666674</v>
      </c>
      <c r="V145" s="36">
        <f t="shared" si="60"/>
        <v>78399.766666666677</v>
      </c>
      <c r="W145" s="173">
        <f>'2025 Νοέμβριος'!D71</f>
        <v>7839.9766666666674</v>
      </c>
      <c r="X145" s="36">
        <f t="shared" si="61"/>
        <v>86239.743333333347</v>
      </c>
      <c r="Y145" s="173">
        <f>'2025 Δεκέμβριος'!D71</f>
        <v>7839.9766666666674</v>
      </c>
      <c r="Z145" s="36">
        <f t="shared" si="62"/>
        <v>94079.720000000016</v>
      </c>
      <c r="AA145" s="36">
        <f t="shared" si="50"/>
        <v>94079.720000000016</v>
      </c>
    </row>
    <row r="146" spans="1:27" x14ac:dyDescent="0.25">
      <c r="A146" s="46" t="str">
        <f>'2025 Ιανουάριος'!C72</f>
        <v>Αναλώσιμα τρόφιμα  (Ομάδα 2**)</v>
      </c>
      <c r="B146" s="35">
        <v>2025</v>
      </c>
      <c r="C146" s="173">
        <f>'2025 Ιανουάριος'!D72</f>
        <v>872.89</v>
      </c>
      <c r="D146" s="36">
        <f t="shared" ref="D146:D147" si="63">SUM(D118:D145)</f>
        <v>45714.446666666663</v>
      </c>
      <c r="E146" s="173">
        <f>'2025 Φεβρουάριος'!D72</f>
        <v>861.08</v>
      </c>
      <c r="F146" s="36">
        <f t="shared" si="52"/>
        <v>46575.526666666665</v>
      </c>
      <c r="G146" s="173">
        <f>'2025 Μάρτιος'!D72</f>
        <v>1172.5899999999999</v>
      </c>
      <c r="H146" s="36">
        <f>F146+G146</f>
        <v>47748.116666666661</v>
      </c>
      <c r="I146" s="173">
        <f>'2025 Απρίλιος'!D72</f>
        <v>1346.45</v>
      </c>
      <c r="J146" s="36">
        <f>H146+I146</f>
        <v>49094.566666666658</v>
      </c>
      <c r="K146" s="173">
        <f>'2025 Μάιος'!D72</f>
        <v>1553.22</v>
      </c>
      <c r="L146" s="36">
        <f t="shared" si="55"/>
        <v>50647.78666666666</v>
      </c>
      <c r="M146" s="173">
        <f>'2025 Ιούνιος'!D72</f>
        <v>0</v>
      </c>
      <c r="N146" s="36">
        <f t="shared" si="56"/>
        <v>50647.78666666666</v>
      </c>
      <c r="O146" s="173">
        <f>'2025 Ιούλιος'!D72</f>
        <v>0</v>
      </c>
      <c r="P146" s="36">
        <f t="shared" si="57"/>
        <v>50647.78666666666</v>
      </c>
      <c r="Q146" s="173">
        <f>'2025 Aύγουστος'!D72</f>
        <v>0</v>
      </c>
      <c r="R146" s="36">
        <f t="shared" si="58"/>
        <v>50647.78666666666</v>
      </c>
      <c r="S146" s="173">
        <f>'2025 Σεπτέμβριος'!D72</f>
        <v>0</v>
      </c>
      <c r="T146" s="36">
        <f t="shared" si="59"/>
        <v>50647.78666666666</v>
      </c>
      <c r="U146" s="173">
        <f>'2025 Οκτώβριος'!D72</f>
        <v>0</v>
      </c>
      <c r="V146" s="36">
        <f t="shared" si="60"/>
        <v>50647.78666666666</v>
      </c>
      <c r="W146" s="173">
        <f>'2025 Νοέμβριος'!D72</f>
        <v>0</v>
      </c>
      <c r="X146" s="36">
        <f t="shared" si="61"/>
        <v>50647.78666666666</v>
      </c>
      <c r="Y146" s="173">
        <f>'2025 Δεκέμβριος'!D72</f>
        <v>0</v>
      </c>
      <c r="Z146" s="36">
        <f t="shared" si="62"/>
        <v>50647.78666666666</v>
      </c>
      <c r="AA146" s="36">
        <f t="shared" si="50"/>
        <v>5806.2300000000005</v>
      </c>
    </row>
    <row r="147" spans="1:27" x14ac:dyDescent="0.25">
      <c r="A147" s="46" t="str">
        <f>'2025 Ιανουάριος'!C73</f>
        <v>Υλικά Καθαριότητας (Ομάδα 2**)</v>
      </c>
      <c r="B147" s="35">
        <v>2025</v>
      </c>
      <c r="C147" s="173">
        <f>'2025 Ιανουάριος'!D73</f>
        <v>0</v>
      </c>
      <c r="D147" s="36">
        <f t="shared" si="63"/>
        <v>89231.173333333325</v>
      </c>
      <c r="E147" s="173">
        <f>'2025 Φεβρουάριος'!D73</f>
        <v>0</v>
      </c>
      <c r="F147" s="36">
        <f t="shared" si="52"/>
        <v>89231.173333333325</v>
      </c>
      <c r="G147" s="173">
        <f>'2025 Μάρτιος'!D73</f>
        <v>0</v>
      </c>
      <c r="H147" s="36">
        <f>F147+G147</f>
        <v>89231.173333333325</v>
      </c>
      <c r="I147" s="173">
        <f>'2025 Απρίλιος'!D73</f>
        <v>493.78</v>
      </c>
      <c r="J147" s="37">
        <f>H147+I147</f>
        <v>89724.953333333324</v>
      </c>
      <c r="K147" s="173">
        <f>'2025 Μάιος'!D73</f>
        <v>685.76</v>
      </c>
      <c r="L147" s="36">
        <f t="shared" si="55"/>
        <v>90410.713333333319</v>
      </c>
      <c r="M147" s="173">
        <f>'2025 Ιούνιος'!D73</f>
        <v>0</v>
      </c>
      <c r="N147" s="36">
        <f>L147+M147</f>
        <v>90410.713333333319</v>
      </c>
      <c r="O147" s="173">
        <f>'2025 Ιούλιος'!D73</f>
        <v>0</v>
      </c>
      <c r="P147" s="36">
        <f t="shared" si="57"/>
        <v>90410.713333333319</v>
      </c>
      <c r="Q147" s="173">
        <f>'2025 Aύγουστος'!D73</f>
        <v>0</v>
      </c>
      <c r="R147" s="36">
        <f t="shared" si="58"/>
        <v>90410.713333333319</v>
      </c>
      <c r="S147" s="173">
        <f>'2025 Σεπτέμβριος'!D73</f>
        <v>0</v>
      </c>
      <c r="T147" s="36">
        <f t="shared" si="59"/>
        <v>90410.713333333319</v>
      </c>
      <c r="U147" s="173">
        <f>'2025 Οκτώβριος'!D73</f>
        <v>0</v>
      </c>
      <c r="V147" s="36">
        <f t="shared" si="60"/>
        <v>90410.713333333319</v>
      </c>
      <c r="W147" s="173">
        <f>'2025 Νοέμβριος'!D73</f>
        <v>0</v>
      </c>
      <c r="X147" s="36">
        <f t="shared" si="61"/>
        <v>90410.713333333319</v>
      </c>
      <c r="Y147" s="173">
        <f>'2025 Δεκέμβριος'!D73</f>
        <v>0</v>
      </c>
      <c r="Z147" s="36">
        <f t="shared" si="62"/>
        <v>90410.713333333319</v>
      </c>
      <c r="AA147" s="36">
        <f t="shared" si="50"/>
        <v>1179.54</v>
      </c>
    </row>
    <row r="148" spans="1:27" x14ac:dyDescent="0.25">
      <c r="A148" s="159" t="s">
        <v>154</v>
      </c>
      <c r="B148" s="35"/>
      <c r="C148" s="174">
        <f>SUM(C118:C147)</f>
        <v>46587.336666666662</v>
      </c>
      <c r="D148" s="37">
        <f>C148</f>
        <v>46587.336666666662</v>
      </c>
      <c r="E148" s="174">
        <f>SUM(E118:E147)</f>
        <v>35502.376666666671</v>
      </c>
      <c r="F148" s="37">
        <f>D148+E148</f>
        <v>82089.713333333333</v>
      </c>
      <c r="G148" s="174">
        <f>SUM(G118:G147)</f>
        <v>42125.58666666667</v>
      </c>
      <c r="H148" s="37">
        <f>F148+G148</f>
        <v>124215.3</v>
      </c>
      <c r="I148" s="174">
        <f>SUM(I118:I147)</f>
        <v>48926.896666666667</v>
      </c>
      <c r="J148" s="37">
        <f>H148+I148</f>
        <v>173142.19666666666</v>
      </c>
      <c r="K148" s="174">
        <f>SUM(K118:K147)</f>
        <v>50000.186666666668</v>
      </c>
      <c r="L148" s="36">
        <f t="shared" si="55"/>
        <v>223142.38333333333</v>
      </c>
      <c r="M148" s="174">
        <f>SUM(M118:M147)</f>
        <v>7839.9766666666674</v>
      </c>
      <c r="N148" s="36">
        <f t="shared" si="56"/>
        <v>230982.36</v>
      </c>
      <c r="O148" s="173">
        <f>'2025 Ιούλιος'!D74</f>
        <v>7839.9766666666674</v>
      </c>
      <c r="P148" s="36">
        <f t="shared" si="57"/>
        <v>238822.33666666664</v>
      </c>
      <c r="Q148" s="173">
        <f>SUM(Q118:Q147)</f>
        <v>7839.9766666666674</v>
      </c>
      <c r="R148" s="36">
        <f t="shared" si="58"/>
        <v>246662.3133333333</v>
      </c>
      <c r="S148" s="174">
        <f>SUM(S118:S147)</f>
        <v>7839.9766666666674</v>
      </c>
      <c r="T148" s="36">
        <f t="shared" si="59"/>
        <v>254502.28999999995</v>
      </c>
      <c r="U148" s="174">
        <f>SUM(U118:U147)</f>
        <v>7839.9766666666674</v>
      </c>
      <c r="V148" s="36">
        <f t="shared" si="60"/>
        <v>262342.2666666666</v>
      </c>
      <c r="W148" s="173">
        <f>SUM(W118:W147)</f>
        <v>7839.9766666666674</v>
      </c>
      <c r="X148" s="36">
        <f t="shared" si="61"/>
        <v>270182.24333333329</v>
      </c>
      <c r="Y148" s="173">
        <f>SUM(Y118:Y147)</f>
        <v>7839.9766666666674</v>
      </c>
      <c r="Z148" s="36">
        <f t="shared" si="62"/>
        <v>278022.21999999997</v>
      </c>
      <c r="AA148" s="36">
        <f t="shared" si="50"/>
        <v>278022.21999999997</v>
      </c>
    </row>
    <row r="149" spans="1:27" x14ac:dyDescent="0.25">
      <c r="A149" s="39" t="s">
        <v>168</v>
      </c>
      <c r="B149" s="56"/>
      <c r="C149" s="175"/>
      <c r="E149" s="175"/>
      <c r="G149" s="175"/>
      <c r="I149" s="175"/>
      <c r="K149" s="175"/>
      <c r="M149" s="175"/>
      <c r="O149" s="175"/>
      <c r="Q149" s="175"/>
      <c r="S149" s="175"/>
      <c r="U149" s="175"/>
      <c r="W149" s="175"/>
      <c r="Y149" s="175"/>
    </row>
    <row r="154" spans="1:27" ht="17.25" x14ac:dyDescent="0.3">
      <c r="A154" s="178" t="s">
        <v>143</v>
      </c>
      <c r="B154" s="35" t="s">
        <v>87</v>
      </c>
      <c r="C154" s="172" t="s">
        <v>88</v>
      </c>
      <c r="D154" s="35" t="s">
        <v>89</v>
      </c>
      <c r="E154" s="172" t="s">
        <v>90</v>
      </c>
      <c r="F154" s="35" t="s">
        <v>91</v>
      </c>
      <c r="G154" s="172" t="s">
        <v>92</v>
      </c>
      <c r="H154" s="35" t="s">
        <v>93</v>
      </c>
      <c r="I154" s="172" t="s">
        <v>94</v>
      </c>
      <c r="J154" s="35" t="s">
        <v>95</v>
      </c>
      <c r="K154" s="172" t="s">
        <v>96</v>
      </c>
      <c r="L154" s="35" t="s">
        <v>144</v>
      </c>
      <c r="M154" s="172" t="s">
        <v>97</v>
      </c>
      <c r="N154" s="35" t="s">
        <v>98</v>
      </c>
      <c r="O154" s="172" t="s">
        <v>99</v>
      </c>
      <c r="P154" s="35" t="s">
        <v>100</v>
      </c>
      <c r="Q154" s="172" t="s">
        <v>101</v>
      </c>
      <c r="R154" s="35" t="s">
        <v>102</v>
      </c>
      <c r="S154" s="172" t="s">
        <v>103</v>
      </c>
      <c r="T154" s="35" t="s">
        <v>104</v>
      </c>
      <c r="U154" s="172" t="s">
        <v>105</v>
      </c>
      <c r="V154" s="35" t="s">
        <v>106</v>
      </c>
      <c r="W154" s="172" t="s">
        <v>107</v>
      </c>
      <c r="X154" s="35" t="s">
        <v>108</v>
      </c>
      <c r="Y154" s="172" t="s">
        <v>109</v>
      </c>
      <c r="Z154" s="35" t="s">
        <v>110</v>
      </c>
      <c r="AA154" s="35" t="s">
        <v>141</v>
      </c>
    </row>
    <row r="155" spans="1:27" x14ac:dyDescent="0.25">
      <c r="A155" s="45" t="str">
        <f>'2025 Ιανουάριος'!C81</f>
        <v>Μικτές Αποδοχές Developent Department (A.K.Ddep)</v>
      </c>
      <c r="B155" s="35">
        <v>2025</v>
      </c>
      <c r="C155" s="173">
        <f>'2025 Ιανουάριος'!D81</f>
        <v>1656.34</v>
      </c>
      <c r="D155" s="36">
        <f>C155</f>
        <v>1656.34</v>
      </c>
      <c r="E155" s="173">
        <f>'2025 Μάρτιος'!D81</f>
        <v>1747.2</v>
      </c>
      <c r="F155" s="36">
        <f>D155+E155</f>
        <v>3403.54</v>
      </c>
      <c r="G155" s="173">
        <f>'2025 Μάρτιος'!D81</f>
        <v>1747.2</v>
      </c>
      <c r="H155" s="36">
        <f>F155+G155</f>
        <v>5150.74</v>
      </c>
      <c r="I155" s="173">
        <f>'2025 Απρίλιος'!D81</f>
        <v>2675.96</v>
      </c>
      <c r="J155" s="36">
        <f>H155+I155</f>
        <v>7826.7</v>
      </c>
      <c r="K155" s="173">
        <f>'2025 Μάιος'!D81</f>
        <v>1632.17</v>
      </c>
      <c r="L155" s="36">
        <f>J155+K155</f>
        <v>9458.869999999999</v>
      </c>
      <c r="M155" s="173">
        <f>'2025 Ιούνιος'!D81</f>
        <v>0</v>
      </c>
      <c r="N155" s="36">
        <f>L155+M155</f>
        <v>9458.869999999999</v>
      </c>
      <c r="O155" s="173">
        <f>'2025 Ιούλιος'!D81</f>
        <v>0</v>
      </c>
      <c r="P155" s="36">
        <f>N155+O155</f>
        <v>9458.869999999999</v>
      </c>
      <c r="Q155" s="173">
        <f>'2025 Aύγουστος'!D81</f>
        <v>0</v>
      </c>
      <c r="R155" s="36">
        <f>P155+Q155</f>
        <v>9458.869999999999</v>
      </c>
      <c r="S155" s="173">
        <f>'2025 Σεπτέμβριος'!D81</f>
        <v>0</v>
      </c>
      <c r="T155" s="36">
        <f>R155+S155</f>
        <v>9458.869999999999</v>
      </c>
      <c r="U155" s="173">
        <f>'2025 Οκτώβριος'!D81</f>
        <v>0</v>
      </c>
      <c r="V155" s="36">
        <f>T155+U155</f>
        <v>9458.869999999999</v>
      </c>
      <c r="W155" s="173">
        <f>'2025 Νοέμβριος'!D81</f>
        <v>0</v>
      </c>
      <c r="X155" s="36">
        <f>V155+W155</f>
        <v>9458.869999999999</v>
      </c>
      <c r="Y155" s="173">
        <f>'2025 Δεκέμβριος'!D81</f>
        <v>0</v>
      </c>
      <c r="Z155" s="36">
        <f>X155+Y155</f>
        <v>9458.869999999999</v>
      </c>
      <c r="AA155" s="36">
        <f t="shared" ref="AA155:AA185" si="64">C155+E155+G155+I155+K155+M155+O155+Q155+S155+U155+W155+Y155</f>
        <v>9458.869999999999</v>
      </c>
    </row>
    <row r="156" spans="1:27" x14ac:dyDescent="0.25">
      <c r="A156" s="45" t="str">
        <f>'2025 Ιανουάριος'!C82</f>
        <v>Μικτές Αποδοχές Reservation department (Α.Κ.RDep )</v>
      </c>
      <c r="B156" s="35">
        <v>2025</v>
      </c>
      <c r="C156" s="173">
        <f>'2025 Ιανουάριος'!D82</f>
        <v>1671.24</v>
      </c>
      <c r="D156" s="36">
        <f t="shared" ref="D156:D184" si="65">C156</f>
        <v>1671.24</v>
      </c>
      <c r="E156" s="173">
        <f>'2025 Μάρτιος'!D82</f>
        <v>1785.18</v>
      </c>
      <c r="F156" s="36">
        <f t="shared" ref="F156:F185" si="66">D156+E156</f>
        <v>3456.42</v>
      </c>
      <c r="G156" s="173">
        <f>'2025 Μάρτιος'!D82</f>
        <v>1785.18</v>
      </c>
      <c r="H156" s="36">
        <f t="shared" ref="H156:H185" si="67">F156+G156</f>
        <v>5241.6000000000004</v>
      </c>
      <c r="I156" s="173">
        <f>'2025 Απρίλιος'!D82</f>
        <v>2645.07</v>
      </c>
      <c r="J156" s="36">
        <f t="shared" ref="J156:J185" si="68">H156+I156</f>
        <v>7886.67</v>
      </c>
      <c r="K156" s="173">
        <f>'2025 Μάιος'!D82</f>
        <v>2304.38</v>
      </c>
      <c r="L156" s="36">
        <f t="shared" ref="L156:L185" si="69">J156+K156</f>
        <v>10191.049999999999</v>
      </c>
      <c r="M156" s="173">
        <f>'2025 Ιούνιος'!D82</f>
        <v>0</v>
      </c>
      <c r="N156" s="36">
        <f t="shared" ref="N156:N185" si="70">L156+M156</f>
        <v>10191.049999999999</v>
      </c>
      <c r="O156" s="173">
        <f>'2025 Ιούλιος'!D82</f>
        <v>0</v>
      </c>
      <c r="P156" s="36">
        <f t="shared" ref="P156:P185" si="71">N156+O156</f>
        <v>10191.049999999999</v>
      </c>
      <c r="Q156" s="173">
        <f>'2025 Aύγουστος'!D82</f>
        <v>0</v>
      </c>
      <c r="R156" s="36">
        <f t="shared" ref="R156:R185" si="72">P156+Q156</f>
        <v>10191.049999999999</v>
      </c>
      <c r="S156" s="173">
        <f>'2025 Σεπτέμβριος'!D82</f>
        <v>0</v>
      </c>
      <c r="T156" s="36">
        <f t="shared" ref="T156:T185" si="73">R156+S156</f>
        <v>10191.049999999999</v>
      </c>
      <c r="U156" s="173">
        <f>'2025 Οκτώβριος'!D82</f>
        <v>0</v>
      </c>
      <c r="V156" s="36">
        <f t="shared" ref="V156:V183" si="74">T156+U156</f>
        <v>10191.049999999999</v>
      </c>
      <c r="W156" s="173">
        <f>'2025 Νοέμβριος'!D82</f>
        <v>0</v>
      </c>
      <c r="X156" s="36">
        <f t="shared" ref="X156:X185" si="75">V156+W156</f>
        <v>10191.049999999999</v>
      </c>
      <c r="Y156" s="173">
        <f>'2025 Δεκέμβριος'!D82</f>
        <v>0</v>
      </c>
      <c r="Z156" s="36">
        <f t="shared" ref="Z156:Z185" si="76">X156+Y156</f>
        <v>10191.049999999999</v>
      </c>
      <c r="AA156" s="36">
        <f t="shared" si="64"/>
        <v>10191.049999999999</v>
      </c>
    </row>
    <row r="157" spans="1:27" x14ac:dyDescent="0.25">
      <c r="A157" s="45" t="str">
        <f>'2025 Ιανουάριος'!C83</f>
        <v>Μικτές Αποδοχές Marketing (Α.Κ.MDep )</v>
      </c>
      <c r="B157" s="35">
        <v>2025</v>
      </c>
      <c r="C157" s="173">
        <f>'2025 Ιανουάριος'!D83</f>
        <v>1021.94</v>
      </c>
      <c r="D157" s="36">
        <f t="shared" si="65"/>
        <v>1021.94</v>
      </c>
      <c r="E157" s="173">
        <f>'2025 Μάρτιος'!D83</f>
        <v>1082.33</v>
      </c>
      <c r="F157" s="36">
        <f t="shared" si="66"/>
        <v>2104.27</v>
      </c>
      <c r="G157" s="173">
        <f>'2025 Μάρτιος'!D83</f>
        <v>1082.33</v>
      </c>
      <c r="H157" s="36">
        <f t="shared" si="67"/>
        <v>3186.6</v>
      </c>
      <c r="I157" s="173">
        <f>'2025 Απρίλιος'!D83</f>
        <v>1629.6599999999999</v>
      </c>
      <c r="J157" s="36">
        <f t="shared" si="68"/>
        <v>4816.26</v>
      </c>
      <c r="K157" s="173">
        <f>'2025 Μάιος'!D83</f>
        <v>988.92</v>
      </c>
      <c r="L157" s="36">
        <f t="shared" si="69"/>
        <v>5805.18</v>
      </c>
      <c r="M157" s="173">
        <f>'2025 Ιούνιος'!D83</f>
        <v>0</v>
      </c>
      <c r="N157" s="36">
        <f t="shared" si="70"/>
        <v>5805.18</v>
      </c>
      <c r="O157" s="173">
        <f>'2025 Ιούλιος'!D83</f>
        <v>0</v>
      </c>
      <c r="P157" s="36">
        <f t="shared" si="71"/>
        <v>5805.18</v>
      </c>
      <c r="Q157" s="173">
        <f>'2025 Aύγουστος'!D83</f>
        <v>0</v>
      </c>
      <c r="R157" s="36">
        <f t="shared" si="72"/>
        <v>5805.18</v>
      </c>
      <c r="S157" s="173">
        <f>'2025 Σεπτέμβριος'!D83</f>
        <v>0</v>
      </c>
      <c r="T157" s="36">
        <f t="shared" si="73"/>
        <v>5805.18</v>
      </c>
      <c r="U157" s="173">
        <f>'2025 Οκτώβριος'!D83</f>
        <v>0</v>
      </c>
      <c r="V157" s="36">
        <f t="shared" si="74"/>
        <v>5805.18</v>
      </c>
      <c r="W157" s="173">
        <f>'2025 Νοέμβριος'!D83</f>
        <v>0</v>
      </c>
      <c r="X157" s="36">
        <f t="shared" si="75"/>
        <v>5805.18</v>
      </c>
      <c r="Y157" s="173">
        <f>'2025 Δεκέμβριος'!D83</f>
        <v>0</v>
      </c>
      <c r="Z157" s="36">
        <f t="shared" si="76"/>
        <v>5805.18</v>
      </c>
      <c r="AA157" s="36">
        <f t="shared" si="64"/>
        <v>5805.18</v>
      </c>
    </row>
    <row r="158" spans="1:27" x14ac:dyDescent="0.25">
      <c r="A158" s="45" t="str">
        <f>'2025 Ιανουάριος'!C84</f>
        <v>Μικτές Αποδοχές Sales (Α.Κ.SDep )</v>
      </c>
      <c r="B158" s="35">
        <v>2025</v>
      </c>
      <c r="C158" s="173">
        <f>'2025 Ιανουάριος'!D84</f>
        <v>1077.96</v>
      </c>
      <c r="D158" s="36">
        <f t="shared" si="65"/>
        <v>1077.96</v>
      </c>
      <c r="E158" s="173">
        <f>'2025 Μάρτιος'!D84</f>
        <v>1145.7</v>
      </c>
      <c r="F158" s="36">
        <f t="shared" si="66"/>
        <v>2223.66</v>
      </c>
      <c r="G158" s="173">
        <f>'2025 Μάρτιος'!D84</f>
        <v>1145.7</v>
      </c>
      <c r="H158" s="36">
        <f t="shared" si="67"/>
        <v>3369.3599999999997</v>
      </c>
      <c r="I158" s="173">
        <f>'2025 Απρίλιος'!D84</f>
        <v>1744.5300000000002</v>
      </c>
      <c r="J158" s="36">
        <f t="shared" si="68"/>
        <v>5113.8899999999994</v>
      </c>
      <c r="K158" s="173">
        <f>'2025 Μάιος'!D84</f>
        <v>1056.97</v>
      </c>
      <c r="L158" s="36">
        <f t="shared" si="69"/>
        <v>6170.86</v>
      </c>
      <c r="M158" s="173">
        <f>'2025 Ιούνιος'!D84</f>
        <v>0</v>
      </c>
      <c r="N158" s="36">
        <f t="shared" si="70"/>
        <v>6170.86</v>
      </c>
      <c r="O158" s="173">
        <f>'2025 Ιούλιος'!D84</f>
        <v>0</v>
      </c>
      <c r="P158" s="36">
        <f t="shared" si="71"/>
        <v>6170.86</v>
      </c>
      <c r="Q158" s="173">
        <f>'2025 Aύγουστος'!D84</f>
        <v>0</v>
      </c>
      <c r="R158" s="36">
        <f t="shared" si="72"/>
        <v>6170.86</v>
      </c>
      <c r="S158" s="173">
        <f>'2025 Σεπτέμβριος'!D84</f>
        <v>0</v>
      </c>
      <c r="T158" s="36">
        <f t="shared" si="73"/>
        <v>6170.86</v>
      </c>
      <c r="U158" s="173">
        <f>'2025 Οκτώβριος'!D84</f>
        <v>0</v>
      </c>
      <c r="V158" s="36">
        <f t="shared" si="74"/>
        <v>6170.86</v>
      </c>
      <c r="W158" s="173">
        <f>'2025 Νοέμβριος'!D84</f>
        <v>0</v>
      </c>
      <c r="X158" s="36">
        <f t="shared" si="75"/>
        <v>6170.86</v>
      </c>
      <c r="Y158" s="173">
        <f>'2025 Δεκέμβριος'!D84</f>
        <v>0</v>
      </c>
      <c r="Z158" s="36">
        <f t="shared" si="76"/>
        <v>6170.86</v>
      </c>
      <c r="AA158" s="36">
        <f t="shared" si="64"/>
        <v>6170.86</v>
      </c>
    </row>
    <row r="159" spans="1:27" x14ac:dyDescent="0.25">
      <c r="A159" s="45" t="str">
        <f>'2025 Ιανουάριος'!C85</f>
        <v>Ασφαλιστικές εισφορές (Α.Κ.DDep)</v>
      </c>
      <c r="B159" s="35">
        <v>2025</v>
      </c>
      <c r="C159" s="173">
        <f>'2025 Ιανουάριος'!D85</f>
        <v>339.13</v>
      </c>
      <c r="D159" s="36">
        <f t="shared" si="65"/>
        <v>339.13</v>
      </c>
      <c r="E159" s="173">
        <f>'2025 Μάρτιος'!D85</f>
        <v>358.92</v>
      </c>
      <c r="F159" s="36">
        <f t="shared" si="66"/>
        <v>698.05</v>
      </c>
      <c r="G159" s="173">
        <f>'2025 Μάρτιος'!D85</f>
        <v>358.92</v>
      </c>
      <c r="H159" s="36">
        <f t="shared" si="67"/>
        <v>1056.97</v>
      </c>
      <c r="I159" s="173">
        <f>'2025 Απρίλιος'!D85</f>
        <v>523.53</v>
      </c>
      <c r="J159" s="36">
        <f t="shared" si="68"/>
        <v>1580.5</v>
      </c>
      <c r="K159" s="173">
        <f>'2025 Μάιος'!D85</f>
        <v>334.43</v>
      </c>
      <c r="L159" s="36">
        <f t="shared" si="69"/>
        <v>1914.93</v>
      </c>
      <c r="M159" s="173">
        <f>'2025 Ιούνιος'!D85</f>
        <v>0</v>
      </c>
      <c r="N159" s="36">
        <f t="shared" si="70"/>
        <v>1914.93</v>
      </c>
      <c r="O159" s="173">
        <f>'2025 Ιούλιος'!D85</f>
        <v>0</v>
      </c>
      <c r="P159" s="36">
        <f t="shared" si="71"/>
        <v>1914.93</v>
      </c>
      <c r="Q159" s="173">
        <f>'2025 Aύγουστος'!D85</f>
        <v>0</v>
      </c>
      <c r="R159" s="36">
        <f t="shared" si="72"/>
        <v>1914.93</v>
      </c>
      <c r="S159" s="173">
        <f>'2025 Σεπτέμβριος'!D85</f>
        <v>0</v>
      </c>
      <c r="T159" s="36">
        <f t="shared" si="73"/>
        <v>1914.93</v>
      </c>
      <c r="U159" s="173">
        <f>'2025 Οκτώβριος'!D85</f>
        <v>0</v>
      </c>
      <c r="V159" s="36">
        <f t="shared" si="74"/>
        <v>1914.93</v>
      </c>
      <c r="W159" s="173">
        <f>'2025 Νοέμβριος'!D85</f>
        <v>0</v>
      </c>
      <c r="X159" s="36">
        <f t="shared" si="75"/>
        <v>1914.93</v>
      </c>
      <c r="Y159" s="173">
        <f>'2025 Δεκέμβριος'!D85</f>
        <v>0</v>
      </c>
      <c r="Z159" s="36">
        <f t="shared" si="76"/>
        <v>1914.93</v>
      </c>
      <c r="AA159" s="36">
        <f t="shared" si="64"/>
        <v>1914.93</v>
      </c>
    </row>
    <row r="160" spans="1:27" x14ac:dyDescent="0.25">
      <c r="A160" s="45" t="str">
        <f>'2025 Ιανουάριος'!C86</f>
        <v>Ασφαλιστικές εισφορές (Α.Κ.RDep)</v>
      </c>
      <c r="B160" s="35">
        <v>2025</v>
      </c>
      <c r="C160" s="173">
        <f>'2025 Ιανουάριος'!D86</f>
        <v>342.37</v>
      </c>
      <c r="D160" s="36">
        <f t="shared" si="65"/>
        <v>342.37</v>
      </c>
      <c r="E160" s="173">
        <f>'2025 Μάρτιος'!D86</f>
        <v>367.2</v>
      </c>
      <c r="F160" s="36">
        <f t="shared" si="66"/>
        <v>709.56999999999994</v>
      </c>
      <c r="G160" s="173">
        <f>'2025 Μάρτιος'!D86</f>
        <v>367.2</v>
      </c>
      <c r="H160" s="36">
        <f t="shared" si="67"/>
        <v>1076.77</v>
      </c>
      <c r="I160" s="173">
        <f>'2025 Απρίλιος'!D86</f>
        <v>530.74</v>
      </c>
      <c r="J160" s="36">
        <f t="shared" si="68"/>
        <v>1607.51</v>
      </c>
      <c r="K160" s="173">
        <f>'2025 Μάιος'!D86</f>
        <v>481.17</v>
      </c>
      <c r="L160" s="36">
        <f t="shared" si="69"/>
        <v>2088.6799999999998</v>
      </c>
      <c r="M160" s="173">
        <f>'2025 Ιούνιος'!D86</f>
        <v>0</v>
      </c>
      <c r="N160" s="36">
        <f t="shared" si="70"/>
        <v>2088.6799999999998</v>
      </c>
      <c r="O160" s="173">
        <f>'2025 Ιούλιος'!D86</f>
        <v>0</v>
      </c>
      <c r="P160" s="36">
        <f t="shared" si="71"/>
        <v>2088.6799999999998</v>
      </c>
      <c r="Q160" s="173">
        <f>'2025 Aύγουστος'!D86</f>
        <v>0</v>
      </c>
      <c r="R160" s="36">
        <f t="shared" si="72"/>
        <v>2088.6799999999998</v>
      </c>
      <c r="S160" s="173">
        <f>'2025 Σεπτέμβριος'!D86</f>
        <v>0</v>
      </c>
      <c r="T160" s="36">
        <f t="shared" si="73"/>
        <v>2088.6799999999998</v>
      </c>
      <c r="U160" s="173">
        <f>'2025 Οκτώβριος'!D86</f>
        <v>0</v>
      </c>
      <c r="V160" s="36">
        <f t="shared" si="74"/>
        <v>2088.6799999999998</v>
      </c>
      <c r="W160" s="173">
        <f>'2025 Νοέμβριος'!D86</f>
        <v>0</v>
      </c>
      <c r="X160" s="36">
        <f t="shared" si="75"/>
        <v>2088.6799999999998</v>
      </c>
      <c r="Y160" s="173">
        <f>'2025 Δεκέμβριος'!D86</f>
        <v>0</v>
      </c>
      <c r="Z160" s="36">
        <f t="shared" si="76"/>
        <v>2088.6799999999998</v>
      </c>
      <c r="AA160" s="36">
        <f t="shared" si="64"/>
        <v>2088.6799999999998</v>
      </c>
    </row>
    <row r="161" spans="1:27" x14ac:dyDescent="0.25">
      <c r="A161" s="45" t="str">
        <f>'2025 Ιανουάριος'!C87</f>
        <v>Ασφαλιστικές εισφορές (Α.Κ.MDep)</v>
      </c>
      <c r="B161" s="35">
        <v>2025</v>
      </c>
      <c r="C161" s="173">
        <f>'2025 Ιανουάριος'!D87</f>
        <v>154.62</v>
      </c>
      <c r="D161" s="36">
        <f t="shared" si="65"/>
        <v>154.62</v>
      </c>
      <c r="E161" s="173">
        <f>'2025 Μάρτιος'!D87</f>
        <v>148.63000000000002</v>
      </c>
      <c r="F161" s="36">
        <f t="shared" si="66"/>
        <v>303.25</v>
      </c>
      <c r="G161" s="173">
        <f>'2025 Μάρτιος'!D87</f>
        <v>148.63000000000002</v>
      </c>
      <c r="H161" s="36">
        <f t="shared" si="67"/>
        <v>451.88</v>
      </c>
      <c r="I161" s="173">
        <f>'2025 Απρίλιος'!D87</f>
        <v>231.44</v>
      </c>
      <c r="J161" s="36">
        <f t="shared" si="68"/>
        <v>683.31999999999994</v>
      </c>
      <c r="K161" s="173">
        <f>'2025 Μάιος'!D87</f>
        <v>215.49</v>
      </c>
      <c r="L161" s="36">
        <f t="shared" si="69"/>
        <v>898.81</v>
      </c>
      <c r="M161" s="173">
        <f>'2025 Ιούνιος'!D87</f>
        <v>0</v>
      </c>
      <c r="N161" s="36">
        <f t="shared" si="70"/>
        <v>898.81</v>
      </c>
      <c r="O161" s="173">
        <f>'2025 Ιούλιος'!D87</f>
        <v>0</v>
      </c>
      <c r="P161" s="36">
        <f t="shared" si="71"/>
        <v>898.81</v>
      </c>
      <c r="Q161" s="173">
        <f>'2025 Aύγουστος'!D87</f>
        <v>0</v>
      </c>
      <c r="R161" s="36">
        <f t="shared" si="72"/>
        <v>898.81</v>
      </c>
      <c r="S161" s="173">
        <f>'2025 Σεπτέμβριος'!D87</f>
        <v>0</v>
      </c>
      <c r="T161" s="36">
        <f t="shared" si="73"/>
        <v>898.81</v>
      </c>
      <c r="U161" s="173">
        <f>'2025 Οκτώβριος'!D87</f>
        <v>0</v>
      </c>
      <c r="V161" s="36">
        <f t="shared" si="74"/>
        <v>898.81</v>
      </c>
      <c r="W161" s="173">
        <f>'2025 Νοέμβριος'!D87</f>
        <v>0</v>
      </c>
      <c r="X161" s="36">
        <f t="shared" si="75"/>
        <v>898.81</v>
      </c>
      <c r="Y161" s="173">
        <f>'2025 Δεκέμβριος'!D87</f>
        <v>0</v>
      </c>
      <c r="Z161" s="36">
        <f t="shared" si="76"/>
        <v>898.81</v>
      </c>
      <c r="AA161" s="36">
        <f t="shared" si="64"/>
        <v>898.81</v>
      </c>
    </row>
    <row r="162" spans="1:27" x14ac:dyDescent="0.25">
      <c r="A162" s="45" t="str">
        <f>'2025 Ιανουάριος'!C88</f>
        <v>Ασφαλιστικές εισφορές (Α.Κ.SDep)</v>
      </c>
      <c r="B162" s="35">
        <v>2025</v>
      </c>
      <c r="C162" s="173">
        <f>'2025 Ιανουάριος'!D88</f>
        <v>163.1</v>
      </c>
      <c r="D162" s="36">
        <f t="shared" si="65"/>
        <v>163.1</v>
      </c>
      <c r="E162" s="173">
        <f>'2025 Μάρτιος'!D88</f>
        <v>158.22</v>
      </c>
      <c r="F162" s="36">
        <f t="shared" si="66"/>
        <v>321.32</v>
      </c>
      <c r="G162" s="173">
        <f>'2025 Μάρτιος'!D88</f>
        <v>158.22</v>
      </c>
      <c r="H162" s="36">
        <f t="shared" si="67"/>
        <v>479.53999999999996</v>
      </c>
      <c r="I162" s="173">
        <f>'2025 Απρίλιος'!D88</f>
        <v>241.26</v>
      </c>
      <c r="J162" s="36">
        <f t="shared" si="68"/>
        <v>720.8</v>
      </c>
      <c r="K162" s="173">
        <f>'2025 Μάιος'!D88</f>
        <v>159.91</v>
      </c>
      <c r="L162" s="36">
        <f t="shared" si="69"/>
        <v>880.70999999999992</v>
      </c>
      <c r="M162" s="173">
        <f>'2025 Ιούνιος'!D88</f>
        <v>0</v>
      </c>
      <c r="N162" s="36">
        <f t="shared" si="70"/>
        <v>880.70999999999992</v>
      </c>
      <c r="O162" s="173">
        <f>'2025 Ιούλιος'!D88</f>
        <v>0</v>
      </c>
      <c r="P162" s="36">
        <f t="shared" si="71"/>
        <v>880.70999999999992</v>
      </c>
      <c r="Q162" s="173">
        <f>'2025 Aύγουστος'!D88</f>
        <v>0</v>
      </c>
      <c r="R162" s="36">
        <f t="shared" si="72"/>
        <v>880.70999999999992</v>
      </c>
      <c r="S162" s="173">
        <f>'2025 Σεπτέμβριος'!D88</f>
        <v>0</v>
      </c>
      <c r="T162" s="36">
        <f t="shared" si="73"/>
        <v>880.70999999999992</v>
      </c>
      <c r="U162" s="173">
        <f>'2025 Οκτώβριος'!D88</f>
        <v>0</v>
      </c>
      <c r="V162" s="36">
        <f t="shared" si="74"/>
        <v>880.70999999999992</v>
      </c>
      <c r="W162" s="173">
        <f>'2025 Νοέμβριος'!D88</f>
        <v>0</v>
      </c>
      <c r="X162" s="36">
        <f t="shared" si="75"/>
        <v>880.70999999999992</v>
      </c>
      <c r="Y162" s="173">
        <f>'2025 Δεκέμβριος'!D88</f>
        <v>0</v>
      </c>
      <c r="Z162" s="36">
        <f t="shared" si="76"/>
        <v>880.70999999999992</v>
      </c>
      <c r="AA162" s="36">
        <f t="shared" si="64"/>
        <v>880.70999999999992</v>
      </c>
    </row>
    <row r="163" spans="1:27" x14ac:dyDescent="0.25">
      <c r="A163" s="45" t="str">
        <f>'2025 Ιανουάριος'!C89</f>
        <v>Ενοίκιο</v>
      </c>
      <c r="B163" s="35">
        <v>2025</v>
      </c>
      <c r="C163" s="173">
        <f>'2025 Ιανουάριος'!D89</f>
        <v>0</v>
      </c>
      <c r="D163" s="36">
        <f t="shared" si="65"/>
        <v>0</v>
      </c>
      <c r="E163" s="173">
        <f>'2025 Μάρτιος'!D89</f>
        <v>0</v>
      </c>
      <c r="F163" s="36">
        <f t="shared" si="66"/>
        <v>0</v>
      </c>
      <c r="G163" s="173">
        <f>'2025 Μάρτιος'!D89</f>
        <v>0</v>
      </c>
      <c r="H163" s="36">
        <f t="shared" si="67"/>
        <v>0</v>
      </c>
      <c r="I163" s="173">
        <f>'2025 Απρίλιος'!D89</f>
        <v>0</v>
      </c>
      <c r="J163" s="36">
        <f t="shared" si="68"/>
        <v>0</v>
      </c>
      <c r="K163" s="173">
        <f>'2025 Μάιος'!D89</f>
        <v>0</v>
      </c>
      <c r="L163" s="36">
        <f t="shared" si="69"/>
        <v>0</v>
      </c>
      <c r="M163" s="173">
        <f>'2025 Ιούνιος'!D89</f>
        <v>0</v>
      </c>
      <c r="N163" s="36">
        <f t="shared" si="70"/>
        <v>0</v>
      </c>
      <c r="O163" s="173">
        <f>'2025 Ιούλιος'!D89</f>
        <v>0</v>
      </c>
      <c r="P163" s="36">
        <f t="shared" si="71"/>
        <v>0</v>
      </c>
      <c r="Q163" s="173">
        <f>'2025 Aύγουστος'!D89</f>
        <v>0</v>
      </c>
      <c r="R163" s="36">
        <f t="shared" si="72"/>
        <v>0</v>
      </c>
      <c r="S163" s="173">
        <f>'2025 Σεπτέμβριος'!D89</f>
        <v>0</v>
      </c>
      <c r="T163" s="36">
        <f t="shared" si="73"/>
        <v>0</v>
      </c>
      <c r="U163" s="173">
        <f>'2025 Οκτώβριος'!D89</f>
        <v>0</v>
      </c>
      <c r="V163" s="36">
        <f t="shared" si="74"/>
        <v>0</v>
      </c>
      <c r="W163" s="173">
        <f>'2025 Νοέμβριος'!D89</f>
        <v>0</v>
      </c>
      <c r="X163" s="36">
        <f t="shared" si="75"/>
        <v>0</v>
      </c>
      <c r="Y163" s="173">
        <f>'2025 Δεκέμβριος'!D89</f>
        <v>0</v>
      </c>
      <c r="Z163" s="36">
        <f t="shared" si="76"/>
        <v>0</v>
      </c>
      <c r="AA163" s="36">
        <f t="shared" si="64"/>
        <v>0</v>
      </c>
    </row>
    <row r="164" spans="1:27" x14ac:dyDescent="0.25">
      <c r="A164" s="45" t="str">
        <f>'2025 Ιανουάριος'!C90</f>
        <v xml:space="preserve">Χαρτόσημο ενοικίων </v>
      </c>
      <c r="B164" s="35">
        <v>2025</v>
      </c>
      <c r="C164" s="173">
        <f>'2025 Ιανουάριος'!D90</f>
        <v>0</v>
      </c>
      <c r="D164" s="36">
        <f t="shared" si="65"/>
        <v>0</v>
      </c>
      <c r="E164" s="173">
        <f>'2025 Μάρτιος'!D90</f>
        <v>0</v>
      </c>
      <c r="F164" s="36">
        <f t="shared" si="66"/>
        <v>0</v>
      </c>
      <c r="G164" s="173">
        <f>'2025 Μάρτιος'!D90</f>
        <v>0</v>
      </c>
      <c r="H164" s="36">
        <f t="shared" si="67"/>
        <v>0</v>
      </c>
      <c r="I164" s="173">
        <f>'2025 Απρίλιος'!D90</f>
        <v>0</v>
      </c>
      <c r="J164" s="36">
        <f t="shared" si="68"/>
        <v>0</v>
      </c>
      <c r="K164" s="173">
        <f>'2025 Μάιος'!D90</f>
        <v>0</v>
      </c>
      <c r="L164" s="36">
        <f t="shared" si="69"/>
        <v>0</v>
      </c>
      <c r="M164" s="173">
        <f>'2025 Ιούνιος'!D90</f>
        <v>0</v>
      </c>
      <c r="N164" s="36">
        <f t="shared" si="70"/>
        <v>0</v>
      </c>
      <c r="O164" s="173">
        <f>'2025 Ιούλιος'!D90</f>
        <v>0</v>
      </c>
      <c r="P164" s="36">
        <f t="shared" si="71"/>
        <v>0</v>
      </c>
      <c r="Q164" s="173">
        <f>'2025 Aύγουστος'!D90</f>
        <v>0</v>
      </c>
      <c r="R164" s="36">
        <f t="shared" si="72"/>
        <v>0</v>
      </c>
      <c r="S164" s="173">
        <f>'2025 Σεπτέμβριος'!D90</f>
        <v>0</v>
      </c>
      <c r="T164" s="36">
        <f t="shared" si="73"/>
        <v>0</v>
      </c>
      <c r="U164" s="173">
        <f>'2025 Οκτώβριος'!D90</f>
        <v>0</v>
      </c>
      <c r="V164" s="36">
        <f t="shared" si="74"/>
        <v>0</v>
      </c>
      <c r="W164" s="173">
        <f>'2025 Νοέμβριος'!D90</f>
        <v>0</v>
      </c>
      <c r="X164" s="36">
        <f t="shared" si="75"/>
        <v>0</v>
      </c>
      <c r="Y164" s="173">
        <f>'2025 Δεκέμβριος'!D90</f>
        <v>0</v>
      </c>
      <c r="Z164" s="36">
        <f t="shared" si="76"/>
        <v>0</v>
      </c>
      <c r="AA164" s="36">
        <f t="shared" si="64"/>
        <v>0</v>
      </c>
    </row>
    <row r="165" spans="1:27" x14ac:dyDescent="0.25">
      <c r="A165" s="45" t="str">
        <f>'2025 Ιανουάριος'!C91</f>
        <v xml:space="preserve">Κοινόχρηστες Δαπάνες </v>
      </c>
      <c r="B165" s="35">
        <v>2025</v>
      </c>
      <c r="C165" s="173">
        <f>'2025 Ιανουάριος'!D91</f>
        <v>0</v>
      </c>
      <c r="D165" s="36">
        <f t="shared" si="65"/>
        <v>0</v>
      </c>
      <c r="E165" s="173">
        <f>'2025 Μάρτιος'!D91</f>
        <v>0</v>
      </c>
      <c r="F165" s="36">
        <f t="shared" si="66"/>
        <v>0</v>
      </c>
      <c r="G165" s="173">
        <f>'2025 Μάρτιος'!D91</f>
        <v>0</v>
      </c>
      <c r="H165" s="36">
        <f t="shared" si="67"/>
        <v>0</v>
      </c>
      <c r="I165" s="173">
        <f>'2025 Απρίλιος'!D91</f>
        <v>0</v>
      </c>
      <c r="J165" s="36">
        <f t="shared" si="68"/>
        <v>0</v>
      </c>
      <c r="K165" s="173">
        <f>'2025 Μάιος'!D91</f>
        <v>0</v>
      </c>
      <c r="L165" s="36">
        <f t="shared" si="69"/>
        <v>0</v>
      </c>
      <c r="M165" s="173">
        <f>'2025 Ιούνιος'!D91</f>
        <v>0</v>
      </c>
      <c r="N165" s="36">
        <f t="shared" si="70"/>
        <v>0</v>
      </c>
      <c r="O165" s="173">
        <f>'2025 Ιούλιος'!D91</f>
        <v>0</v>
      </c>
      <c r="P165" s="36">
        <f t="shared" si="71"/>
        <v>0</v>
      </c>
      <c r="Q165" s="173">
        <f>'2025 Aύγουστος'!D91</f>
        <v>0</v>
      </c>
      <c r="R165" s="36">
        <f t="shared" si="72"/>
        <v>0</v>
      </c>
      <c r="S165" s="173">
        <f>'2025 Σεπτέμβριος'!D91</f>
        <v>0</v>
      </c>
      <c r="T165" s="36">
        <f t="shared" si="73"/>
        <v>0</v>
      </c>
      <c r="U165" s="173">
        <f>'2025 Οκτώβριος'!D91</f>
        <v>0</v>
      </c>
      <c r="V165" s="36">
        <f t="shared" si="74"/>
        <v>0</v>
      </c>
      <c r="W165" s="173">
        <f>'2025 Νοέμβριος'!D91</f>
        <v>0</v>
      </c>
      <c r="X165" s="36">
        <f t="shared" si="75"/>
        <v>0</v>
      </c>
      <c r="Y165" s="173">
        <f>'2025 Δεκέμβριος'!D91</f>
        <v>0</v>
      </c>
      <c r="Z165" s="36">
        <f t="shared" si="76"/>
        <v>0</v>
      </c>
      <c r="AA165" s="36">
        <f t="shared" si="64"/>
        <v>0</v>
      </c>
    </row>
    <row r="166" spans="1:27" x14ac:dyDescent="0.25">
      <c r="A166" s="45" t="str">
        <f>'2025 Ιανουάριος'!C92</f>
        <v xml:space="preserve">Ενέργεια </v>
      </c>
      <c r="B166" s="35">
        <v>2025</v>
      </c>
      <c r="C166" s="173">
        <f>'2025 Ιανουάριος'!D92</f>
        <v>0</v>
      </c>
      <c r="D166" s="36">
        <f t="shared" si="65"/>
        <v>0</v>
      </c>
      <c r="E166" s="173">
        <f>'2025 Μάρτιος'!D92</f>
        <v>0</v>
      </c>
      <c r="F166" s="36">
        <f t="shared" si="66"/>
        <v>0</v>
      </c>
      <c r="G166" s="173">
        <f>'2025 Μάρτιος'!D92</f>
        <v>0</v>
      </c>
      <c r="H166" s="36">
        <f t="shared" si="67"/>
        <v>0</v>
      </c>
      <c r="I166" s="173">
        <f>'2025 Απρίλιος'!D92</f>
        <v>0</v>
      </c>
      <c r="J166" s="36">
        <f t="shared" si="68"/>
        <v>0</v>
      </c>
      <c r="K166" s="173">
        <f>'2025 Μάιος'!D92</f>
        <v>0</v>
      </c>
      <c r="L166" s="36">
        <f t="shared" si="69"/>
        <v>0</v>
      </c>
      <c r="M166" s="173">
        <f>'2025 Ιούνιος'!D92</f>
        <v>0</v>
      </c>
      <c r="N166" s="36">
        <f t="shared" si="70"/>
        <v>0</v>
      </c>
      <c r="O166" s="173">
        <f>'2025 Ιούλιος'!D92</f>
        <v>0</v>
      </c>
      <c r="P166" s="36">
        <f t="shared" si="71"/>
        <v>0</v>
      </c>
      <c r="Q166" s="173">
        <f>'2025 Aύγουστος'!D92</f>
        <v>0</v>
      </c>
      <c r="R166" s="36">
        <f t="shared" si="72"/>
        <v>0</v>
      </c>
      <c r="S166" s="173">
        <f>'2025 Σεπτέμβριος'!D92</f>
        <v>0</v>
      </c>
      <c r="T166" s="36">
        <f t="shared" si="73"/>
        <v>0</v>
      </c>
      <c r="U166" s="173">
        <f>'2025 Οκτώβριος'!D92</f>
        <v>0</v>
      </c>
      <c r="V166" s="36">
        <f t="shared" si="74"/>
        <v>0</v>
      </c>
      <c r="W166" s="173">
        <f>'2025 Νοέμβριος'!D92</f>
        <v>0</v>
      </c>
      <c r="X166" s="36">
        <f t="shared" si="75"/>
        <v>0</v>
      </c>
      <c r="Y166" s="173">
        <f>'2025 Δεκέμβριος'!D92</f>
        <v>0</v>
      </c>
      <c r="Z166" s="36">
        <f t="shared" si="76"/>
        <v>0</v>
      </c>
      <c r="AA166" s="36">
        <f t="shared" si="64"/>
        <v>0</v>
      </c>
    </row>
    <row r="167" spans="1:27" x14ac:dyDescent="0.25">
      <c r="A167" s="45" t="str">
        <f>'2025 Ιανουάριος'!C93</f>
        <v xml:space="preserve">Τηλεπικοινωνίες (Τηλεφωνία &amp; Διαδίκτυο) </v>
      </c>
      <c r="B167" s="35">
        <v>2025</v>
      </c>
      <c r="C167" s="173">
        <f>'2025 Ιανουάριος'!D93</f>
        <v>0</v>
      </c>
      <c r="D167" s="36">
        <f t="shared" si="65"/>
        <v>0</v>
      </c>
      <c r="E167" s="173">
        <f>'2025 Μάρτιος'!D93</f>
        <v>0</v>
      </c>
      <c r="F167" s="36">
        <f t="shared" si="66"/>
        <v>0</v>
      </c>
      <c r="G167" s="173">
        <f>'2025 Μάρτιος'!D93</f>
        <v>0</v>
      </c>
      <c r="H167" s="36">
        <f t="shared" si="67"/>
        <v>0</v>
      </c>
      <c r="I167" s="173">
        <f>'2025 Απρίλιος'!D93</f>
        <v>0</v>
      </c>
      <c r="J167" s="36">
        <f t="shared" si="68"/>
        <v>0</v>
      </c>
      <c r="K167" s="173">
        <f>'2025 Μάιος'!D93</f>
        <v>0</v>
      </c>
      <c r="L167" s="36">
        <f t="shared" si="69"/>
        <v>0</v>
      </c>
      <c r="M167" s="173">
        <f>'2025 Ιούνιος'!D93</f>
        <v>0</v>
      </c>
      <c r="N167" s="36">
        <f t="shared" si="70"/>
        <v>0</v>
      </c>
      <c r="O167" s="173">
        <f>'2025 Ιούλιος'!D93</f>
        <v>0</v>
      </c>
      <c r="P167" s="36">
        <f t="shared" si="71"/>
        <v>0</v>
      </c>
      <c r="Q167" s="173">
        <f>'2025 Aύγουστος'!D93</f>
        <v>0</v>
      </c>
      <c r="R167" s="36">
        <f t="shared" si="72"/>
        <v>0</v>
      </c>
      <c r="S167" s="173">
        <f>'2025 Σεπτέμβριος'!D93</f>
        <v>0</v>
      </c>
      <c r="T167" s="36">
        <f t="shared" si="73"/>
        <v>0</v>
      </c>
      <c r="U167" s="173">
        <f>'2025 Οκτώβριος'!D93</f>
        <v>0</v>
      </c>
      <c r="V167" s="36">
        <f t="shared" si="74"/>
        <v>0</v>
      </c>
      <c r="W167" s="173">
        <f>'2025 Νοέμβριος'!D93</f>
        <v>0</v>
      </c>
      <c r="X167" s="36">
        <f t="shared" si="75"/>
        <v>0</v>
      </c>
      <c r="Y167" s="173">
        <f>'2025 Δεκέμβριος'!D93</f>
        <v>0</v>
      </c>
      <c r="Z167" s="36">
        <f t="shared" si="76"/>
        <v>0</v>
      </c>
      <c r="AA167" s="36">
        <f t="shared" si="64"/>
        <v>0</v>
      </c>
    </row>
    <row r="168" spans="1:27" x14ac:dyDescent="0.25">
      <c r="A168" s="45" t="str">
        <f>'2025 Ιανουάριος'!C94</f>
        <v xml:space="preserve">Ύδρευση </v>
      </c>
      <c r="B168" s="35">
        <v>2025</v>
      </c>
      <c r="C168" s="173">
        <f>'2025 Ιανουάριος'!D94</f>
        <v>0</v>
      </c>
      <c r="D168" s="36">
        <f t="shared" si="65"/>
        <v>0</v>
      </c>
      <c r="E168" s="173">
        <f>'2025 Μάρτιος'!D94</f>
        <v>0</v>
      </c>
      <c r="F168" s="36">
        <f t="shared" si="66"/>
        <v>0</v>
      </c>
      <c r="G168" s="173">
        <f>'2025 Μάρτιος'!D94</f>
        <v>0</v>
      </c>
      <c r="H168" s="36">
        <f t="shared" si="67"/>
        <v>0</v>
      </c>
      <c r="I168" s="173">
        <f>'2025 Απρίλιος'!D94</f>
        <v>0</v>
      </c>
      <c r="J168" s="36">
        <f t="shared" si="68"/>
        <v>0</v>
      </c>
      <c r="K168" s="173">
        <f>'2025 Μάιος'!D94</f>
        <v>0</v>
      </c>
      <c r="L168" s="36">
        <f t="shared" si="69"/>
        <v>0</v>
      </c>
      <c r="M168" s="173">
        <f>'2025 Ιούνιος'!D94</f>
        <v>0</v>
      </c>
      <c r="N168" s="36">
        <f t="shared" si="70"/>
        <v>0</v>
      </c>
      <c r="O168" s="173">
        <f>'2025 Ιούλιος'!D94</f>
        <v>0</v>
      </c>
      <c r="P168" s="36">
        <f t="shared" si="71"/>
        <v>0</v>
      </c>
      <c r="Q168" s="173">
        <f>'2025 Aύγουστος'!D94</f>
        <v>0</v>
      </c>
      <c r="R168" s="36">
        <f t="shared" si="72"/>
        <v>0</v>
      </c>
      <c r="S168" s="173">
        <f>'2025 Σεπτέμβριος'!D94</f>
        <v>0</v>
      </c>
      <c r="T168" s="36">
        <f t="shared" si="73"/>
        <v>0</v>
      </c>
      <c r="U168" s="173">
        <f>'2025 Οκτώβριος'!D94</f>
        <v>0</v>
      </c>
      <c r="V168" s="36">
        <f t="shared" si="74"/>
        <v>0</v>
      </c>
      <c r="W168" s="173">
        <f>'2025 Νοέμβριος'!D94</f>
        <v>0</v>
      </c>
      <c r="X168" s="36">
        <f t="shared" si="75"/>
        <v>0</v>
      </c>
      <c r="Y168" s="173">
        <f>'2025 Δεκέμβριος'!D94</f>
        <v>0</v>
      </c>
      <c r="Z168" s="36">
        <f t="shared" si="76"/>
        <v>0</v>
      </c>
      <c r="AA168" s="36">
        <f t="shared" si="64"/>
        <v>0</v>
      </c>
    </row>
    <row r="169" spans="1:27" x14ac:dyDescent="0.25">
      <c r="A169" s="45" t="str">
        <f>'2025 Ιανουάριος'!C95</f>
        <v xml:space="preserve">Ασφάλιστρα </v>
      </c>
      <c r="B169" s="35">
        <v>2025</v>
      </c>
      <c r="C169" s="173">
        <f>'2025 Ιανουάριος'!D95</f>
        <v>0</v>
      </c>
      <c r="D169" s="36">
        <f t="shared" si="65"/>
        <v>0</v>
      </c>
      <c r="E169" s="173">
        <f>'2025 Μάρτιος'!D95</f>
        <v>0</v>
      </c>
      <c r="F169" s="36">
        <f t="shared" si="66"/>
        <v>0</v>
      </c>
      <c r="G169" s="173">
        <f>'2025 Μάρτιος'!D95</f>
        <v>0</v>
      </c>
      <c r="H169" s="36">
        <f t="shared" si="67"/>
        <v>0</v>
      </c>
      <c r="I169" s="173">
        <f>'2025 Απρίλιος'!D95</f>
        <v>0</v>
      </c>
      <c r="J169" s="36">
        <f t="shared" si="68"/>
        <v>0</v>
      </c>
      <c r="K169" s="173">
        <f>'2025 Μάιος'!D95</f>
        <v>0</v>
      </c>
      <c r="L169" s="36">
        <f t="shared" si="69"/>
        <v>0</v>
      </c>
      <c r="M169" s="173">
        <f>'2025 Ιούνιος'!D95</f>
        <v>0</v>
      </c>
      <c r="N169" s="36">
        <f t="shared" si="70"/>
        <v>0</v>
      </c>
      <c r="O169" s="173">
        <f>'2025 Ιούλιος'!D95</f>
        <v>0</v>
      </c>
      <c r="P169" s="36">
        <f t="shared" si="71"/>
        <v>0</v>
      </c>
      <c r="Q169" s="173">
        <f>'2025 Aύγουστος'!D95</f>
        <v>0</v>
      </c>
      <c r="R169" s="36">
        <f t="shared" si="72"/>
        <v>0</v>
      </c>
      <c r="S169" s="173">
        <f>'2025 Σεπτέμβριος'!D95</f>
        <v>0</v>
      </c>
      <c r="T169" s="36">
        <f t="shared" si="73"/>
        <v>0</v>
      </c>
      <c r="U169" s="173">
        <f>'2025 Οκτώβριος'!D95</f>
        <v>0</v>
      </c>
      <c r="V169" s="36">
        <f t="shared" si="74"/>
        <v>0</v>
      </c>
      <c r="W169" s="173">
        <f>'2025 Νοέμβριος'!D95</f>
        <v>0</v>
      </c>
      <c r="X169" s="36">
        <f t="shared" si="75"/>
        <v>0</v>
      </c>
      <c r="Y169" s="173">
        <f>'2025 Δεκέμβριος'!D95</f>
        <v>0</v>
      </c>
      <c r="Z169" s="36">
        <f t="shared" si="76"/>
        <v>0</v>
      </c>
      <c r="AA169" s="36">
        <f t="shared" si="64"/>
        <v>0</v>
      </c>
    </row>
    <row r="170" spans="1:27" x14ac:dyDescent="0.25">
      <c r="A170" s="45" t="str">
        <f>'2025 Ιανουάριος'!C96</f>
        <v xml:space="preserve">Έντυπα και γραφική Ύλη </v>
      </c>
      <c r="B170" s="35">
        <v>2025</v>
      </c>
      <c r="C170" s="173">
        <f>'2025 Ιανουάριος'!D96</f>
        <v>82.13</v>
      </c>
      <c r="D170" s="36">
        <f t="shared" si="65"/>
        <v>82.13</v>
      </c>
      <c r="E170" s="173">
        <f>'2025 Μάρτιος'!D96</f>
        <v>25.77</v>
      </c>
      <c r="F170" s="36">
        <f t="shared" si="66"/>
        <v>107.89999999999999</v>
      </c>
      <c r="G170" s="173">
        <f>'2025 Μάρτιος'!D96</f>
        <v>25.77</v>
      </c>
      <c r="H170" s="36">
        <f t="shared" si="67"/>
        <v>133.66999999999999</v>
      </c>
      <c r="I170" s="173">
        <f>'2025 Απρίλιος'!D96</f>
        <v>34.4</v>
      </c>
      <c r="J170" s="36">
        <f t="shared" si="68"/>
        <v>168.07</v>
      </c>
      <c r="K170" s="173">
        <f>'2025 Μάιος'!D96</f>
        <v>250.56</v>
      </c>
      <c r="L170" s="36">
        <f t="shared" si="69"/>
        <v>418.63</v>
      </c>
      <c r="M170" s="173">
        <f>'2025 Ιούνιος'!D96</f>
        <v>0</v>
      </c>
      <c r="N170" s="36">
        <f t="shared" si="70"/>
        <v>418.63</v>
      </c>
      <c r="O170" s="173">
        <f>'2025 Ιούλιος'!D96</f>
        <v>0</v>
      </c>
      <c r="P170" s="36">
        <f t="shared" si="71"/>
        <v>418.63</v>
      </c>
      <c r="Q170" s="173">
        <f>'2025 Aύγουστος'!D96</f>
        <v>0</v>
      </c>
      <c r="R170" s="36">
        <f t="shared" si="72"/>
        <v>418.63</v>
      </c>
      <c r="S170" s="173">
        <f>'2025 Σεπτέμβριος'!D96</f>
        <v>0</v>
      </c>
      <c r="T170" s="36">
        <f t="shared" si="73"/>
        <v>418.63</v>
      </c>
      <c r="U170" s="173">
        <f>'2025 Οκτώβριος'!D96</f>
        <v>0</v>
      </c>
      <c r="V170" s="36">
        <f t="shared" si="74"/>
        <v>418.63</v>
      </c>
      <c r="W170" s="173">
        <f>'2025 Νοέμβριος'!D96</f>
        <v>0</v>
      </c>
      <c r="X170" s="36">
        <f t="shared" si="75"/>
        <v>418.63</v>
      </c>
      <c r="Y170" s="173">
        <f>'2025 Δεκέμβριος'!D96</f>
        <v>0</v>
      </c>
      <c r="Z170" s="36">
        <f t="shared" si="76"/>
        <v>418.63</v>
      </c>
      <c r="AA170" s="36">
        <f t="shared" si="64"/>
        <v>418.63</v>
      </c>
    </row>
    <row r="171" spans="1:27" x14ac:dyDescent="0.25">
      <c r="A171" s="45" t="str">
        <f>'2025 Ιανουάριος'!C97</f>
        <v xml:space="preserve">Υλικά Καθαριότητας </v>
      </c>
      <c r="B171" s="35">
        <v>2025</v>
      </c>
      <c r="C171" s="173">
        <f>'2025 Ιανουάριος'!D97</f>
        <v>0</v>
      </c>
      <c r="D171" s="36">
        <f t="shared" si="65"/>
        <v>0</v>
      </c>
      <c r="E171" s="173">
        <f>'2025 Μάρτιος'!D97</f>
        <v>0</v>
      </c>
      <c r="F171" s="36">
        <f t="shared" si="66"/>
        <v>0</v>
      </c>
      <c r="G171" s="173">
        <f>'2025 Μάρτιος'!D97</f>
        <v>0</v>
      </c>
      <c r="H171" s="36">
        <f t="shared" si="67"/>
        <v>0</v>
      </c>
      <c r="I171" s="173">
        <f>'2025 Απρίλιος'!D97</f>
        <v>0</v>
      </c>
      <c r="J171" s="36">
        <f t="shared" si="68"/>
        <v>0</v>
      </c>
      <c r="K171" s="173">
        <f>'2025 Μάιος'!D97</f>
        <v>0</v>
      </c>
      <c r="L171" s="36">
        <f t="shared" si="69"/>
        <v>0</v>
      </c>
      <c r="M171" s="173">
        <f>'2025 Ιούνιος'!D97</f>
        <v>0</v>
      </c>
      <c r="N171" s="36">
        <f t="shared" si="70"/>
        <v>0</v>
      </c>
      <c r="O171" s="173">
        <f>'2025 Ιούλιος'!D97</f>
        <v>0</v>
      </c>
      <c r="P171" s="36">
        <f t="shared" si="71"/>
        <v>0</v>
      </c>
      <c r="Q171" s="173">
        <f>'2025 Aύγουστος'!D97</f>
        <v>0</v>
      </c>
      <c r="R171" s="36">
        <f t="shared" si="72"/>
        <v>0</v>
      </c>
      <c r="S171" s="173">
        <f>'2025 Σεπτέμβριος'!D97</f>
        <v>0</v>
      </c>
      <c r="T171" s="36">
        <f t="shared" si="73"/>
        <v>0</v>
      </c>
      <c r="U171" s="173">
        <f>'2025 Οκτώβριος'!D97</f>
        <v>0</v>
      </c>
      <c r="V171" s="36">
        <f t="shared" si="74"/>
        <v>0</v>
      </c>
      <c r="W171" s="173">
        <f>'2025 Νοέμβριος'!D97</f>
        <v>0</v>
      </c>
      <c r="X171" s="36">
        <f t="shared" si="75"/>
        <v>0</v>
      </c>
      <c r="Y171" s="173">
        <f>'2025 Δεκέμβριος'!D97</f>
        <v>0</v>
      </c>
      <c r="Z171" s="36">
        <f t="shared" si="76"/>
        <v>0</v>
      </c>
      <c r="AA171" s="36">
        <f t="shared" si="64"/>
        <v>0</v>
      </c>
    </row>
    <row r="172" spans="1:27" x14ac:dyDescent="0.25">
      <c r="A172" s="45" t="str">
        <f>'2025 Ιανουάριος'!C98</f>
        <v>Υλικά Φαρμακείου</v>
      </c>
      <c r="B172" s="35">
        <v>2025</v>
      </c>
      <c r="C172" s="173">
        <f>'2025 Ιανουάριος'!D98</f>
        <v>0</v>
      </c>
      <c r="D172" s="36">
        <f t="shared" si="65"/>
        <v>0</v>
      </c>
      <c r="E172" s="173">
        <f>'2025 Μάρτιος'!D98</f>
        <v>0</v>
      </c>
      <c r="F172" s="36">
        <f t="shared" si="66"/>
        <v>0</v>
      </c>
      <c r="G172" s="173">
        <f>'2025 Μάρτιος'!D98</f>
        <v>0</v>
      </c>
      <c r="H172" s="36">
        <f t="shared" si="67"/>
        <v>0</v>
      </c>
      <c r="I172" s="173">
        <f>'2025 Απρίλιος'!D98</f>
        <v>0</v>
      </c>
      <c r="J172" s="36">
        <f t="shared" si="68"/>
        <v>0</v>
      </c>
      <c r="K172" s="173">
        <f>'2025 Μάιος'!D98</f>
        <v>0</v>
      </c>
      <c r="L172" s="36">
        <f t="shared" si="69"/>
        <v>0</v>
      </c>
      <c r="M172" s="173">
        <f>'2025 Ιούνιος'!D98</f>
        <v>0</v>
      </c>
      <c r="N172" s="36">
        <f t="shared" si="70"/>
        <v>0</v>
      </c>
      <c r="O172" s="173">
        <f>'2025 Ιούλιος'!D98</f>
        <v>0</v>
      </c>
      <c r="P172" s="36">
        <f t="shared" si="71"/>
        <v>0</v>
      </c>
      <c r="Q172" s="173">
        <f>'2025 Aύγουστος'!D98</f>
        <v>0</v>
      </c>
      <c r="R172" s="36">
        <f t="shared" si="72"/>
        <v>0</v>
      </c>
      <c r="S172" s="173">
        <f>'2025 Σεπτέμβριος'!D98</f>
        <v>0</v>
      </c>
      <c r="T172" s="36">
        <f t="shared" si="73"/>
        <v>0</v>
      </c>
      <c r="U172" s="173">
        <f>'2025 Οκτώβριος'!D98</f>
        <v>0</v>
      </c>
      <c r="V172" s="36">
        <f t="shared" si="74"/>
        <v>0</v>
      </c>
      <c r="W172" s="173">
        <f>'2025 Νοέμβριος'!D98</f>
        <v>0</v>
      </c>
      <c r="X172" s="36">
        <f t="shared" si="75"/>
        <v>0</v>
      </c>
      <c r="Y172" s="173">
        <f>'2025 Δεκέμβριος'!D98</f>
        <v>0</v>
      </c>
      <c r="Z172" s="36">
        <f t="shared" si="76"/>
        <v>0</v>
      </c>
      <c r="AA172" s="36">
        <f t="shared" si="64"/>
        <v>0</v>
      </c>
    </row>
    <row r="173" spans="1:27" x14ac:dyDescent="0.25">
      <c r="A173" s="45" t="str">
        <f>'2025 Ιανουάριος'!C99</f>
        <v xml:space="preserve">Αγορές εφαρμογών για Marketing </v>
      </c>
      <c r="B173" s="35">
        <v>2025</v>
      </c>
      <c r="C173" s="173">
        <f>'2025 Ιανουάριος'!D99</f>
        <v>1972.45</v>
      </c>
      <c r="D173" s="36">
        <f t="shared" si="65"/>
        <v>1972.45</v>
      </c>
      <c r="E173" s="173">
        <f>'2025 Μάρτιος'!D99</f>
        <v>275</v>
      </c>
      <c r="F173" s="36">
        <f t="shared" si="66"/>
        <v>2247.4499999999998</v>
      </c>
      <c r="G173" s="173">
        <f>'2025 Μάρτιος'!D99</f>
        <v>275</v>
      </c>
      <c r="H173" s="36">
        <f t="shared" si="67"/>
        <v>2522.4499999999998</v>
      </c>
      <c r="I173" s="173">
        <f>'2025 Απρίλιος'!D99</f>
        <v>2500</v>
      </c>
      <c r="J173" s="36">
        <f t="shared" si="68"/>
        <v>5022.45</v>
      </c>
      <c r="K173" s="173">
        <f>'2025 Μάιος'!D99</f>
        <v>0</v>
      </c>
      <c r="L173" s="36">
        <f t="shared" si="69"/>
        <v>5022.45</v>
      </c>
      <c r="M173" s="173">
        <f>'2025 Ιούνιος'!D99</f>
        <v>0</v>
      </c>
      <c r="N173" s="36">
        <f t="shared" si="70"/>
        <v>5022.45</v>
      </c>
      <c r="O173" s="173">
        <f>'2025 Ιούλιος'!D99</f>
        <v>0</v>
      </c>
      <c r="P173" s="36">
        <f t="shared" si="71"/>
        <v>5022.45</v>
      </c>
      <c r="Q173" s="173">
        <f>'2025 Aύγουστος'!D99</f>
        <v>0</v>
      </c>
      <c r="R173" s="36">
        <f t="shared" si="72"/>
        <v>5022.45</v>
      </c>
      <c r="S173" s="173">
        <f>'2025 Σεπτέμβριος'!D99</f>
        <v>0</v>
      </c>
      <c r="T173" s="36">
        <f t="shared" si="73"/>
        <v>5022.45</v>
      </c>
      <c r="U173" s="173">
        <f>'2025 Οκτώβριος'!D99</f>
        <v>0</v>
      </c>
      <c r="V173" s="36">
        <f t="shared" si="74"/>
        <v>5022.45</v>
      </c>
      <c r="W173" s="173">
        <f>'2025 Νοέμβριος'!D99</f>
        <v>0</v>
      </c>
      <c r="X173" s="36">
        <f t="shared" si="75"/>
        <v>5022.45</v>
      </c>
      <c r="Y173" s="173">
        <f>'2025 Δεκέμβριος'!D99</f>
        <v>0</v>
      </c>
      <c r="Z173" s="36">
        <f t="shared" si="76"/>
        <v>5022.45</v>
      </c>
      <c r="AA173" s="36">
        <f t="shared" si="64"/>
        <v>5022.45</v>
      </c>
    </row>
    <row r="174" spans="1:27" ht="28.5" x14ac:dyDescent="0.25">
      <c r="A174" s="45" t="str">
        <f>'2025 Ιανουάριος'!C100</f>
        <v>Αμοιβές συνεργατών ( Συνδρομές για Marketing - Ιστοσελίδα _ Editing 3D  -)</v>
      </c>
      <c r="B174" s="35">
        <v>2025</v>
      </c>
      <c r="C174" s="173">
        <f>'2025 Ιανουάριος'!D100</f>
        <v>96.02</v>
      </c>
      <c r="D174" s="36">
        <f t="shared" si="65"/>
        <v>96.02</v>
      </c>
      <c r="E174" s="173">
        <f>'2025 Μάρτιος'!D100</f>
        <v>55.84</v>
      </c>
      <c r="F174" s="36">
        <f t="shared" si="66"/>
        <v>151.86000000000001</v>
      </c>
      <c r="G174" s="173">
        <f>'2025 Μάρτιος'!D100</f>
        <v>55.84</v>
      </c>
      <c r="H174" s="36">
        <f t="shared" si="67"/>
        <v>207.70000000000002</v>
      </c>
      <c r="I174" s="173">
        <f>'2025 Απρίλιος'!D100</f>
        <v>89.14</v>
      </c>
      <c r="J174" s="36">
        <f t="shared" si="68"/>
        <v>296.84000000000003</v>
      </c>
      <c r="K174" s="173">
        <f>'2025 Μάιος'!D100</f>
        <v>77.09</v>
      </c>
      <c r="L174" s="36">
        <f t="shared" si="69"/>
        <v>373.93000000000006</v>
      </c>
      <c r="M174" s="173">
        <f>'2025 Ιούνιος'!D100</f>
        <v>0</v>
      </c>
      <c r="N174" s="36">
        <f t="shared" si="70"/>
        <v>373.93000000000006</v>
      </c>
      <c r="O174" s="173">
        <f>'2025 Ιούλιος'!D100</f>
        <v>0</v>
      </c>
      <c r="P174" s="36">
        <f t="shared" si="71"/>
        <v>373.93000000000006</v>
      </c>
      <c r="Q174" s="173">
        <f>'2025 Aύγουστος'!D100</f>
        <v>0</v>
      </c>
      <c r="R174" s="36">
        <f t="shared" si="72"/>
        <v>373.93000000000006</v>
      </c>
      <c r="S174" s="173">
        <f>'2025 Σεπτέμβριος'!D100</f>
        <v>0</v>
      </c>
      <c r="T174" s="36">
        <f t="shared" si="73"/>
        <v>373.93000000000006</v>
      </c>
      <c r="U174" s="173">
        <f>'2025 Οκτώβριος'!D100</f>
        <v>0</v>
      </c>
      <c r="V174" s="36">
        <f t="shared" si="74"/>
        <v>373.93000000000006</v>
      </c>
      <c r="W174" s="173">
        <f>'2025 Νοέμβριος'!D100</f>
        <v>0</v>
      </c>
      <c r="X174" s="36">
        <f t="shared" si="75"/>
        <v>373.93000000000006</v>
      </c>
      <c r="Y174" s="173">
        <f>'2025 Δεκέμβριος'!D100</f>
        <v>0</v>
      </c>
      <c r="Z174" s="36">
        <f t="shared" si="76"/>
        <v>373.93000000000006</v>
      </c>
      <c r="AA174" s="36">
        <f t="shared" si="64"/>
        <v>373.93000000000006</v>
      </c>
    </row>
    <row r="175" spans="1:27" x14ac:dyDescent="0.25">
      <c r="A175" s="45" t="str">
        <f>'2025 Ιανουάριος'!C101</f>
        <v xml:space="preserve">Αμοιβές Τρίτων </v>
      </c>
      <c r="B175" s="35">
        <v>2025</v>
      </c>
      <c r="C175" s="173">
        <f>'2025 Ιανουάριος'!D101</f>
        <v>0</v>
      </c>
      <c r="D175" s="36">
        <f t="shared" si="65"/>
        <v>0</v>
      </c>
      <c r="E175" s="173">
        <f>'2025 Μάρτιος'!D101</f>
        <v>0</v>
      </c>
      <c r="F175" s="36">
        <f t="shared" si="66"/>
        <v>0</v>
      </c>
      <c r="G175" s="173">
        <f>'2025 Μάρτιος'!D101</f>
        <v>0</v>
      </c>
      <c r="H175" s="36">
        <f t="shared" si="67"/>
        <v>0</v>
      </c>
      <c r="I175" s="173">
        <f>'2025 Απρίλιος'!D101</f>
        <v>0</v>
      </c>
      <c r="J175" s="36">
        <f t="shared" si="68"/>
        <v>0</v>
      </c>
      <c r="K175" s="173">
        <f>'2025 Μάιος'!D101</f>
        <v>0</v>
      </c>
      <c r="L175" s="36">
        <f t="shared" si="69"/>
        <v>0</v>
      </c>
      <c r="M175" s="173">
        <f>'2025 Ιούνιος'!D101</f>
        <v>0</v>
      </c>
      <c r="N175" s="36">
        <f t="shared" si="70"/>
        <v>0</v>
      </c>
      <c r="O175" s="173">
        <f>'2025 Ιούλιος'!D101</f>
        <v>0</v>
      </c>
      <c r="P175" s="36">
        <f t="shared" si="71"/>
        <v>0</v>
      </c>
      <c r="Q175" s="173">
        <f>'2025 Aύγουστος'!D101</f>
        <v>0</v>
      </c>
      <c r="R175" s="36">
        <f t="shared" si="72"/>
        <v>0</v>
      </c>
      <c r="S175" s="173">
        <f>'2025 Σεπτέμβριος'!D101</f>
        <v>0</v>
      </c>
      <c r="T175" s="36">
        <f t="shared" si="73"/>
        <v>0</v>
      </c>
      <c r="U175" s="173">
        <f>'2025 Οκτώβριος'!D101</f>
        <v>0</v>
      </c>
      <c r="V175" s="36">
        <f t="shared" si="74"/>
        <v>0</v>
      </c>
      <c r="W175" s="173">
        <f>'2025 Νοέμβριος'!D101</f>
        <v>0</v>
      </c>
      <c r="X175" s="36">
        <f t="shared" si="75"/>
        <v>0</v>
      </c>
      <c r="Y175" s="173">
        <f>'2025 Δεκέμβριος'!D101</f>
        <v>0</v>
      </c>
      <c r="Z175" s="36">
        <f t="shared" si="76"/>
        <v>0</v>
      </c>
      <c r="AA175" s="36">
        <f t="shared" si="64"/>
        <v>0</v>
      </c>
    </row>
    <row r="176" spans="1:27" x14ac:dyDescent="0.25">
      <c r="A176" s="45" t="str">
        <f>'2025 Ιανουάριος'!C102</f>
        <v>Επισκευές - Συντηρήσεις</v>
      </c>
      <c r="B176" s="35">
        <v>2025</v>
      </c>
      <c r="C176" s="173">
        <f>'2025 Ιανουάριος'!D102</f>
        <v>0</v>
      </c>
      <c r="D176" s="36">
        <f t="shared" si="65"/>
        <v>0</v>
      </c>
      <c r="E176" s="173">
        <f>'2025 Μάρτιος'!D102</f>
        <v>0</v>
      </c>
      <c r="F176" s="36">
        <f t="shared" si="66"/>
        <v>0</v>
      </c>
      <c r="G176" s="173">
        <f>'2025 Μάρτιος'!D102</f>
        <v>0</v>
      </c>
      <c r="H176" s="36">
        <f t="shared" si="67"/>
        <v>0</v>
      </c>
      <c r="I176" s="173">
        <f>'2025 Απρίλιος'!D102</f>
        <v>0</v>
      </c>
      <c r="J176" s="36">
        <f t="shared" si="68"/>
        <v>0</v>
      </c>
      <c r="K176" s="173">
        <f>'2025 Μάιος'!D102</f>
        <v>0</v>
      </c>
      <c r="L176" s="36">
        <f t="shared" si="69"/>
        <v>0</v>
      </c>
      <c r="M176" s="173">
        <f>'2025 Ιούνιος'!D102</f>
        <v>0</v>
      </c>
      <c r="N176" s="36">
        <f t="shared" si="70"/>
        <v>0</v>
      </c>
      <c r="O176" s="173">
        <f>'2025 Ιούλιος'!D102</f>
        <v>0</v>
      </c>
      <c r="P176" s="36">
        <f t="shared" si="71"/>
        <v>0</v>
      </c>
      <c r="Q176" s="173">
        <f>'2025 Aύγουστος'!D102</f>
        <v>0</v>
      </c>
      <c r="R176" s="36">
        <f t="shared" si="72"/>
        <v>0</v>
      </c>
      <c r="S176" s="173">
        <f>'2025 Σεπτέμβριος'!D102</f>
        <v>0</v>
      </c>
      <c r="T176" s="36">
        <f t="shared" si="73"/>
        <v>0</v>
      </c>
      <c r="U176" s="173">
        <f>'2025 Οκτώβριος'!D102</f>
        <v>0</v>
      </c>
      <c r="V176" s="36">
        <f t="shared" si="74"/>
        <v>0</v>
      </c>
      <c r="W176" s="173">
        <f>'2025 Νοέμβριος'!D102</f>
        <v>0</v>
      </c>
      <c r="X176" s="36">
        <f t="shared" si="75"/>
        <v>0</v>
      </c>
      <c r="Y176" s="173">
        <f>'2025 Δεκέμβριος'!D102</f>
        <v>0</v>
      </c>
      <c r="Z176" s="36">
        <f t="shared" si="76"/>
        <v>0</v>
      </c>
      <c r="AA176" s="36">
        <f t="shared" si="64"/>
        <v>0</v>
      </c>
    </row>
    <row r="177" spans="1:27" x14ac:dyDescent="0.25">
      <c r="A177" s="45" t="str">
        <f>'2025 Ιανουάριος'!C103</f>
        <v xml:space="preserve">Εξοδα προβολής και διαφήμισης </v>
      </c>
      <c r="B177" s="35">
        <v>2025</v>
      </c>
      <c r="C177" s="173">
        <f>'2025 Ιανουάριος'!D103</f>
        <v>1041.47</v>
      </c>
      <c r="D177" s="36">
        <f t="shared" si="65"/>
        <v>1041.47</v>
      </c>
      <c r="E177" s="173">
        <f>'2025 Μάρτιος'!D103</f>
        <v>69.989999999999995</v>
      </c>
      <c r="F177" s="36">
        <f t="shared" si="66"/>
        <v>1111.46</v>
      </c>
      <c r="G177" s="173">
        <f>'2025 Μάρτιος'!D103</f>
        <v>69.989999999999995</v>
      </c>
      <c r="H177" s="36">
        <f t="shared" si="67"/>
        <v>1181.45</v>
      </c>
      <c r="I177" s="173">
        <f>'2025 Απρίλιος'!D103</f>
        <v>83.83</v>
      </c>
      <c r="J177" s="36">
        <f t="shared" si="68"/>
        <v>1265.28</v>
      </c>
      <c r="K177" s="173">
        <f>'2025 Μάιος'!D103</f>
        <v>271.73</v>
      </c>
      <c r="L177" s="36">
        <f t="shared" si="69"/>
        <v>1537.01</v>
      </c>
      <c r="M177" s="173">
        <f>'2025 Ιούνιος'!D103</f>
        <v>0</v>
      </c>
      <c r="N177" s="36">
        <f t="shared" si="70"/>
        <v>1537.01</v>
      </c>
      <c r="O177" s="173">
        <f>'2025 Ιούλιος'!D103</f>
        <v>0</v>
      </c>
      <c r="P177" s="36">
        <f t="shared" si="71"/>
        <v>1537.01</v>
      </c>
      <c r="Q177" s="173">
        <f>'2025 Aύγουστος'!D103</f>
        <v>0</v>
      </c>
      <c r="R177" s="36">
        <f t="shared" si="72"/>
        <v>1537.01</v>
      </c>
      <c r="S177" s="173">
        <f>'2025 Σεπτέμβριος'!D103</f>
        <v>0</v>
      </c>
      <c r="T177" s="36">
        <f t="shared" si="73"/>
        <v>1537.01</v>
      </c>
      <c r="U177" s="173">
        <f>'2025 Οκτώβριος'!D103</f>
        <v>0</v>
      </c>
      <c r="V177" s="36">
        <f t="shared" si="74"/>
        <v>1537.01</v>
      </c>
      <c r="W177" s="173">
        <f>'2025 Νοέμβριος'!D103</f>
        <v>0</v>
      </c>
      <c r="X177" s="36">
        <f t="shared" si="75"/>
        <v>1537.01</v>
      </c>
      <c r="Y177" s="173">
        <f>'2025 Δεκέμβριος'!D103</f>
        <v>0</v>
      </c>
      <c r="Z177" s="36">
        <f t="shared" si="76"/>
        <v>1537.01</v>
      </c>
      <c r="AA177" s="36">
        <f t="shared" si="64"/>
        <v>1537.01</v>
      </c>
    </row>
    <row r="178" spans="1:27" x14ac:dyDescent="0.25">
      <c r="A178" s="45" t="str">
        <f>'2025 Ιανουάριος'!C104</f>
        <v>Εξοδα εκθέσεων και επιδείξεων</v>
      </c>
      <c r="B178" s="35">
        <v>2025</v>
      </c>
      <c r="C178" s="173">
        <f>'2025 Ιανουάριος'!D104</f>
        <v>0</v>
      </c>
      <c r="D178" s="36">
        <f t="shared" si="65"/>
        <v>0</v>
      </c>
      <c r="E178" s="173">
        <f>'2025 Μάρτιος'!D104</f>
        <v>0</v>
      </c>
      <c r="F178" s="36">
        <f t="shared" si="66"/>
        <v>0</v>
      </c>
      <c r="G178" s="173">
        <f>'2025 Μάρτιος'!D104</f>
        <v>0</v>
      </c>
      <c r="H178" s="36">
        <f t="shared" si="67"/>
        <v>0</v>
      </c>
      <c r="I178" s="173">
        <f>'2025 Απρίλιος'!D104</f>
        <v>0</v>
      </c>
      <c r="J178" s="36">
        <f t="shared" si="68"/>
        <v>0</v>
      </c>
      <c r="K178" s="173">
        <f>'2025 Μάιος'!D104</f>
        <v>0</v>
      </c>
      <c r="L178" s="36">
        <f t="shared" si="69"/>
        <v>0</v>
      </c>
      <c r="M178" s="173">
        <f>'2025 Ιούνιος'!D104</f>
        <v>0</v>
      </c>
      <c r="N178" s="36">
        <f t="shared" si="70"/>
        <v>0</v>
      </c>
      <c r="O178" s="173">
        <f>'2025 Ιούλιος'!D104</f>
        <v>0</v>
      </c>
      <c r="P178" s="36">
        <f t="shared" si="71"/>
        <v>0</v>
      </c>
      <c r="Q178" s="173">
        <f>'2025 Aύγουστος'!D104</f>
        <v>0</v>
      </c>
      <c r="R178" s="36">
        <f t="shared" si="72"/>
        <v>0</v>
      </c>
      <c r="S178" s="173">
        <f>'2025 Σεπτέμβριος'!D104</f>
        <v>0</v>
      </c>
      <c r="T178" s="36">
        <f t="shared" si="73"/>
        <v>0</v>
      </c>
      <c r="U178" s="173">
        <f>'2025 Οκτώβριος'!D104</f>
        <v>0</v>
      </c>
      <c r="V178" s="36">
        <f t="shared" si="74"/>
        <v>0</v>
      </c>
      <c r="W178" s="173">
        <f>'2025 Νοέμβριος'!D104</f>
        <v>0</v>
      </c>
      <c r="X178" s="36">
        <f t="shared" si="75"/>
        <v>0</v>
      </c>
      <c r="Y178" s="173">
        <f>'2025 Δεκέμβριος'!D104</f>
        <v>0</v>
      </c>
      <c r="Z178" s="36">
        <f t="shared" si="76"/>
        <v>0</v>
      </c>
      <c r="AA178" s="36">
        <f t="shared" si="64"/>
        <v>0</v>
      </c>
    </row>
    <row r="179" spans="1:27" x14ac:dyDescent="0.25">
      <c r="A179" s="45" t="str">
        <f>'2025 Ιανουάριος'!C105</f>
        <v>Αποσβέσεις ( Εξοπλισμού R.DEP. &amp; M.DEP.)</v>
      </c>
      <c r="B179" s="35">
        <v>2025</v>
      </c>
      <c r="C179" s="173">
        <f>'2025 Ιανουάριος'!D105</f>
        <v>0</v>
      </c>
      <c r="D179" s="36">
        <f t="shared" si="65"/>
        <v>0</v>
      </c>
      <c r="E179" s="173">
        <f>'2025 Μάρτιος'!D105</f>
        <v>0</v>
      </c>
      <c r="F179" s="36">
        <f t="shared" si="66"/>
        <v>0</v>
      </c>
      <c r="G179" s="173">
        <f>'2025 Μάρτιος'!D105</f>
        <v>0</v>
      </c>
      <c r="H179" s="36">
        <f t="shared" si="67"/>
        <v>0</v>
      </c>
      <c r="I179" s="173">
        <f>'2025 Απρίλιος'!D105</f>
        <v>0</v>
      </c>
      <c r="J179" s="36">
        <f t="shared" si="68"/>
        <v>0</v>
      </c>
      <c r="K179" s="173">
        <f>'2025 Μάιος'!D105</f>
        <v>0</v>
      </c>
      <c r="L179" s="36">
        <f t="shared" si="69"/>
        <v>0</v>
      </c>
      <c r="M179" s="173">
        <f>'2025 Ιούνιος'!D105</f>
        <v>0</v>
      </c>
      <c r="N179" s="36">
        <f t="shared" si="70"/>
        <v>0</v>
      </c>
      <c r="O179" s="173">
        <f>'2025 Ιούλιος'!D105</f>
        <v>0</v>
      </c>
      <c r="P179" s="36">
        <f t="shared" si="71"/>
        <v>0</v>
      </c>
      <c r="Q179" s="173">
        <f>'2025 Aύγουστος'!D105</f>
        <v>0</v>
      </c>
      <c r="R179" s="36">
        <f t="shared" si="72"/>
        <v>0</v>
      </c>
      <c r="S179" s="173">
        <f>'2025 Σεπτέμβριος'!D105</f>
        <v>0</v>
      </c>
      <c r="T179" s="36">
        <f t="shared" si="73"/>
        <v>0</v>
      </c>
      <c r="U179" s="173">
        <f>'2025 Οκτώβριος'!D105</f>
        <v>0</v>
      </c>
      <c r="V179" s="36">
        <f t="shared" si="74"/>
        <v>0</v>
      </c>
      <c r="W179" s="173">
        <f>'2025 Νοέμβριος'!D105</f>
        <v>0</v>
      </c>
      <c r="X179" s="36">
        <f t="shared" si="75"/>
        <v>0</v>
      </c>
      <c r="Y179" s="173">
        <f>'2025 Δεκέμβριος'!D105</f>
        <v>0</v>
      </c>
      <c r="Z179" s="36">
        <f t="shared" si="76"/>
        <v>0</v>
      </c>
      <c r="AA179" s="36">
        <f t="shared" si="64"/>
        <v>0</v>
      </c>
    </row>
    <row r="180" spans="1:27" x14ac:dyDescent="0.25">
      <c r="A180" s="45">
        <f>'2025 Ιανουάριος'!C106</f>
        <v>0</v>
      </c>
      <c r="B180" s="35">
        <v>2025</v>
      </c>
      <c r="C180" s="173">
        <f>'2025 Ιανουάριος'!D106</f>
        <v>0</v>
      </c>
      <c r="D180" s="36">
        <f t="shared" si="65"/>
        <v>0</v>
      </c>
      <c r="E180" s="173">
        <f>'2025 Μάρτιος'!D106</f>
        <v>0</v>
      </c>
      <c r="F180" s="36">
        <f t="shared" si="66"/>
        <v>0</v>
      </c>
      <c r="G180" s="173">
        <f>'2025 Μάρτιος'!D106</f>
        <v>0</v>
      </c>
      <c r="H180" s="36">
        <f t="shared" si="67"/>
        <v>0</v>
      </c>
      <c r="I180" s="173">
        <f>'2025 Απρίλιος'!D106</f>
        <v>0</v>
      </c>
      <c r="J180" s="36">
        <f t="shared" si="68"/>
        <v>0</v>
      </c>
      <c r="K180" s="173">
        <f>'2025 Μάιος'!D106</f>
        <v>0</v>
      </c>
      <c r="L180" s="36">
        <f t="shared" si="69"/>
        <v>0</v>
      </c>
      <c r="M180" s="173">
        <f>'2025 Ιούνιος'!D106</f>
        <v>0</v>
      </c>
      <c r="N180" s="36">
        <f t="shared" si="70"/>
        <v>0</v>
      </c>
      <c r="O180" s="173">
        <f>'2025 Ιούλιος'!D106</f>
        <v>0</v>
      </c>
      <c r="P180" s="36">
        <f t="shared" si="71"/>
        <v>0</v>
      </c>
      <c r="Q180" s="173">
        <f>'2025 Aύγουστος'!D106</f>
        <v>0</v>
      </c>
      <c r="R180" s="36">
        <f t="shared" si="72"/>
        <v>0</v>
      </c>
      <c r="S180" s="173">
        <f>'2025 Σεπτέμβριος'!D106</f>
        <v>0</v>
      </c>
      <c r="T180" s="36">
        <f t="shared" si="73"/>
        <v>0</v>
      </c>
      <c r="U180" s="173">
        <f>'2025 Οκτώβριος'!D106</f>
        <v>0</v>
      </c>
      <c r="V180" s="36">
        <f t="shared" si="74"/>
        <v>0</v>
      </c>
      <c r="W180" s="173">
        <f>'2025 Νοέμβριος'!D106</f>
        <v>0</v>
      </c>
      <c r="X180" s="36">
        <f t="shared" si="75"/>
        <v>0</v>
      </c>
      <c r="Y180" s="173">
        <f>'2025 Δεκέμβριος'!D106</f>
        <v>0</v>
      </c>
      <c r="Z180" s="36">
        <f t="shared" si="76"/>
        <v>0</v>
      </c>
      <c r="AA180" s="36">
        <f t="shared" si="64"/>
        <v>0</v>
      </c>
    </row>
    <row r="181" spans="1:27" x14ac:dyDescent="0.25">
      <c r="A181" s="45">
        <f>'2025 Ιανουάριος'!C107</f>
        <v>0</v>
      </c>
      <c r="B181" s="35">
        <v>2025</v>
      </c>
      <c r="C181" s="173">
        <f>'2025 Ιανουάριος'!D107</f>
        <v>0</v>
      </c>
      <c r="D181" s="36">
        <f t="shared" si="65"/>
        <v>0</v>
      </c>
      <c r="E181" s="173">
        <f>'2025 Μάρτιος'!D107</f>
        <v>0</v>
      </c>
      <c r="F181" s="36">
        <f t="shared" si="66"/>
        <v>0</v>
      </c>
      <c r="G181" s="173">
        <f>'2025 Μάρτιος'!D107</f>
        <v>0</v>
      </c>
      <c r="H181" s="36">
        <f t="shared" si="67"/>
        <v>0</v>
      </c>
      <c r="I181" s="173">
        <f>'2025 Απρίλιος'!D107</f>
        <v>0</v>
      </c>
      <c r="J181" s="36">
        <f t="shared" si="68"/>
        <v>0</v>
      </c>
      <c r="K181" s="173">
        <f>'2025 Μάιος'!D107</f>
        <v>0</v>
      </c>
      <c r="L181" s="36">
        <f t="shared" si="69"/>
        <v>0</v>
      </c>
      <c r="M181" s="173">
        <f>'2025 Ιούνιος'!D107</f>
        <v>0</v>
      </c>
      <c r="N181" s="36">
        <f t="shared" si="70"/>
        <v>0</v>
      </c>
      <c r="O181" s="173">
        <f>'2025 Ιούλιος'!D107</f>
        <v>0</v>
      </c>
      <c r="P181" s="36">
        <f t="shared" si="71"/>
        <v>0</v>
      </c>
      <c r="Q181" s="173">
        <f>'2025 Aύγουστος'!D107</f>
        <v>0</v>
      </c>
      <c r="R181" s="36">
        <f t="shared" si="72"/>
        <v>0</v>
      </c>
      <c r="S181" s="173">
        <f>'2025 Σεπτέμβριος'!D107</f>
        <v>0</v>
      </c>
      <c r="T181" s="36">
        <f t="shared" si="73"/>
        <v>0</v>
      </c>
      <c r="U181" s="173">
        <f>'2025 Οκτώβριος'!D107</f>
        <v>0</v>
      </c>
      <c r="V181" s="36">
        <f t="shared" si="74"/>
        <v>0</v>
      </c>
      <c r="W181" s="173">
        <f>'2025 Νοέμβριος'!D107</f>
        <v>0</v>
      </c>
      <c r="X181" s="36">
        <f t="shared" si="75"/>
        <v>0</v>
      </c>
      <c r="Y181" s="173">
        <f>'2025 Δεκέμβριος'!D107</f>
        <v>0</v>
      </c>
      <c r="Z181" s="36">
        <f t="shared" si="76"/>
        <v>0</v>
      </c>
      <c r="AA181" s="36">
        <f t="shared" si="64"/>
        <v>0</v>
      </c>
    </row>
    <row r="182" spans="1:27" x14ac:dyDescent="0.25">
      <c r="A182" s="45">
        <f>'2025 Ιανουάριος'!C108</f>
        <v>0</v>
      </c>
      <c r="B182" s="35">
        <v>2025</v>
      </c>
      <c r="C182" s="173">
        <f>'2025 Ιανουάριος'!D108</f>
        <v>0</v>
      </c>
      <c r="D182" s="36">
        <f t="shared" si="65"/>
        <v>0</v>
      </c>
      <c r="E182" s="173">
        <f>'2025 Μάρτιος'!D108</f>
        <v>0</v>
      </c>
      <c r="F182" s="36">
        <f t="shared" si="66"/>
        <v>0</v>
      </c>
      <c r="G182" s="173">
        <f>'2025 Μάρτιος'!D108</f>
        <v>0</v>
      </c>
      <c r="H182" s="36">
        <f t="shared" si="67"/>
        <v>0</v>
      </c>
      <c r="I182" s="173">
        <f>'2025 Απρίλιος'!D108</f>
        <v>0</v>
      </c>
      <c r="J182" s="36">
        <f t="shared" si="68"/>
        <v>0</v>
      </c>
      <c r="K182" s="173">
        <f>'2025 Μάιος'!D108</f>
        <v>0</v>
      </c>
      <c r="L182" s="36">
        <f t="shared" si="69"/>
        <v>0</v>
      </c>
      <c r="M182" s="173">
        <f>'2025 Ιούνιος'!D108</f>
        <v>0</v>
      </c>
      <c r="N182" s="36">
        <f t="shared" si="70"/>
        <v>0</v>
      </c>
      <c r="O182" s="173">
        <f>'2025 Ιούλιος'!D108</f>
        <v>0</v>
      </c>
      <c r="P182" s="36">
        <f t="shared" si="71"/>
        <v>0</v>
      </c>
      <c r="Q182" s="173">
        <f>'2025 Aύγουστος'!D108</f>
        <v>0</v>
      </c>
      <c r="R182" s="36">
        <f t="shared" si="72"/>
        <v>0</v>
      </c>
      <c r="S182" s="173">
        <f>'2025 Σεπτέμβριος'!D108</f>
        <v>0</v>
      </c>
      <c r="T182" s="36">
        <f t="shared" si="73"/>
        <v>0</v>
      </c>
      <c r="U182" s="173">
        <f>'2025 Οκτώβριος'!D108</f>
        <v>0</v>
      </c>
      <c r="V182" s="36">
        <f t="shared" si="74"/>
        <v>0</v>
      </c>
      <c r="W182" s="173">
        <f>'2025 Νοέμβριος'!D108</f>
        <v>0</v>
      </c>
      <c r="X182" s="36">
        <f t="shared" si="75"/>
        <v>0</v>
      </c>
      <c r="Y182" s="173">
        <f>'2025 Δεκέμβριος'!D108</f>
        <v>0</v>
      </c>
      <c r="Z182" s="36">
        <f t="shared" si="76"/>
        <v>0</v>
      </c>
      <c r="AA182" s="36">
        <f t="shared" si="64"/>
        <v>0</v>
      </c>
    </row>
    <row r="183" spans="1:27" x14ac:dyDescent="0.25">
      <c r="A183" s="45">
        <f>'2025 Ιανουάριος'!C109</f>
        <v>0</v>
      </c>
      <c r="B183" s="35">
        <v>2025</v>
      </c>
      <c r="C183" s="173">
        <f>'2025 Ιανουάριος'!D109</f>
        <v>0</v>
      </c>
      <c r="D183" s="36">
        <f t="shared" si="65"/>
        <v>0</v>
      </c>
      <c r="E183" s="173">
        <f>'2025 Μάρτιος'!D109</f>
        <v>0</v>
      </c>
      <c r="F183" s="36">
        <f t="shared" si="66"/>
        <v>0</v>
      </c>
      <c r="G183" s="173">
        <f>'2025 Μάρτιος'!D109</f>
        <v>0</v>
      </c>
      <c r="H183" s="36">
        <f t="shared" si="67"/>
        <v>0</v>
      </c>
      <c r="I183" s="173">
        <f>'2025 Απρίλιος'!D109</f>
        <v>0</v>
      </c>
      <c r="J183" s="36">
        <f t="shared" si="68"/>
        <v>0</v>
      </c>
      <c r="K183" s="173">
        <f>'2025 Μάιος'!D109</f>
        <v>0</v>
      </c>
      <c r="L183" s="36">
        <f t="shared" si="69"/>
        <v>0</v>
      </c>
      <c r="M183" s="173">
        <f>'2025 Ιούνιος'!D109</f>
        <v>0</v>
      </c>
      <c r="N183" s="36">
        <f t="shared" si="70"/>
        <v>0</v>
      </c>
      <c r="O183" s="173">
        <f>'2025 Ιούλιος'!D109</f>
        <v>0</v>
      </c>
      <c r="P183" s="36">
        <f t="shared" si="71"/>
        <v>0</v>
      </c>
      <c r="Q183" s="173">
        <f>'2025 Aύγουστος'!D109</f>
        <v>0</v>
      </c>
      <c r="R183" s="36">
        <f t="shared" si="72"/>
        <v>0</v>
      </c>
      <c r="S183" s="173">
        <f>'2025 Σεπτέμβριος'!D109</f>
        <v>0</v>
      </c>
      <c r="T183" s="36">
        <f t="shared" si="73"/>
        <v>0</v>
      </c>
      <c r="U183" s="173">
        <f>'2025 Οκτώβριος'!D109</f>
        <v>0</v>
      </c>
      <c r="V183" s="36">
        <f t="shared" si="74"/>
        <v>0</v>
      </c>
      <c r="W183" s="173">
        <f>'2025 Νοέμβριος'!D109</f>
        <v>0</v>
      </c>
      <c r="X183" s="36">
        <f t="shared" si="75"/>
        <v>0</v>
      </c>
      <c r="Y183" s="173">
        <f>'2025 Δεκέμβριος'!D109</f>
        <v>0</v>
      </c>
      <c r="Z183" s="36">
        <f t="shared" si="76"/>
        <v>0</v>
      </c>
      <c r="AA183" s="36">
        <f t="shared" si="64"/>
        <v>0</v>
      </c>
    </row>
    <row r="184" spans="1:27" x14ac:dyDescent="0.25">
      <c r="A184" s="45">
        <f>'2025 Ιανουάριος'!C110</f>
        <v>0</v>
      </c>
      <c r="B184" s="35">
        <v>2025</v>
      </c>
      <c r="C184" s="173">
        <f>'2025 Ιανουάριος'!D110</f>
        <v>0</v>
      </c>
      <c r="D184" s="36">
        <f t="shared" si="65"/>
        <v>0</v>
      </c>
      <c r="E184" s="173">
        <f>'2025 Μάρτιος'!D110</f>
        <v>0</v>
      </c>
      <c r="F184" s="36">
        <f t="shared" si="66"/>
        <v>0</v>
      </c>
      <c r="G184" s="173">
        <f>'2025 Μάρτιος'!D110</f>
        <v>0</v>
      </c>
      <c r="H184" s="36">
        <f t="shared" si="67"/>
        <v>0</v>
      </c>
      <c r="I184" s="173">
        <f>'2025 Απρίλιος'!D110</f>
        <v>0</v>
      </c>
      <c r="J184" s="36">
        <f t="shared" si="68"/>
        <v>0</v>
      </c>
      <c r="K184" s="173">
        <f>'2025 Μάιος'!D110</f>
        <v>0</v>
      </c>
      <c r="L184" s="36">
        <f t="shared" si="69"/>
        <v>0</v>
      </c>
      <c r="M184" s="173">
        <f>'2025 Ιούνιος'!D110</f>
        <v>0</v>
      </c>
      <c r="N184" s="36">
        <f t="shared" si="70"/>
        <v>0</v>
      </c>
      <c r="O184" s="173">
        <f>'2025 Ιούλιος'!D110</f>
        <v>0</v>
      </c>
      <c r="P184" s="36">
        <f t="shared" si="71"/>
        <v>0</v>
      </c>
      <c r="Q184" s="173">
        <f>'2025 Aύγουστος'!D110</f>
        <v>0</v>
      </c>
      <c r="R184" s="36">
        <f t="shared" si="72"/>
        <v>0</v>
      </c>
      <c r="S184" s="173">
        <f>'2025 Σεπτέμβριος'!D110</f>
        <v>0</v>
      </c>
      <c r="T184" s="36">
        <f t="shared" si="73"/>
        <v>0</v>
      </c>
      <c r="U184" s="173">
        <f>'2025 Οκτώβριος'!D110</f>
        <v>0</v>
      </c>
      <c r="W184" s="173">
        <f>'2025 Νοέμβριος'!D110</f>
        <v>0</v>
      </c>
      <c r="X184" s="36">
        <f t="shared" si="75"/>
        <v>0</v>
      </c>
      <c r="Y184" s="173">
        <f>'2025 Δεκέμβριος'!D110</f>
        <v>0</v>
      </c>
      <c r="Z184" s="36">
        <f t="shared" si="76"/>
        <v>0</v>
      </c>
      <c r="AA184" s="36">
        <f t="shared" si="64"/>
        <v>0</v>
      </c>
    </row>
    <row r="185" spans="1:27" ht="47.25" customHeight="1" x14ac:dyDescent="0.25">
      <c r="A185" s="35" t="s">
        <v>157</v>
      </c>
      <c r="B185" s="35"/>
      <c r="C185" s="173">
        <f>SUM(C155:C184)</f>
        <v>9618.77</v>
      </c>
      <c r="D185" s="36">
        <f>SUM(D155:D184)</f>
        <v>9618.77</v>
      </c>
      <c r="E185" s="173">
        <f>SUM(E155:E184)</f>
        <v>7219.9800000000005</v>
      </c>
      <c r="F185" s="36">
        <f t="shared" si="66"/>
        <v>16838.75</v>
      </c>
      <c r="G185" s="173">
        <f>SUM(G155:G184)</f>
        <v>7219.9800000000005</v>
      </c>
      <c r="H185" s="36">
        <f t="shared" si="67"/>
        <v>24058.73</v>
      </c>
      <c r="I185" s="173">
        <f>SUM(I155:I184)</f>
        <v>12929.560000000001</v>
      </c>
      <c r="J185" s="36">
        <f t="shared" si="68"/>
        <v>36988.29</v>
      </c>
      <c r="K185" s="173">
        <f>SUM(K155:K184)</f>
        <v>7772.8200000000015</v>
      </c>
      <c r="L185" s="36">
        <f t="shared" si="69"/>
        <v>44761.11</v>
      </c>
      <c r="M185" s="173">
        <f>SUM(M155:M184)</f>
        <v>0</v>
      </c>
      <c r="N185" s="36">
        <f t="shared" si="70"/>
        <v>44761.11</v>
      </c>
      <c r="O185" s="173">
        <f>SUM(O155:O184)</f>
        <v>0</v>
      </c>
      <c r="P185" s="36">
        <f t="shared" si="71"/>
        <v>44761.11</v>
      </c>
      <c r="Q185" s="173">
        <f>SUM(Q155:Q184)</f>
        <v>0</v>
      </c>
      <c r="R185" s="36">
        <f t="shared" si="72"/>
        <v>44761.11</v>
      </c>
      <c r="S185" s="173">
        <f>SUM(S155:S184)</f>
        <v>0</v>
      </c>
      <c r="T185" s="36">
        <f t="shared" si="73"/>
        <v>44761.11</v>
      </c>
      <c r="U185" s="173">
        <f>SUM(U155:U184)</f>
        <v>0</v>
      </c>
      <c r="V185" s="36">
        <f>SUM(V155:V183)</f>
        <v>44761.109999999993</v>
      </c>
      <c r="W185" s="173">
        <f>SUM(W155:W184)</f>
        <v>0</v>
      </c>
      <c r="X185" s="36">
        <f t="shared" si="75"/>
        <v>44761.109999999993</v>
      </c>
      <c r="Y185" s="173">
        <f>SUM(Y155:Y184)</f>
        <v>0</v>
      </c>
      <c r="Z185" s="36">
        <f t="shared" si="76"/>
        <v>44761.109999999993</v>
      </c>
      <c r="AA185" s="36">
        <f t="shared" si="64"/>
        <v>44761.11</v>
      </c>
    </row>
    <row r="186" spans="1:27" x14ac:dyDescent="0.25">
      <c r="W186" t="s">
        <v>170</v>
      </c>
    </row>
    <row r="190" spans="1:27" ht="17.25" x14ac:dyDescent="0.3">
      <c r="A190" s="178" t="s">
        <v>146</v>
      </c>
      <c r="B190" s="35" t="s">
        <v>87</v>
      </c>
      <c r="C190" s="172" t="s">
        <v>88</v>
      </c>
      <c r="D190" s="35" t="s">
        <v>89</v>
      </c>
      <c r="E190" s="172" t="s">
        <v>90</v>
      </c>
      <c r="F190" s="35" t="s">
        <v>91</v>
      </c>
      <c r="G190" s="172" t="s">
        <v>92</v>
      </c>
      <c r="H190" s="35" t="s">
        <v>93</v>
      </c>
      <c r="I190" s="172" t="s">
        <v>94</v>
      </c>
      <c r="J190" s="35" t="s">
        <v>95</v>
      </c>
      <c r="K190" s="172" t="s">
        <v>96</v>
      </c>
      <c r="L190" s="35" t="s">
        <v>144</v>
      </c>
      <c r="M190" s="172" t="s">
        <v>97</v>
      </c>
      <c r="N190" s="35" t="s">
        <v>98</v>
      </c>
      <c r="O190" s="172" t="s">
        <v>99</v>
      </c>
      <c r="P190" s="35" t="s">
        <v>100</v>
      </c>
      <c r="Q190" s="172" t="s">
        <v>101</v>
      </c>
      <c r="R190" s="35" t="s">
        <v>102</v>
      </c>
      <c r="S190" s="172" t="s">
        <v>103</v>
      </c>
      <c r="T190" s="35" t="s">
        <v>104</v>
      </c>
      <c r="U190" s="172" t="s">
        <v>105</v>
      </c>
      <c r="V190" s="35" t="s">
        <v>106</v>
      </c>
      <c r="W190" s="172" t="s">
        <v>107</v>
      </c>
      <c r="X190" s="35" t="s">
        <v>108</v>
      </c>
      <c r="Y190" s="172" t="s">
        <v>109</v>
      </c>
      <c r="Z190" s="35" t="s">
        <v>110</v>
      </c>
      <c r="AA190" s="191" t="s">
        <v>141</v>
      </c>
    </row>
    <row r="191" spans="1:27" x14ac:dyDescent="0.25">
      <c r="A191" s="44" t="str">
        <f>'2025 Ιανουάριος'!C117</f>
        <v>Μικτές Αποδοχές (Α.Κ.Διοικ.)</v>
      </c>
      <c r="B191" s="35">
        <v>2025</v>
      </c>
      <c r="C191" s="173">
        <f>'2025 Ιανουάριος'!D117</f>
        <v>1057.42</v>
      </c>
      <c r="D191" s="36">
        <f t="shared" ref="D191:D223" si="77">C191</f>
        <v>1057.42</v>
      </c>
      <c r="E191" s="173">
        <f>'2025 Φεβρουάριος'!D117</f>
        <v>1229</v>
      </c>
      <c r="F191" s="36">
        <f t="shared" ref="F191:F223" si="78">D191+E191</f>
        <v>2286.42</v>
      </c>
      <c r="G191" s="173">
        <f>'2025 Μάρτιος'!D117</f>
        <v>1179</v>
      </c>
      <c r="H191" s="36">
        <f t="shared" ref="H191:H223" si="79">F191+G191</f>
        <v>3465.42</v>
      </c>
      <c r="I191" s="173">
        <f>'2025 Απρίλιος'!D117</f>
        <v>1839.83</v>
      </c>
      <c r="J191" s="36">
        <f t="shared" ref="J191:J231" si="80">H191+I191</f>
        <v>5305.25</v>
      </c>
      <c r="K191" s="173">
        <f>'2025 Μάιος'!D117</f>
        <v>1144</v>
      </c>
      <c r="L191" s="36">
        <f t="shared" ref="L191:L223" si="81">J191+K191</f>
        <v>6449.25</v>
      </c>
      <c r="M191" s="173">
        <f>'2025 Ιούνιος'!D117</f>
        <v>0</v>
      </c>
      <c r="N191" s="36">
        <f t="shared" ref="N191:N231" si="82">L191+M191</f>
        <v>6449.25</v>
      </c>
      <c r="O191" s="173">
        <f>'2025 Ιούλιος'!D117</f>
        <v>0</v>
      </c>
      <c r="P191" s="36">
        <f t="shared" ref="P191:P223" si="83">N191+O191</f>
        <v>6449.25</v>
      </c>
      <c r="Q191" s="173">
        <f>'2025 Aύγουστος'!D117</f>
        <v>0</v>
      </c>
      <c r="R191" s="36">
        <f t="shared" ref="R191:R231" si="84">P191+Q191</f>
        <v>6449.25</v>
      </c>
      <c r="S191" s="173">
        <f>'2025 Σεπτέμβριος'!D117</f>
        <v>0</v>
      </c>
      <c r="T191" s="36">
        <f t="shared" ref="T191:T231" si="85">R191+S191</f>
        <v>6449.25</v>
      </c>
      <c r="U191" s="173">
        <f>'2025 Οκτώβριος'!D117</f>
        <v>0</v>
      </c>
      <c r="V191" s="36">
        <f t="shared" ref="V191:V223" si="86">T191+U191</f>
        <v>6449.25</v>
      </c>
      <c r="W191" s="173">
        <f>'2025 Νοέμβριος'!D117</f>
        <v>0</v>
      </c>
      <c r="X191" s="36">
        <f t="shared" ref="X191:X231" si="87">V191+W191</f>
        <v>6449.25</v>
      </c>
      <c r="Y191" s="173">
        <f>'2025 Δεκέμβριος'!D117</f>
        <v>0</v>
      </c>
      <c r="Z191" s="36">
        <f t="shared" ref="Z191:Z231" si="88">X191+Y191</f>
        <v>6449.25</v>
      </c>
      <c r="AA191" s="192">
        <f t="shared" ref="AA191:AA231" si="89">C191+E191+G191+I191+K191+M191+O191+Q191+S191+U191+W191+Y191</f>
        <v>6449.25</v>
      </c>
    </row>
    <row r="192" spans="1:27" x14ac:dyDescent="0.25">
      <c r="A192" s="44" t="str">
        <f>'2025 Ιανουάριος'!C118</f>
        <v>Ασφαλιστικές εισφορές  (Α.Κ.Διοικ.)</v>
      </c>
      <c r="B192" s="35">
        <v>2025</v>
      </c>
      <c r="C192" s="173">
        <f>'2025 Ιανουάριος'!D118</f>
        <v>230.41</v>
      </c>
      <c r="D192" s="36">
        <f t="shared" si="77"/>
        <v>230.41</v>
      </c>
      <c r="E192" s="173">
        <f>'2025 Φεβρουάριος'!D118</f>
        <v>235.11</v>
      </c>
      <c r="F192" s="36">
        <f t="shared" si="78"/>
        <v>465.52</v>
      </c>
      <c r="G192" s="173">
        <f>'2025 Μάρτιος'!D118</f>
        <v>235.11</v>
      </c>
      <c r="H192" s="36">
        <f t="shared" si="79"/>
        <v>700.63</v>
      </c>
      <c r="I192" s="173">
        <f>'2025 Απρίλιος'!D118</f>
        <v>379.11</v>
      </c>
      <c r="J192" s="36">
        <f t="shared" si="80"/>
        <v>1079.74</v>
      </c>
      <c r="K192" s="173">
        <f>'2025 Μάιος'!D118</f>
        <v>249.28</v>
      </c>
      <c r="L192" s="36">
        <f t="shared" si="81"/>
        <v>1329.02</v>
      </c>
      <c r="M192" s="173">
        <f>'2025 Ιούνιος'!D118</f>
        <v>0</v>
      </c>
      <c r="N192" s="36">
        <f t="shared" si="82"/>
        <v>1329.02</v>
      </c>
      <c r="O192" s="173">
        <f>'2025 Ιούλιος'!D118</f>
        <v>0</v>
      </c>
      <c r="P192" s="36">
        <f t="shared" si="83"/>
        <v>1329.02</v>
      </c>
      <c r="Q192" s="173">
        <f>'2025 Aύγουστος'!D118</f>
        <v>0</v>
      </c>
      <c r="R192" s="36">
        <f t="shared" si="84"/>
        <v>1329.02</v>
      </c>
      <c r="S192" s="173">
        <f>'2025 Σεπτέμβριος'!D118</f>
        <v>0</v>
      </c>
      <c r="T192" s="36">
        <f t="shared" si="85"/>
        <v>1329.02</v>
      </c>
      <c r="U192" s="173">
        <f>'2025 Οκτώβριος'!D118</f>
        <v>0</v>
      </c>
      <c r="V192" s="36">
        <f t="shared" si="86"/>
        <v>1329.02</v>
      </c>
      <c r="W192" s="173">
        <f>'2025 Νοέμβριος'!D118</f>
        <v>0</v>
      </c>
      <c r="X192" s="36">
        <f t="shared" si="87"/>
        <v>1329.02</v>
      </c>
      <c r="Y192" s="173">
        <f>'2025 Δεκέμβριος'!D118</f>
        <v>0</v>
      </c>
      <c r="Z192" s="36">
        <f t="shared" si="88"/>
        <v>1329.02</v>
      </c>
      <c r="AA192" s="192">
        <f t="shared" si="89"/>
        <v>1329.02</v>
      </c>
    </row>
    <row r="193" spans="1:27" x14ac:dyDescent="0.25">
      <c r="A193" s="44" t="str">
        <f>'2025 Ιανουάριος'!C119</f>
        <v xml:space="preserve">Ενοίκια  Έδρας </v>
      </c>
      <c r="B193" s="35">
        <v>2025</v>
      </c>
      <c r="C193" s="173">
        <f>'2025 Ιανουάριος'!D119</f>
        <v>875.5</v>
      </c>
      <c r="D193" s="36">
        <f t="shared" si="77"/>
        <v>875.5</v>
      </c>
      <c r="E193" s="173">
        <f>'2025 Φεβρουάριος'!D119</f>
        <v>875.5</v>
      </c>
      <c r="F193" s="36">
        <f t="shared" si="78"/>
        <v>1751</v>
      </c>
      <c r="G193" s="173">
        <f>'2025 Μάρτιος'!D119</f>
        <v>875.5</v>
      </c>
      <c r="H193" s="36">
        <f t="shared" si="79"/>
        <v>2626.5</v>
      </c>
      <c r="I193" s="173">
        <f>'2025 Απρίλιος'!D119</f>
        <v>875.5</v>
      </c>
      <c r="J193" s="36">
        <f t="shared" si="80"/>
        <v>3502</v>
      </c>
      <c r="K193" s="173">
        <f>'2025 Μάιος'!D119</f>
        <v>875.5</v>
      </c>
      <c r="L193" s="36">
        <f t="shared" si="81"/>
        <v>4377.5</v>
      </c>
      <c r="M193" s="173">
        <f>'2025 Ιούνιος'!D119</f>
        <v>0</v>
      </c>
      <c r="N193" s="36">
        <f t="shared" si="82"/>
        <v>4377.5</v>
      </c>
      <c r="O193" s="173">
        <f>'2025 Ιούλιος'!D119</f>
        <v>0</v>
      </c>
      <c r="P193" s="36">
        <f t="shared" si="83"/>
        <v>4377.5</v>
      </c>
      <c r="Q193" s="173">
        <f>'2025 Aύγουστος'!D119</f>
        <v>0</v>
      </c>
      <c r="R193" s="36">
        <f t="shared" si="84"/>
        <v>4377.5</v>
      </c>
      <c r="S193" s="173">
        <f>'2025 Σεπτέμβριος'!D119</f>
        <v>0</v>
      </c>
      <c r="T193" s="36">
        <f t="shared" si="85"/>
        <v>4377.5</v>
      </c>
      <c r="U193" s="173">
        <f>'2025 Οκτώβριος'!D119</f>
        <v>0</v>
      </c>
      <c r="V193" s="36">
        <f t="shared" si="86"/>
        <v>4377.5</v>
      </c>
      <c r="W193" s="173">
        <f>'2025 Νοέμβριος'!D119</f>
        <v>0</v>
      </c>
      <c r="X193" s="36">
        <f t="shared" si="87"/>
        <v>4377.5</v>
      </c>
      <c r="Y193" s="173">
        <f>'2025 Δεκέμβριος'!D119</f>
        <v>0</v>
      </c>
      <c r="Z193" s="36">
        <f t="shared" si="88"/>
        <v>4377.5</v>
      </c>
      <c r="AA193" s="192">
        <f t="shared" si="89"/>
        <v>4377.5</v>
      </c>
    </row>
    <row r="194" spans="1:27" x14ac:dyDescent="0.25">
      <c r="A194" s="44" t="str">
        <f>'2025 Ιανουάριος'!C120</f>
        <v>Ενοίκιο Αποθήκης Β</v>
      </c>
      <c r="B194" s="35">
        <v>2025</v>
      </c>
      <c r="C194" s="173">
        <f>'2025 Ιανουάριος'!D120</f>
        <v>0</v>
      </c>
      <c r="D194" s="36">
        <f t="shared" si="77"/>
        <v>0</v>
      </c>
      <c r="E194" s="173">
        <f>'2025 Φεβρουάριος'!D120</f>
        <v>0</v>
      </c>
      <c r="F194" s="36">
        <f t="shared" si="78"/>
        <v>0</v>
      </c>
      <c r="G194" s="173">
        <f>'2025 Μάρτιος'!D120</f>
        <v>0</v>
      </c>
      <c r="H194" s="36">
        <f t="shared" si="79"/>
        <v>0</v>
      </c>
      <c r="I194" s="173">
        <f>'2025 Απρίλιος'!D120</f>
        <v>0</v>
      </c>
      <c r="J194" s="36">
        <f t="shared" si="80"/>
        <v>0</v>
      </c>
      <c r="K194" s="173">
        <f>'2025 Μάιος'!D120</f>
        <v>0</v>
      </c>
      <c r="L194" s="36">
        <f t="shared" si="81"/>
        <v>0</v>
      </c>
      <c r="M194" s="173">
        <f>'2025 Ιούνιος'!D120</f>
        <v>0</v>
      </c>
      <c r="N194" s="36">
        <f t="shared" si="82"/>
        <v>0</v>
      </c>
      <c r="O194" s="173">
        <f>'2025 Ιούλιος'!D120</f>
        <v>0</v>
      </c>
      <c r="P194" s="36">
        <f t="shared" si="83"/>
        <v>0</v>
      </c>
      <c r="Q194" s="173">
        <f>'2025 Aύγουστος'!D120</f>
        <v>0</v>
      </c>
      <c r="R194" s="36">
        <f t="shared" si="84"/>
        <v>0</v>
      </c>
      <c r="S194" s="173">
        <f>'2025 Σεπτέμβριος'!D120</f>
        <v>0</v>
      </c>
      <c r="T194" s="36">
        <f t="shared" si="85"/>
        <v>0</v>
      </c>
      <c r="U194" s="173">
        <f>'2025 Οκτώβριος'!D120</f>
        <v>0</v>
      </c>
      <c r="V194" s="36">
        <f t="shared" si="86"/>
        <v>0</v>
      </c>
      <c r="W194" s="173">
        <f>'2025 Νοέμβριος'!D120</f>
        <v>0</v>
      </c>
      <c r="X194" s="36">
        <f t="shared" si="87"/>
        <v>0</v>
      </c>
      <c r="Y194" s="173">
        <f>'2025 Δεκέμβριος'!D120</f>
        <v>0</v>
      </c>
      <c r="Z194" s="36">
        <f t="shared" si="88"/>
        <v>0</v>
      </c>
      <c r="AA194" s="192">
        <f t="shared" si="89"/>
        <v>0</v>
      </c>
    </row>
    <row r="195" spans="1:27" x14ac:dyDescent="0.25">
      <c r="A195" s="44" t="str">
        <f>'2025 Ιανουάριος'!C121</f>
        <v>Ενοίκιο Αποθήκης Α</v>
      </c>
      <c r="B195" s="35">
        <v>2025</v>
      </c>
      <c r="C195" s="173">
        <f>'2025 Ιανουάριος'!D121</f>
        <v>248.55</v>
      </c>
      <c r="D195" s="36">
        <f t="shared" si="77"/>
        <v>248.55</v>
      </c>
      <c r="E195" s="173">
        <f>'2025 Φεβρουάριος'!D121</f>
        <v>248.55</v>
      </c>
      <c r="F195" s="36">
        <f t="shared" si="78"/>
        <v>497.1</v>
      </c>
      <c r="G195" s="173">
        <f>'2025 Μάρτιος'!D121</f>
        <v>248.55</v>
      </c>
      <c r="H195" s="36">
        <f t="shared" si="79"/>
        <v>745.65000000000009</v>
      </c>
      <c r="I195" s="173">
        <f>'2025 Απρίλιος'!D121</f>
        <v>248.55</v>
      </c>
      <c r="J195" s="36">
        <f t="shared" si="80"/>
        <v>994.2</v>
      </c>
      <c r="K195" s="173">
        <f>'2025 Μάιος'!D121</f>
        <v>248.55</v>
      </c>
      <c r="L195" s="36">
        <f t="shared" si="81"/>
        <v>1242.75</v>
      </c>
      <c r="M195" s="173">
        <f>'2025 Ιούνιος'!D121</f>
        <v>0</v>
      </c>
      <c r="N195" s="36">
        <f t="shared" si="82"/>
        <v>1242.75</v>
      </c>
      <c r="O195" s="173">
        <f>'2025 Ιούλιος'!D121</f>
        <v>0</v>
      </c>
      <c r="P195" s="36">
        <f t="shared" si="83"/>
        <v>1242.75</v>
      </c>
      <c r="Q195" s="173">
        <f>'2025 Aύγουστος'!D121</f>
        <v>0</v>
      </c>
      <c r="R195" s="36">
        <f t="shared" si="84"/>
        <v>1242.75</v>
      </c>
      <c r="S195" s="173">
        <f>'2025 Σεπτέμβριος'!D121</f>
        <v>0</v>
      </c>
      <c r="T195" s="36">
        <f t="shared" si="85"/>
        <v>1242.75</v>
      </c>
      <c r="U195" s="173">
        <f>'2025 Οκτώβριος'!D121</f>
        <v>0</v>
      </c>
      <c r="V195" s="36">
        <f t="shared" si="86"/>
        <v>1242.75</v>
      </c>
      <c r="W195" s="173">
        <f>'2025 Νοέμβριος'!D121</f>
        <v>0</v>
      </c>
      <c r="X195" s="36">
        <f t="shared" si="87"/>
        <v>1242.75</v>
      </c>
      <c r="Y195" s="173">
        <f>'2025 Δεκέμβριος'!D121</f>
        <v>0</v>
      </c>
      <c r="Z195" s="36">
        <f t="shared" si="88"/>
        <v>1242.75</v>
      </c>
      <c r="AA195" s="192">
        <f t="shared" si="89"/>
        <v>1242.75</v>
      </c>
    </row>
    <row r="196" spans="1:27" x14ac:dyDescent="0.25">
      <c r="A196" s="44" t="str">
        <f>'2025 Ιανουάριος'!C122</f>
        <v>Ενοίκιο Αριστοφάνους 1</v>
      </c>
      <c r="B196" s="35">
        <v>2025</v>
      </c>
      <c r="C196" s="173">
        <f>'2025 Ιανουάριος'!D122</f>
        <v>965.25</v>
      </c>
      <c r="D196" s="36">
        <f t="shared" si="77"/>
        <v>965.25</v>
      </c>
      <c r="E196" s="173">
        <f>'2025 Φεβρουάριος'!D122</f>
        <v>965.25</v>
      </c>
      <c r="F196" s="36">
        <f t="shared" si="78"/>
        <v>1930.5</v>
      </c>
      <c r="G196" s="173">
        <f>'2025 Μάρτιος'!D122</f>
        <v>965.25</v>
      </c>
      <c r="H196" s="36">
        <f t="shared" si="79"/>
        <v>2895.75</v>
      </c>
      <c r="I196" s="173">
        <f>'2025 Απρίλιος'!D122</f>
        <v>965.25</v>
      </c>
      <c r="J196" s="36">
        <f t="shared" si="80"/>
        <v>3861</v>
      </c>
      <c r="K196" s="173">
        <f>'2025 Μάιος'!D122</f>
        <v>965.25</v>
      </c>
      <c r="L196" s="36">
        <f t="shared" si="81"/>
        <v>4826.25</v>
      </c>
      <c r="M196" s="173">
        <f>'2025 Ιούνιος'!D122</f>
        <v>0</v>
      </c>
      <c r="N196" s="36">
        <f t="shared" si="82"/>
        <v>4826.25</v>
      </c>
      <c r="O196" s="173">
        <f>'2025 Ιούλιος'!D122</f>
        <v>0</v>
      </c>
      <c r="P196" s="36">
        <f t="shared" si="83"/>
        <v>4826.25</v>
      </c>
      <c r="Q196" s="173">
        <f>'2025 Aύγουστος'!D122</f>
        <v>0</v>
      </c>
      <c r="R196" s="36">
        <f t="shared" si="84"/>
        <v>4826.25</v>
      </c>
      <c r="S196" s="173">
        <f>'2025 Σεπτέμβριος'!D122</f>
        <v>0</v>
      </c>
      <c r="T196" s="36">
        <f t="shared" si="85"/>
        <v>4826.25</v>
      </c>
      <c r="U196" s="173">
        <f>'2025 Οκτώβριος'!D122</f>
        <v>0</v>
      </c>
      <c r="V196" s="36">
        <f t="shared" si="86"/>
        <v>4826.25</v>
      </c>
      <c r="W196" s="173">
        <f>'2025 Νοέμβριος'!D122</f>
        <v>0</v>
      </c>
      <c r="X196" s="36">
        <f t="shared" si="87"/>
        <v>4826.25</v>
      </c>
      <c r="Y196" s="173">
        <f>'2025 Δεκέμβριος'!D122</f>
        <v>0</v>
      </c>
      <c r="Z196" s="36">
        <f t="shared" si="88"/>
        <v>4826.25</v>
      </c>
      <c r="AA196" s="192">
        <f t="shared" si="89"/>
        <v>4826.25</v>
      </c>
    </row>
    <row r="197" spans="1:27" x14ac:dyDescent="0.25">
      <c r="A197" s="44" t="str">
        <f>'2025 Ιανουάριος'!C123</f>
        <v xml:space="preserve">Χαρτόσημο ενοικίου Έδρας </v>
      </c>
      <c r="B197" s="35">
        <v>2025</v>
      </c>
      <c r="C197" s="173">
        <f>'2025 Ιανουάριος'!D123</f>
        <v>31.52</v>
      </c>
      <c r="D197" s="36">
        <f t="shared" si="77"/>
        <v>31.52</v>
      </c>
      <c r="E197" s="173">
        <f>'2025 Φεβρουάριος'!D123</f>
        <v>31.52</v>
      </c>
      <c r="F197" s="36">
        <f t="shared" si="78"/>
        <v>63.04</v>
      </c>
      <c r="G197" s="173">
        <f>'2025 Μάρτιος'!D123</f>
        <v>31.52</v>
      </c>
      <c r="H197" s="36">
        <f t="shared" si="79"/>
        <v>94.56</v>
      </c>
      <c r="I197" s="173">
        <f>'2025 Απρίλιος'!D123</f>
        <v>31.52</v>
      </c>
      <c r="J197" s="36">
        <f t="shared" si="80"/>
        <v>126.08</v>
      </c>
      <c r="K197" s="173">
        <f>'2025 Μάιος'!D123</f>
        <v>31.52</v>
      </c>
      <c r="L197" s="36">
        <f t="shared" si="81"/>
        <v>157.6</v>
      </c>
      <c r="M197" s="173">
        <f>'2025 Ιούνιος'!D123</f>
        <v>0</v>
      </c>
      <c r="N197" s="36">
        <f t="shared" si="82"/>
        <v>157.6</v>
      </c>
      <c r="O197" s="173">
        <f>'2025 Ιούλιος'!D123</f>
        <v>0</v>
      </c>
      <c r="P197" s="36">
        <f t="shared" si="83"/>
        <v>157.6</v>
      </c>
      <c r="Q197" s="173">
        <f>'2025 Aύγουστος'!D123</f>
        <v>0</v>
      </c>
      <c r="R197" s="36">
        <f t="shared" si="84"/>
        <v>157.6</v>
      </c>
      <c r="S197" s="173">
        <f>'2025 Σεπτέμβριος'!D123</f>
        <v>0</v>
      </c>
      <c r="T197" s="36">
        <f t="shared" si="85"/>
        <v>157.6</v>
      </c>
      <c r="U197" s="173">
        <f>'2025 Οκτώβριος'!D123</f>
        <v>0</v>
      </c>
      <c r="V197" s="36">
        <f t="shared" si="86"/>
        <v>157.6</v>
      </c>
      <c r="W197" s="173">
        <f>'2025 Νοέμβριος'!D123</f>
        <v>0</v>
      </c>
      <c r="X197" s="36">
        <f t="shared" si="87"/>
        <v>157.6</v>
      </c>
      <c r="Y197" s="173">
        <f>'2025 Δεκέμβριος'!D123</f>
        <v>0</v>
      </c>
      <c r="Z197" s="36">
        <f t="shared" si="88"/>
        <v>157.6</v>
      </c>
      <c r="AA197" s="192">
        <f t="shared" si="89"/>
        <v>157.6</v>
      </c>
    </row>
    <row r="198" spans="1:27" x14ac:dyDescent="0.25">
      <c r="A198" s="44" t="str">
        <f>'2025 Ιανουάριος'!C124</f>
        <v xml:space="preserve">Χαρτόσημο Ενοικίου Αποθήκης Α </v>
      </c>
      <c r="B198" s="35">
        <v>2025</v>
      </c>
      <c r="C198" s="173">
        <f>'2025 Ιανουάριος'!D124</f>
        <v>8.9499999999999993</v>
      </c>
      <c r="D198" s="36">
        <f t="shared" si="77"/>
        <v>8.9499999999999993</v>
      </c>
      <c r="E198" s="173">
        <f>'2025 Φεβρουάριος'!D124</f>
        <v>8.9499999999999993</v>
      </c>
      <c r="F198" s="36">
        <f t="shared" si="78"/>
        <v>17.899999999999999</v>
      </c>
      <c r="G198" s="173">
        <f>'2025 Μάρτιος'!D124</f>
        <v>8.9499999999999993</v>
      </c>
      <c r="H198" s="36">
        <f t="shared" si="79"/>
        <v>26.849999999999998</v>
      </c>
      <c r="I198" s="173">
        <f>'2025 Απρίλιος'!D124</f>
        <v>8.9499999999999993</v>
      </c>
      <c r="J198" s="36">
        <f t="shared" si="80"/>
        <v>35.799999999999997</v>
      </c>
      <c r="K198" s="173">
        <f>'2025 Μάιος'!D124</f>
        <v>8.9499999999999993</v>
      </c>
      <c r="L198" s="36">
        <f t="shared" si="81"/>
        <v>44.75</v>
      </c>
      <c r="M198" s="173">
        <f>'2025 Ιούνιος'!D124</f>
        <v>0</v>
      </c>
      <c r="N198" s="36">
        <f t="shared" si="82"/>
        <v>44.75</v>
      </c>
      <c r="O198" s="173">
        <f>'2025 Ιούλιος'!D124</f>
        <v>0</v>
      </c>
      <c r="P198" s="36">
        <f t="shared" si="83"/>
        <v>44.75</v>
      </c>
      <c r="Q198" s="173">
        <f>'2025 Aύγουστος'!D124</f>
        <v>0</v>
      </c>
      <c r="R198" s="36">
        <f t="shared" si="84"/>
        <v>44.75</v>
      </c>
      <c r="S198" s="173">
        <f>'2025 Σεπτέμβριος'!D124</f>
        <v>0</v>
      </c>
      <c r="T198" s="36">
        <f t="shared" si="85"/>
        <v>44.75</v>
      </c>
      <c r="U198" s="173">
        <f>'2025 Οκτώβριος'!D124</f>
        <v>0</v>
      </c>
      <c r="V198" s="36">
        <f t="shared" si="86"/>
        <v>44.75</v>
      </c>
      <c r="W198" s="173">
        <f>'2025 Νοέμβριος'!D124</f>
        <v>0</v>
      </c>
      <c r="X198" s="36">
        <f t="shared" si="87"/>
        <v>44.75</v>
      </c>
      <c r="Y198" s="173">
        <f>'2025 Δεκέμβριος'!D124</f>
        <v>0</v>
      </c>
      <c r="Z198" s="36">
        <f t="shared" si="88"/>
        <v>44.75</v>
      </c>
      <c r="AA198" s="192">
        <f t="shared" si="89"/>
        <v>44.75</v>
      </c>
    </row>
    <row r="199" spans="1:27" x14ac:dyDescent="0.25">
      <c r="A199" s="44" t="str">
        <f>'2025 Ιανουάριος'!C125</f>
        <v xml:space="preserve">Χαρτόσημο Ενοικίου Αποθήκης Β </v>
      </c>
      <c r="B199" s="35">
        <v>2025</v>
      </c>
      <c r="C199" s="173">
        <f>'2025 Ιανουάριος'!D125</f>
        <v>0</v>
      </c>
      <c r="D199" s="36">
        <f t="shared" si="77"/>
        <v>0</v>
      </c>
      <c r="E199" s="173">
        <f>'2025 Φεβρουάριος'!D125</f>
        <v>0</v>
      </c>
      <c r="F199" s="36">
        <f t="shared" si="78"/>
        <v>0</v>
      </c>
      <c r="G199" s="173">
        <f>'2025 Μάρτιος'!D125</f>
        <v>0</v>
      </c>
      <c r="H199" s="36">
        <f t="shared" si="79"/>
        <v>0</v>
      </c>
      <c r="I199" s="173">
        <f>'2025 Απρίλιος'!D125</f>
        <v>0</v>
      </c>
      <c r="J199" s="36">
        <f t="shared" si="80"/>
        <v>0</v>
      </c>
      <c r="K199" s="173">
        <f>'2025 Μάιος'!D125</f>
        <v>0</v>
      </c>
      <c r="L199" s="36">
        <f t="shared" si="81"/>
        <v>0</v>
      </c>
      <c r="M199" s="173">
        <f>'2025 Ιούνιος'!D125</f>
        <v>0</v>
      </c>
      <c r="N199" s="36">
        <f t="shared" si="82"/>
        <v>0</v>
      </c>
      <c r="O199" s="173">
        <f>'2025 Ιούλιος'!D125</f>
        <v>0</v>
      </c>
      <c r="P199" s="36">
        <f t="shared" si="83"/>
        <v>0</v>
      </c>
      <c r="Q199" s="173">
        <f>'2025 Aύγουστος'!D125</f>
        <v>0</v>
      </c>
      <c r="R199" s="36">
        <f t="shared" si="84"/>
        <v>0</v>
      </c>
      <c r="S199" s="173">
        <f>'2025 Σεπτέμβριος'!D125</f>
        <v>0</v>
      </c>
      <c r="T199" s="36">
        <f t="shared" si="85"/>
        <v>0</v>
      </c>
      <c r="U199" s="173">
        <f>'2025 Οκτώβριος'!D125</f>
        <v>0</v>
      </c>
      <c r="V199" s="36">
        <f t="shared" si="86"/>
        <v>0</v>
      </c>
      <c r="W199" s="173">
        <f>'2025 Νοέμβριος'!D125</f>
        <v>0</v>
      </c>
      <c r="X199" s="36">
        <f t="shared" si="87"/>
        <v>0</v>
      </c>
      <c r="Y199" s="173">
        <f>'2025 Δεκέμβριος'!D125</f>
        <v>0</v>
      </c>
      <c r="Z199" s="36">
        <f t="shared" si="88"/>
        <v>0</v>
      </c>
      <c r="AA199" s="192">
        <f t="shared" si="89"/>
        <v>0</v>
      </c>
    </row>
    <row r="200" spans="1:27" x14ac:dyDescent="0.25">
      <c r="A200" s="44" t="str">
        <f>'2025 Ιανουάριος'!C126</f>
        <v>Χαρτόσημο Ενοικίου Αριστοφάνους 1</v>
      </c>
      <c r="B200" s="35">
        <v>2025</v>
      </c>
      <c r="C200" s="173">
        <f>'2025 Ιανουάριος'!D126</f>
        <v>34.75</v>
      </c>
      <c r="D200" s="36">
        <f t="shared" si="77"/>
        <v>34.75</v>
      </c>
      <c r="E200" s="173">
        <f>'2025 Φεβρουάριος'!D126</f>
        <v>34.75</v>
      </c>
      <c r="F200" s="36">
        <f t="shared" si="78"/>
        <v>69.5</v>
      </c>
      <c r="G200" s="173">
        <f>'2025 Μάρτιος'!D126</f>
        <v>34.75</v>
      </c>
      <c r="H200" s="36">
        <f t="shared" si="79"/>
        <v>104.25</v>
      </c>
      <c r="I200" s="173">
        <f>'2025 Απρίλιος'!D126</f>
        <v>34.75</v>
      </c>
      <c r="J200" s="36">
        <f t="shared" si="80"/>
        <v>139</v>
      </c>
      <c r="K200" s="173">
        <f>'2025 Μάιος'!D126</f>
        <v>34.75</v>
      </c>
      <c r="L200" s="36">
        <f t="shared" si="81"/>
        <v>173.75</v>
      </c>
      <c r="M200" s="173">
        <f>'2025 Ιούνιος'!D126</f>
        <v>0</v>
      </c>
      <c r="N200" s="36">
        <f t="shared" si="82"/>
        <v>173.75</v>
      </c>
      <c r="O200" s="173">
        <f>'2025 Ιούλιος'!D126</f>
        <v>0</v>
      </c>
      <c r="P200" s="36">
        <f t="shared" si="83"/>
        <v>173.75</v>
      </c>
      <c r="Q200" s="173">
        <f>'2025 Aύγουστος'!D126</f>
        <v>0</v>
      </c>
      <c r="R200" s="36">
        <f t="shared" si="84"/>
        <v>173.75</v>
      </c>
      <c r="S200" s="173">
        <f>'2025 Σεπτέμβριος'!D126</f>
        <v>0</v>
      </c>
      <c r="T200" s="36">
        <f t="shared" si="85"/>
        <v>173.75</v>
      </c>
      <c r="U200" s="173">
        <f>'2025 Οκτώβριος'!D126</f>
        <v>0</v>
      </c>
      <c r="V200" s="36">
        <f t="shared" si="86"/>
        <v>173.75</v>
      </c>
      <c r="W200" s="173">
        <f>'2025 Νοέμβριος'!D126</f>
        <v>0</v>
      </c>
      <c r="X200" s="36">
        <f t="shared" si="87"/>
        <v>173.75</v>
      </c>
      <c r="Y200" s="173">
        <f>'2025 Δεκέμβριος'!D126</f>
        <v>0</v>
      </c>
      <c r="Z200" s="36">
        <f t="shared" si="88"/>
        <v>173.75</v>
      </c>
      <c r="AA200" s="192">
        <f t="shared" si="89"/>
        <v>173.75</v>
      </c>
    </row>
    <row r="201" spans="1:27" x14ac:dyDescent="0.25">
      <c r="A201" s="44" t="str">
        <f>'2025 Ιανουάριος'!C127</f>
        <v xml:space="preserve">Κοινόχρηστες Δαπάνες Έδρας </v>
      </c>
      <c r="B201" s="35">
        <v>2025</v>
      </c>
      <c r="C201" s="173">
        <f>'2025 Ιανουάριος'!D127</f>
        <v>0</v>
      </c>
      <c r="D201" s="36">
        <f t="shared" si="77"/>
        <v>0</v>
      </c>
      <c r="E201" s="173">
        <f>'2025 Φεβρουάριος'!D127</f>
        <v>0</v>
      </c>
      <c r="F201" s="36">
        <f t="shared" si="78"/>
        <v>0</v>
      </c>
      <c r="G201" s="173">
        <f>'2025 Μάρτιος'!D127</f>
        <v>0</v>
      </c>
      <c r="H201" s="36">
        <f t="shared" si="79"/>
        <v>0</v>
      </c>
      <c r="I201" s="173">
        <f>'2025 Απρίλιος'!D127</f>
        <v>0</v>
      </c>
      <c r="J201" s="36">
        <f t="shared" si="80"/>
        <v>0</v>
      </c>
      <c r="K201" s="173">
        <f>'2025 Μάιος'!D127</f>
        <v>0</v>
      </c>
      <c r="L201" s="36">
        <f t="shared" si="81"/>
        <v>0</v>
      </c>
      <c r="M201" s="173">
        <f>'2025 Ιούνιος'!D127</f>
        <v>0</v>
      </c>
      <c r="N201" s="36">
        <f t="shared" si="82"/>
        <v>0</v>
      </c>
      <c r="O201" s="173">
        <f>'2025 Ιούλιος'!D127</f>
        <v>0</v>
      </c>
      <c r="P201" s="36">
        <f t="shared" si="83"/>
        <v>0</v>
      </c>
      <c r="Q201" s="173">
        <f>'2025 Aύγουστος'!D127</f>
        <v>0</v>
      </c>
      <c r="R201" s="36">
        <f t="shared" si="84"/>
        <v>0</v>
      </c>
      <c r="S201" s="173">
        <f>'2025 Σεπτέμβριος'!D127</f>
        <v>0</v>
      </c>
      <c r="T201" s="36">
        <f t="shared" si="85"/>
        <v>0</v>
      </c>
      <c r="U201" s="173">
        <f>'2025 Οκτώβριος'!D127</f>
        <v>0</v>
      </c>
      <c r="V201" s="36">
        <f t="shared" si="86"/>
        <v>0</v>
      </c>
      <c r="W201" s="173">
        <f>'2025 Νοέμβριος'!D127</f>
        <v>0</v>
      </c>
      <c r="X201" s="36">
        <f t="shared" si="87"/>
        <v>0</v>
      </c>
      <c r="Y201" s="173">
        <f>'2025 Δεκέμβριος'!D127</f>
        <v>0</v>
      </c>
      <c r="Z201" s="36">
        <f t="shared" si="88"/>
        <v>0</v>
      </c>
      <c r="AA201" s="192">
        <f t="shared" si="89"/>
        <v>0</v>
      </c>
    </row>
    <row r="202" spans="1:27" x14ac:dyDescent="0.25">
      <c r="A202" s="44" t="str">
        <f>'2025 Ιανουάριος'!C128</f>
        <v xml:space="preserve">Κοινόχρηστες Δαπάνες Αποθήκης Α </v>
      </c>
      <c r="B202" s="35">
        <v>2025</v>
      </c>
      <c r="C202" s="173">
        <f>'2025 Ιανουάριος'!D128</f>
        <v>0</v>
      </c>
      <c r="D202" s="36">
        <f t="shared" si="77"/>
        <v>0</v>
      </c>
      <c r="E202" s="173">
        <f>'2025 Φεβρουάριος'!D128</f>
        <v>0</v>
      </c>
      <c r="F202" s="36">
        <f t="shared" si="78"/>
        <v>0</v>
      </c>
      <c r="G202" s="173">
        <f>'2025 Μάρτιος'!D128</f>
        <v>0</v>
      </c>
      <c r="H202" s="36">
        <f t="shared" si="79"/>
        <v>0</v>
      </c>
      <c r="I202" s="173">
        <f>'2025 Απρίλιος'!D128</f>
        <v>0</v>
      </c>
      <c r="J202" s="36">
        <f t="shared" si="80"/>
        <v>0</v>
      </c>
      <c r="K202" s="173">
        <f>'2025 Μάιος'!D128</f>
        <v>0</v>
      </c>
      <c r="L202" s="36">
        <f t="shared" si="81"/>
        <v>0</v>
      </c>
      <c r="M202" s="173">
        <f>'2025 Ιούνιος'!D128</f>
        <v>0</v>
      </c>
      <c r="N202" s="36">
        <f t="shared" si="82"/>
        <v>0</v>
      </c>
      <c r="O202" s="173">
        <f>'2025 Ιούλιος'!D128</f>
        <v>0</v>
      </c>
      <c r="P202" s="36">
        <f t="shared" si="83"/>
        <v>0</v>
      </c>
      <c r="Q202" s="173">
        <f>'2025 Aύγουστος'!D128</f>
        <v>0</v>
      </c>
      <c r="R202" s="36">
        <f t="shared" si="84"/>
        <v>0</v>
      </c>
      <c r="S202" s="173">
        <f>'2025 Σεπτέμβριος'!D128</f>
        <v>0</v>
      </c>
      <c r="T202" s="36">
        <f t="shared" si="85"/>
        <v>0</v>
      </c>
      <c r="U202" s="173">
        <f>'2025 Οκτώβριος'!D128</f>
        <v>0</v>
      </c>
      <c r="V202" s="36">
        <f t="shared" si="86"/>
        <v>0</v>
      </c>
      <c r="W202" s="173">
        <f>'2025 Νοέμβριος'!D128</f>
        <v>0</v>
      </c>
      <c r="X202" s="36">
        <f t="shared" si="87"/>
        <v>0</v>
      </c>
      <c r="Y202" s="173">
        <f>'2025 Δεκέμβριος'!D128</f>
        <v>0</v>
      </c>
      <c r="Z202" s="36">
        <f t="shared" si="88"/>
        <v>0</v>
      </c>
      <c r="AA202" s="192">
        <f t="shared" si="89"/>
        <v>0</v>
      </c>
    </row>
    <row r="203" spans="1:27" x14ac:dyDescent="0.25">
      <c r="A203" s="44" t="str">
        <f>'2025 Ιανουάριος'!C129</f>
        <v xml:space="preserve">Κοινόχρηστες Δαπάνες Αποθήκης Β </v>
      </c>
      <c r="B203" s="35">
        <v>2025</v>
      </c>
      <c r="C203" s="173">
        <f>'2025 Ιανουάριος'!D129</f>
        <v>0</v>
      </c>
      <c r="D203" s="36">
        <f t="shared" si="77"/>
        <v>0</v>
      </c>
      <c r="E203" s="173">
        <f>'2025 Φεβρουάριος'!D129</f>
        <v>0</v>
      </c>
      <c r="F203" s="36">
        <f t="shared" si="78"/>
        <v>0</v>
      </c>
      <c r="G203" s="173">
        <f>'2025 Μάρτιος'!D129</f>
        <v>0</v>
      </c>
      <c r="H203" s="36">
        <f t="shared" si="79"/>
        <v>0</v>
      </c>
      <c r="I203" s="173">
        <f>'2025 Απρίλιος'!D129</f>
        <v>0</v>
      </c>
      <c r="J203" s="36">
        <f t="shared" si="80"/>
        <v>0</v>
      </c>
      <c r="K203" s="173">
        <f>'2025 Μάιος'!D129</f>
        <v>0</v>
      </c>
      <c r="L203" s="36">
        <f t="shared" si="81"/>
        <v>0</v>
      </c>
      <c r="M203" s="173">
        <f>'2025 Ιούνιος'!D129</f>
        <v>0</v>
      </c>
      <c r="N203" s="36">
        <f t="shared" si="82"/>
        <v>0</v>
      </c>
      <c r="O203" s="173">
        <f>'2025 Ιούλιος'!D129</f>
        <v>0</v>
      </c>
      <c r="P203" s="36">
        <f t="shared" si="83"/>
        <v>0</v>
      </c>
      <c r="Q203" s="173">
        <f>'2025 Aύγουστος'!D129</f>
        <v>0</v>
      </c>
      <c r="R203" s="36">
        <f t="shared" si="84"/>
        <v>0</v>
      </c>
      <c r="S203" s="173">
        <f>'2025 Σεπτέμβριος'!D129</f>
        <v>0</v>
      </c>
      <c r="T203" s="36">
        <f t="shared" si="85"/>
        <v>0</v>
      </c>
      <c r="U203" s="173">
        <f>'2025 Οκτώβριος'!D129</f>
        <v>0</v>
      </c>
      <c r="V203" s="36">
        <f t="shared" si="86"/>
        <v>0</v>
      </c>
      <c r="W203" s="173">
        <f>'2025 Νοέμβριος'!D129</f>
        <v>0</v>
      </c>
      <c r="X203" s="36">
        <f t="shared" si="87"/>
        <v>0</v>
      </c>
      <c r="Y203" s="173">
        <f>'2025 Δεκέμβριος'!D129</f>
        <v>0</v>
      </c>
      <c r="Z203" s="36">
        <f t="shared" si="88"/>
        <v>0</v>
      </c>
      <c r="AA203" s="192">
        <f t="shared" si="89"/>
        <v>0</v>
      </c>
    </row>
    <row r="204" spans="1:27" x14ac:dyDescent="0.25">
      <c r="A204" s="44" t="str">
        <f>'2025 Ιανουάριος'!C130</f>
        <v>Κοινόχρηστες Δαπάνες Αριστοφάνους 1</v>
      </c>
      <c r="B204" s="35">
        <v>2025</v>
      </c>
      <c r="C204" s="173">
        <f>'2025 Ιανουάριος'!D130</f>
        <v>38</v>
      </c>
      <c r="D204" s="36">
        <f t="shared" si="77"/>
        <v>38</v>
      </c>
      <c r="E204" s="173">
        <f>'2025 Φεβρουάριος'!D130</f>
        <v>33</v>
      </c>
      <c r="F204" s="36">
        <f t="shared" si="78"/>
        <v>71</v>
      </c>
      <c r="G204" s="173">
        <f>'2025 Μάρτιος'!D130</f>
        <v>30.8</v>
      </c>
      <c r="H204" s="36">
        <f t="shared" si="79"/>
        <v>101.8</v>
      </c>
      <c r="I204" s="173">
        <f>'2025 Απρίλιος'!D130</f>
        <v>39.700000000000003</v>
      </c>
      <c r="J204" s="36">
        <f t="shared" si="80"/>
        <v>141.5</v>
      </c>
      <c r="K204" s="173">
        <f>'2025 Μάιος'!D130</f>
        <v>31</v>
      </c>
      <c r="L204" s="36">
        <f t="shared" si="81"/>
        <v>172.5</v>
      </c>
      <c r="M204" s="173">
        <f>'2025 Ιούνιος'!D130</f>
        <v>0</v>
      </c>
      <c r="N204" s="36">
        <f t="shared" si="82"/>
        <v>172.5</v>
      </c>
      <c r="O204" s="173">
        <f>'2025 Ιούλιος'!D130</f>
        <v>0</v>
      </c>
      <c r="P204" s="36">
        <f t="shared" si="83"/>
        <v>172.5</v>
      </c>
      <c r="Q204" s="173">
        <f>'2025 Aύγουστος'!D130</f>
        <v>0</v>
      </c>
      <c r="R204" s="36">
        <f t="shared" si="84"/>
        <v>172.5</v>
      </c>
      <c r="S204" s="173">
        <f>'2025 Σεπτέμβριος'!D130</f>
        <v>0</v>
      </c>
      <c r="T204" s="36">
        <f t="shared" si="85"/>
        <v>172.5</v>
      </c>
      <c r="U204" s="173">
        <f>'2025 Οκτώβριος'!D130</f>
        <v>0</v>
      </c>
      <c r="V204" s="36">
        <f t="shared" si="86"/>
        <v>172.5</v>
      </c>
      <c r="W204" s="173">
        <f>'2025 Νοέμβριος'!D130</f>
        <v>0</v>
      </c>
      <c r="X204" s="36">
        <f t="shared" si="87"/>
        <v>172.5</v>
      </c>
      <c r="Y204" s="173">
        <f>'2025 Δεκέμβριος'!D130</f>
        <v>0</v>
      </c>
      <c r="Z204" s="36">
        <f t="shared" si="88"/>
        <v>172.5</v>
      </c>
      <c r="AA204" s="192">
        <f t="shared" si="89"/>
        <v>172.5</v>
      </c>
    </row>
    <row r="205" spans="1:27" x14ac:dyDescent="0.25">
      <c r="A205" s="44" t="str">
        <f>'2025 Ιανουάριος'!C131</f>
        <v xml:space="preserve">Ενέργεια  Έδρας </v>
      </c>
      <c r="B205" s="35">
        <v>2025</v>
      </c>
      <c r="C205" s="173">
        <f>'2025 Ιανουάριος'!D131</f>
        <v>70.83</v>
      </c>
      <c r="D205" s="36">
        <f t="shared" si="77"/>
        <v>70.83</v>
      </c>
      <c r="E205" s="173">
        <f>'2025 Φεβρουάριος'!D131</f>
        <v>211.23999999999998</v>
      </c>
      <c r="F205" s="36">
        <f t="shared" si="78"/>
        <v>282.07</v>
      </c>
      <c r="G205" s="173">
        <f>'2025 Μάρτιος'!D131</f>
        <v>151.55000000000001</v>
      </c>
      <c r="H205" s="36">
        <f t="shared" si="79"/>
        <v>433.62</v>
      </c>
      <c r="I205" s="173">
        <f>'2025 Απρίλιος'!D131</f>
        <v>178.54</v>
      </c>
      <c r="J205" s="36">
        <f t="shared" si="80"/>
        <v>612.16</v>
      </c>
      <c r="K205" s="173">
        <f>'2025 Μάιος'!D131</f>
        <v>139.47999999999999</v>
      </c>
      <c r="L205" s="36">
        <f t="shared" si="81"/>
        <v>751.64</v>
      </c>
      <c r="M205" s="173">
        <f>'2025 Ιούνιος'!D131</f>
        <v>0</v>
      </c>
      <c r="N205" s="36">
        <f t="shared" si="82"/>
        <v>751.64</v>
      </c>
      <c r="O205" s="173">
        <f>'2025 Ιούλιος'!D131</f>
        <v>0</v>
      </c>
      <c r="P205" s="36">
        <f t="shared" si="83"/>
        <v>751.64</v>
      </c>
      <c r="Q205" s="173">
        <f>'2025 Aύγουστος'!D131</f>
        <v>0</v>
      </c>
      <c r="R205" s="36">
        <f t="shared" si="84"/>
        <v>751.64</v>
      </c>
      <c r="S205" s="173">
        <f>'2025 Σεπτέμβριος'!D131</f>
        <v>0</v>
      </c>
      <c r="T205" s="36">
        <f t="shared" si="85"/>
        <v>751.64</v>
      </c>
      <c r="U205" s="173">
        <f>'2025 Οκτώβριος'!D131</f>
        <v>0</v>
      </c>
      <c r="V205" s="36">
        <f t="shared" si="86"/>
        <v>751.64</v>
      </c>
      <c r="W205" s="173">
        <f>'2025 Νοέμβριος'!D131</f>
        <v>0</v>
      </c>
      <c r="X205" s="36">
        <f t="shared" si="87"/>
        <v>751.64</v>
      </c>
      <c r="Y205" s="173">
        <f>'2025 Δεκέμβριος'!D131</f>
        <v>0</v>
      </c>
      <c r="Z205" s="36">
        <f t="shared" si="88"/>
        <v>751.64</v>
      </c>
      <c r="AA205" s="192">
        <f t="shared" si="89"/>
        <v>751.64</v>
      </c>
    </row>
    <row r="206" spans="1:27" x14ac:dyDescent="0.25">
      <c r="A206" s="44" t="str">
        <f>'2025 Ιανουάριος'!C132</f>
        <v xml:space="preserve">Ενέργεια Αποθήκης Α </v>
      </c>
      <c r="B206" s="35">
        <v>2025</v>
      </c>
      <c r="C206" s="173">
        <f>'2025 Ιανουάριος'!D132</f>
        <v>6.55</v>
      </c>
      <c r="D206" s="36">
        <f t="shared" si="77"/>
        <v>6.55</v>
      </c>
      <c r="E206" s="173">
        <f>'2025 Φεβρουάριος'!D132</f>
        <v>29.27</v>
      </c>
      <c r="F206" s="36">
        <f t="shared" si="78"/>
        <v>35.82</v>
      </c>
      <c r="G206" s="173">
        <f>'2025 Μάρτιος'!D132</f>
        <v>14.17</v>
      </c>
      <c r="H206" s="36">
        <f t="shared" si="79"/>
        <v>49.99</v>
      </c>
      <c r="I206" s="173">
        <f>'2025 Απρίλιος'!D132</f>
        <v>22.79</v>
      </c>
      <c r="J206" s="36">
        <f t="shared" si="80"/>
        <v>72.78</v>
      </c>
      <c r="K206" s="173">
        <f>'2025 Μάιος'!D132</f>
        <v>15.9</v>
      </c>
      <c r="L206" s="36">
        <f t="shared" si="81"/>
        <v>88.68</v>
      </c>
      <c r="M206" s="173">
        <f>'2025 Ιούνιος'!D132</f>
        <v>0</v>
      </c>
      <c r="N206" s="36">
        <f t="shared" si="82"/>
        <v>88.68</v>
      </c>
      <c r="O206" s="173">
        <f>'2025 Ιούλιος'!D132</f>
        <v>0</v>
      </c>
      <c r="P206" s="36">
        <f t="shared" si="83"/>
        <v>88.68</v>
      </c>
      <c r="Q206" s="173">
        <f>'2025 Aύγουστος'!D132</f>
        <v>0</v>
      </c>
      <c r="R206" s="36">
        <f t="shared" si="84"/>
        <v>88.68</v>
      </c>
      <c r="S206" s="173">
        <f>'2025 Σεπτέμβριος'!D132</f>
        <v>0</v>
      </c>
      <c r="T206" s="36">
        <f t="shared" si="85"/>
        <v>88.68</v>
      </c>
      <c r="U206" s="173">
        <f>'2025 Οκτώβριος'!D132</f>
        <v>0</v>
      </c>
      <c r="V206" s="36">
        <f t="shared" si="86"/>
        <v>88.68</v>
      </c>
      <c r="W206" s="173">
        <f>'2025 Νοέμβριος'!D132</f>
        <v>0</v>
      </c>
      <c r="X206" s="36">
        <f t="shared" si="87"/>
        <v>88.68</v>
      </c>
      <c r="Y206" s="173">
        <f>'2025 Δεκέμβριος'!D132</f>
        <v>0</v>
      </c>
      <c r="Z206" s="36">
        <f t="shared" si="88"/>
        <v>88.68</v>
      </c>
      <c r="AA206" s="192">
        <f t="shared" si="89"/>
        <v>88.68</v>
      </c>
    </row>
    <row r="207" spans="1:27" x14ac:dyDescent="0.25">
      <c r="A207" s="44" t="str">
        <f>'2025 Ιανουάριος'!C133</f>
        <v>Ενέργεια Αποθήκης Β (OPERATION)</v>
      </c>
      <c r="B207" s="35">
        <v>2025</v>
      </c>
      <c r="C207" s="173">
        <f>'2025 Ιανουάριος'!D133</f>
        <v>3.86</v>
      </c>
      <c r="D207" s="36">
        <f t="shared" si="77"/>
        <v>3.86</v>
      </c>
      <c r="E207" s="173">
        <f>'2025 Φεβρουάριος'!D133</f>
        <v>6.42</v>
      </c>
      <c r="F207" s="36">
        <f t="shared" si="78"/>
        <v>10.28</v>
      </c>
      <c r="G207" s="173">
        <f>'2025 Μάρτιος'!D133</f>
        <v>11.08</v>
      </c>
      <c r="H207" s="36">
        <f t="shared" si="79"/>
        <v>21.36</v>
      </c>
      <c r="I207" s="173">
        <f>'2025 Απρίλιος'!D133</f>
        <v>11.49</v>
      </c>
      <c r="J207" s="36">
        <f t="shared" si="80"/>
        <v>32.85</v>
      </c>
      <c r="K207" s="173">
        <f>'2025 Μάιος'!D133</f>
        <v>13.46</v>
      </c>
      <c r="L207" s="36">
        <f t="shared" si="81"/>
        <v>46.31</v>
      </c>
      <c r="M207" s="173">
        <f>'2025 Ιούνιος'!D133</f>
        <v>0</v>
      </c>
      <c r="N207" s="36">
        <f t="shared" si="82"/>
        <v>46.31</v>
      </c>
      <c r="O207" s="173">
        <f>'2025 Ιούλιος'!D133</f>
        <v>0</v>
      </c>
      <c r="P207" s="36">
        <f t="shared" si="83"/>
        <v>46.31</v>
      </c>
      <c r="Q207" s="173">
        <f>'2025 Aύγουστος'!D133</f>
        <v>0</v>
      </c>
      <c r="R207" s="36">
        <f t="shared" si="84"/>
        <v>46.31</v>
      </c>
      <c r="S207" s="173">
        <f>'2025 Σεπτέμβριος'!D133</f>
        <v>0</v>
      </c>
      <c r="T207" s="36">
        <f t="shared" si="85"/>
        <v>46.31</v>
      </c>
      <c r="U207" s="173">
        <f>'2025 Οκτώβριος'!D133</f>
        <v>0</v>
      </c>
      <c r="V207" s="36">
        <f t="shared" si="86"/>
        <v>46.31</v>
      </c>
      <c r="W207" s="173">
        <f>'2025 Νοέμβριος'!D133</f>
        <v>0</v>
      </c>
      <c r="X207" s="36">
        <f t="shared" si="87"/>
        <v>46.31</v>
      </c>
      <c r="Y207" s="173">
        <f>'2025 Δεκέμβριος'!D133</f>
        <v>0</v>
      </c>
      <c r="Z207" s="36">
        <f t="shared" si="88"/>
        <v>46.31</v>
      </c>
      <c r="AA207" s="192">
        <f t="shared" si="89"/>
        <v>46.31</v>
      </c>
    </row>
    <row r="208" spans="1:27" x14ac:dyDescent="0.25">
      <c r="A208" s="44" t="str">
        <f>'2025 Ιανουάριος'!C134</f>
        <v>Ενέργεια Αριστοφάνους 1</v>
      </c>
      <c r="B208" s="35">
        <v>2025</v>
      </c>
      <c r="C208" s="173">
        <f>'2025 Ιανουάριος'!D134</f>
        <v>0</v>
      </c>
      <c r="D208" s="36">
        <f t="shared" si="77"/>
        <v>0</v>
      </c>
      <c r="E208" s="173">
        <f>'2025 Φεβρουάριος'!D134</f>
        <v>22.48</v>
      </c>
      <c r="F208" s="36">
        <f t="shared" si="78"/>
        <v>22.48</v>
      </c>
      <c r="G208" s="173">
        <f>'2025 Μάρτιος'!D134</f>
        <v>13.020000000000001</v>
      </c>
      <c r="H208" s="36">
        <f t="shared" si="79"/>
        <v>35.5</v>
      </c>
      <c r="I208" s="173">
        <f>'2025 Απρίλιος'!D134</f>
        <v>14.13</v>
      </c>
      <c r="J208" s="36">
        <f t="shared" si="80"/>
        <v>49.63</v>
      </c>
      <c r="K208" s="173">
        <f>'2025 Μάιος'!D134</f>
        <v>12.74</v>
      </c>
      <c r="L208" s="36">
        <f t="shared" si="81"/>
        <v>62.370000000000005</v>
      </c>
      <c r="M208" s="173">
        <f>'2025 Ιούνιος'!D134</f>
        <v>0</v>
      </c>
      <c r="N208" s="36">
        <f t="shared" si="82"/>
        <v>62.370000000000005</v>
      </c>
      <c r="O208" s="173">
        <f>'2025 Ιούλιος'!D134</f>
        <v>0</v>
      </c>
      <c r="P208" s="36">
        <f t="shared" si="83"/>
        <v>62.370000000000005</v>
      </c>
      <c r="Q208" s="173">
        <f>'2025 Aύγουστος'!D134</f>
        <v>0</v>
      </c>
      <c r="R208" s="36">
        <f t="shared" si="84"/>
        <v>62.370000000000005</v>
      </c>
      <c r="S208" s="173">
        <f>'2025 Σεπτέμβριος'!D134</f>
        <v>0</v>
      </c>
      <c r="T208" s="36">
        <f t="shared" si="85"/>
        <v>62.370000000000005</v>
      </c>
      <c r="U208" s="173">
        <f>'2025 Οκτώβριος'!D134</f>
        <v>0</v>
      </c>
      <c r="V208" s="36">
        <f t="shared" si="86"/>
        <v>62.370000000000005</v>
      </c>
      <c r="W208" s="173">
        <f>'2025 Νοέμβριος'!D134</f>
        <v>0</v>
      </c>
      <c r="X208" s="36">
        <f t="shared" si="87"/>
        <v>62.370000000000005</v>
      </c>
      <c r="Y208" s="173">
        <f>'2025 Δεκέμβριος'!D134</f>
        <v>0</v>
      </c>
      <c r="Z208" s="36">
        <f t="shared" si="88"/>
        <v>62.370000000000005</v>
      </c>
      <c r="AA208" s="192">
        <f t="shared" si="89"/>
        <v>62.370000000000005</v>
      </c>
    </row>
    <row r="209" spans="1:27" x14ac:dyDescent="0.25">
      <c r="A209" s="44" t="str">
        <f>'2025 Ιανουάριος'!C135</f>
        <v xml:space="preserve">Τηλεπικοινωνίες (Τηλεφωνία &amp; Διαδίκτυο) </v>
      </c>
      <c r="B209" s="35">
        <v>2025</v>
      </c>
      <c r="C209" s="173">
        <f>'2025 Ιανουάριος'!D135</f>
        <v>232.19000000000003</v>
      </c>
      <c r="D209" s="36">
        <f t="shared" si="77"/>
        <v>232.19000000000003</v>
      </c>
      <c r="E209" s="173">
        <f>'2025 Φεβρουάριος'!D135</f>
        <v>297.5</v>
      </c>
      <c r="F209" s="36">
        <f t="shared" si="78"/>
        <v>529.69000000000005</v>
      </c>
      <c r="G209" s="173">
        <f>'2025 Μάρτιος'!D135</f>
        <v>300.63</v>
      </c>
      <c r="H209" s="36">
        <f t="shared" si="79"/>
        <v>830.32</v>
      </c>
      <c r="I209" s="173">
        <f>'2025 Απρίλιος'!D135</f>
        <v>306.84999999999997</v>
      </c>
      <c r="J209" s="36">
        <f t="shared" si="80"/>
        <v>1137.17</v>
      </c>
      <c r="K209" s="173">
        <f>'2025 Μάιος'!D135</f>
        <v>345.63</v>
      </c>
      <c r="L209" s="36">
        <f t="shared" si="81"/>
        <v>1482.8000000000002</v>
      </c>
      <c r="M209" s="173">
        <f>'2025 Ιούνιος'!D135</f>
        <v>0</v>
      </c>
      <c r="N209" s="36">
        <f t="shared" si="82"/>
        <v>1482.8000000000002</v>
      </c>
      <c r="O209" s="173">
        <f>'2025 Ιούλιος'!D135</f>
        <v>0</v>
      </c>
      <c r="P209" s="36">
        <f t="shared" si="83"/>
        <v>1482.8000000000002</v>
      </c>
      <c r="Q209" s="173">
        <f>'2025 Aύγουστος'!D135</f>
        <v>0</v>
      </c>
      <c r="R209" s="36">
        <f t="shared" si="84"/>
        <v>1482.8000000000002</v>
      </c>
      <c r="S209" s="173">
        <f>'2025 Σεπτέμβριος'!D135</f>
        <v>0</v>
      </c>
      <c r="T209" s="36">
        <f t="shared" si="85"/>
        <v>1482.8000000000002</v>
      </c>
      <c r="U209" s="173">
        <f>'2025 Οκτώβριος'!D135</f>
        <v>0</v>
      </c>
      <c r="V209" s="36">
        <f t="shared" si="86"/>
        <v>1482.8000000000002</v>
      </c>
      <c r="W209" s="173">
        <f>'2025 Νοέμβριος'!D135</f>
        <v>0</v>
      </c>
      <c r="X209" s="36">
        <f t="shared" si="87"/>
        <v>1482.8000000000002</v>
      </c>
      <c r="Y209" s="173">
        <f>'2025 Δεκέμβριος'!D135</f>
        <v>0</v>
      </c>
      <c r="Z209" s="36">
        <f t="shared" si="88"/>
        <v>1482.8000000000002</v>
      </c>
      <c r="AA209" s="192">
        <f t="shared" si="89"/>
        <v>1482.8000000000002</v>
      </c>
    </row>
    <row r="210" spans="1:27" x14ac:dyDescent="0.25">
      <c r="A210" s="44" t="str">
        <f>'2025 Ιανουάριος'!C136</f>
        <v xml:space="preserve">Υδρευση </v>
      </c>
      <c r="B210" s="35">
        <v>2025</v>
      </c>
      <c r="C210" s="173">
        <f>'2025 Ιανουάριος'!D136</f>
        <v>0</v>
      </c>
      <c r="D210" s="36">
        <f t="shared" si="77"/>
        <v>0</v>
      </c>
      <c r="E210" s="173">
        <f>'2025 Φεβρουάριος'!D136</f>
        <v>8.0500000000000007</v>
      </c>
      <c r="F210" s="36">
        <f t="shared" si="78"/>
        <v>8.0500000000000007</v>
      </c>
      <c r="G210" s="173">
        <f>'2025 Μάρτιος'!D136</f>
        <v>4.08</v>
      </c>
      <c r="H210" s="36">
        <f t="shared" si="79"/>
        <v>12.13</v>
      </c>
      <c r="I210" s="173">
        <f>'2025 Απρίλιος'!D136</f>
        <v>0</v>
      </c>
      <c r="J210" s="36">
        <f t="shared" si="80"/>
        <v>12.13</v>
      </c>
      <c r="K210" s="173">
        <f>'2025 Μάιος'!D136</f>
        <v>13.49</v>
      </c>
      <c r="L210" s="36">
        <f t="shared" si="81"/>
        <v>25.62</v>
      </c>
      <c r="M210" s="173">
        <f>'2025 Ιούνιος'!D136</f>
        <v>0</v>
      </c>
      <c r="N210" s="36">
        <f t="shared" si="82"/>
        <v>25.62</v>
      </c>
      <c r="O210" s="173">
        <f>'2025 Ιούλιος'!D136</f>
        <v>0</v>
      </c>
      <c r="P210" s="36">
        <f t="shared" si="83"/>
        <v>25.62</v>
      </c>
      <c r="Q210" s="173">
        <f>'2025 Aύγουστος'!D136</f>
        <v>0</v>
      </c>
      <c r="R210" s="36">
        <f t="shared" si="84"/>
        <v>25.62</v>
      </c>
      <c r="S210" s="173">
        <f>'2025 Σεπτέμβριος'!D136</f>
        <v>0</v>
      </c>
      <c r="T210" s="36">
        <f t="shared" si="85"/>
        <v>25.62</v>
      </c>
      <c r="U210" s="173">
        <f>'2025 Οκτώβριος'!D136</f>
        <v>0</v>
      </c>
      <c r="V210" s="36">
        <f t="shared" si="86"/>
        <v>25.62</v>
      </c>
      <c r="W210" s="173">
        <f>'2025 Νοέμβριος'!D136</f>
        <v>0</v>
      </c>
      <c r="X210" s="36">
        <f t="shared" si="87"/>
        <v>25.62</v>
      </c>
      <c r="Y210" s="173">
        <f>'2025 Δεκέμβριος'!D136</f>
        <v>0</v>
      </c>
      <c r="Z210" s="36">
        <f t="shared" si="88"/>
        <v>25.62</v>
      </c>
      <c r="AA210" s="192">
        <f t="shared" si="89"/>
        <v>25.62</v>
      </c>
    </row>
    <row r="211" spans="1:27" x14ac:dyDescent="0.25">
      <c r="A211" s="44" t="str">
        <f>'2025 Ιανουάριος'!C137</f>
        <v xml:space="preserve">Ασφάλιστρα </v>
      </c>
      <c r="B211" s="35">
        <v>2025</v>
      </c>
      <c r="C211" s="173">
        <f>'2025 Ιανουάριος'!D137</f>
        <v>224.75</v>
      </c>
      <c r="D211" s="36">
        <f t="shared" si="77"/>
        <v>224.75</v>
      </c>
      <c r="E211" s="173">
        <f>'2025 Φεβρουάριος'!D137</f>
        <v>0</v>
      </c>
      <c r="F211" s="36">
        <f t="shared" si="78"/>
        <v>224.75</v>
      </c>
      <c r="G211" s="173">
        <f>'2025 Μάρτιος'!D137</f>
        <v>0</v>
      </c>
      <c r="H211" s="36">
        <f t="shared" si="79"/>
        <v>224.75</v>
      </c>
      <c r="I211" s="173">
        <f>'2025 Απρίλιος'!D137</f>
        <v>74.5</v>
      </c>
      <c r="J211" s="36">
        <f t="shared" si="80"/>
        <v>299.25</v>
      </c>
      <c r="K211" s="173">
        <f>'2025 Μάιος'!D137</f>
        <v>0</v>
      </c>
      <c r="L211" s="36">
        <f t="shared" si="81"/>
        <v>299.25</v>
      </c>
      <c r="M211" s="173">
        <f>'2025 Ιούνιος'!D137</f>
        <v>0</v>
      </c>
      <c r="N211" s="36">
        <f t="shared" si="82"/>
        <v>299.25</v>
      </c>
      <c r="O211" s="173">
        <f>'2025 Ιούλιος'!D137</f>
        <v>0</v>
      </c>
      <c r="P211" s="36">
        <f t="shared" si="83"/>
        <v>299.25</v>
      </c>
      <c r="Q211" s="173">
        <f>'2025 Aύγουστος'!D137</f>
        <v>0</v>
      </c>
      <c r="R211" s="36">
        <f t="shared" si="84"/>
        <v>299.25</v>
      </c>
      <c r="S211" s="173">
        <f>'2025 Σεπτέμβριος'!D137</f>
        <v>0</v>
      </c>
      <c r="T211" s="36">
        <f t="shared" si="85"/>
        <v>299.25</v>
      </c>
      <c r="U211" s="173">
        <f>'2025 Οκτώβριος'!D137</f>
        <v>0</v>
      </c>
      <c r="V211" s="36">
        <f t="shared" si="86"/>
        <v>299.25</v>
      </c>
      <c r="W211" s="173">
        <f>'2025 Νοέμβριος'!D137</f>
        <v>0</v>
      </c>
      <c r="X211" s="36">
        <f t="shared" si="87"/>
        <v>299.25</v>
      </c>
      <c r="Y211" s="173">
        <f>'2025 Δεκέμβριος'!D137</f>
        <v>0</v>
      </c>
      <c r="Z211" s="36">
        <f t="shared" si="88"/>
        <v>299.25</v>
      </c>
      <c r="AA211" s="192">
        <f t="shared" si="89"/>
        <v>299.25</v>
      </c>
    </row>
    <row r="212" spans="1:27" x14ac:dyDescent="0.25">
      <c r="A212" s="44" t="str">
        <f>'2025 Ιανουάριος'!C138</f>
        <v xml:space="preserve">Έντυπα και γραφική Ύλη </v>
      </c>
      <c r="B212" s="35">
        <v>2025</v>
      </c>
      <c r="C212" s="173">
        <f>'2025 Ιανουάριος'!D138</f>
        <v>0</v>
      </c>
      <c r="D212" s="36">
        <f t="shared" si="77"/>
        <v>0</v>
      </c>
      <c r="E212" s="173">
        <f>'2025 Φεβρουάριος'!D138</f>
        <v>0</v>
      </c>
      <c r="F212" s="36">
        <f t="shared" si="78"/>
        <v>0</v>
      </c>
      <c r="G212" s="173">
        <f>'2025 Μάρτιος'!D138</f>
        <v>0</v>
      </c>
      <c r="H212" s="36">
        <f t="shared" si="79"/>
        <v>0</v>
      </c>
      <c r="I212" s="173">
        <f>'2025 Απρίλιος'!D138</f>
        <v>0</v>
      </c>
      <c r="J212" s="36">
        <f t="shared" si="80"/>
        <v>0</v>
      </c>
      <c r="K212" s="173">
        <f>'2025 Μάιος'!D138</f>
        <v>0</v>
      </c>
      <c r="L212" s="36">
        <f t="shared" si="81"/>
        <v>0</v>
      </c>
      <c r="M212" s="173">
        <f>'2025 Ιούνιος'!D138</f>
        <v>0</v>
      </c>
      <c r="N212" s="36">
        <f t="shared" si="82"/>
        <v>0</v>
      </c>
      <c r="O212" s="173">
        <f>'2025 Ιούλιος'!D138</f>
        <v>0</v>
      </c>
      <c r="P212" s="36">
        <f t="shared" si="83"/>
        <v>0</v>
      </c>
      <c r="Q212" s="173">
        <f>'2025 Aύγουστος'!D138</f>
        <v>0</v>
      </c>
      <c r="R212" s="36">
        <f t="shared" si="84"/>
        <v>0</v>
      </c>
      <c r="S212" s="173">
        <f>'2025 Σεπτέμβριος'!D138</f>
        <v>0</v>
      </c>
      <c r="T212" s="36">
        <f t="shared" si="85"/>
        <v>0</v>
      </c>
      <c r="U212" s="173">
        <f>'2025 Οκτώβριος'!D138</f>
        <v>0</v>
      </c>
      <c r="V212" s="36">
        <f t="shared" si="86"/>
        <v>0</v>
      </c>
      <c r="W212" s="173">
        <f>'2025 Νοέμβριος'!D138</f>
        <v>0</v>
      </c>
      <c r="X212" s="36">
        <f t="shared" si="87"/>
        <v>0</v>
      </c>
      <c r="Y212" s="173">
        <f>'2025 Δεκέμβριος'!D138</f>
        <v>0</v>
      </c>
      <c r="Z212" s="36">
        <f t="shared" si="88"/>
        <v>0</v>
      </c>
      <c r="AA212" s="192">
        <f t="shared" si="89"/>
        <v>0</v>
      </c>
    </row>
    <row r="213" spans="1:27" x14ac:dyDescent="0.25">
      <c r="A213" s="44" t="str">
        <f>'2025 Ιανουάριος'!C139</f>
        <v xml:space="preserve">Υλικά Καθαριότητας </v>
      </c>
      <c r="B213" s="35">
        <v>2025</v>
      </c>
      <c r="C213" s="173">
        <f>'2025 Ιανουάριος'!D139</f>
        <v>0</v>
      </c>
      <c r="D213" s="36">
        <f t="shared" si="77"/>
        <v>0</v>
      </c>
      <c r="E213" s="173">
        <f>'2025 Φεβρουάριος'!D139</f>
        <v>0</v>
      </c>
      <c r="F213" s="36">
        <f t="shared" si="78"/>
        <v>0</v>
      </c>
      <c r="G213" s="173">
        <f>'2025 Μάρτιος'!D139</f>
        <v>0</v>
      </c>
      <c r="H213" s="36">
        <f t="shared" si="79"/>
        <v>0</v>
      </c>
      <c r="I213" s="173">
        <f>'2025 Απρίλιος'!D139</f>
        <v>0</v>
      </c>
      <c r="J213" s="36">
        <f t="shared" si="80"/>
        <v>0</v>
      </c>
      <c r="K213" s="173">
        <f>'2025 Μάιος'!D139</f>
        <v>0</v>
      </c>
      <c r="L213" s="36">
        <f t="shared" si="81"/>
        <v>0</v>
      </c>
      <c r="M213" s="173">
        <f>'2025 Ιούνιος'!D139</f>
        <v>0</v>
      </c>
      <c r="N213" s="36">
        <f t="shared" si="82"/>
        <v>0</v>
      </c>
      <c r="O213" s="173">
        <f>'2025 Ιούλιος'!D139</f>
        <v>0</v>
      </c>
      <c r="P213" s="36">
        <f t="shared" si="83"/>
        <v>0</v>
      </c>
      <c r="Q213" s="173">
        <f>'2025 Aύγουστος'!D139</f>
        <v>0</v>
      </c>
      <c r="R213" s="36">
        <f t="shared" si="84"/>
        <v>0</v>
      </c>
      <c r="S213" s="173">
        <f>'2025 Σεπτέμβριος'!D139</f>
        <v>0</v>
      </c>
      <c r="T213" s="36">
        <f t="shared" si="85"/>
        <v>0</v>
      </c>
      <c r="U213" s="173">
        <f>'2025 Οκτώβριος'!D139</f>
        <v>0</v>
      </c>
      <c r="V213" s="36">
        <f t="shared" si="86"/>
        <v>0</v>
      </c>
      <c r="W213" s="173">
        <f>'2025 Νοέμβριος'!D139</f>
        <v>0</v>
      </c>
      <c r="X213" s="36">
        <f t="shared" si="87"/>
        <v>0</v>
      </c>
      <c r="Y213" s="173">
        <f>'2025 Δεκέμβριος'!D139</f>
        <v>0</v>
      </c>
      <c r="Z213" s="36">
        <f t="shared" si="88"/>
        <v>0</v>
      </c>
      <c r="AA213" s="192">
        <f t="shared" si="89"/>
        <v>0</v>
      </c>
    </row>
    <row r="214" spans="1:27" x14ac:dyDescent="0.25">
      <c r="A214" s="44" t="str">
        <f>'2025 Ιανουάριος'!C140</f>
        <v>Υλικά Φαρμακείου</v>
      </c>
      <c r="B214" s="35">
        <v>2025</v>
      </c>
      <c r="C214" s="173">
        <f>'2025 Ιανουάριος'!D140</f>
        <v>0</v>
      </c>
      <c r="D214" s="36">
        <f t="shared" si="77"/>
        <v>0</v>
      </c>
      <c r="E214" s="173">
        <f>'2025 Φεβρουάριος'!D140</f>
        <v>0</v>
      </c>
      <c r="F214" s="36">
        <f t="shared" si="78"/>
        <v>0</v>
      </c>
      <c r="G214" s="173">
        <f>'2025 Μάρτιος'!D140</f>
        <v>0</v>
      </c>
      <c r="H214" s="36">
        <f t="shared" si="79"/>
        <v>0</v>
      </c>
      <c r="I214" s="173">
        <f>'2025 Απρίλιος'!D140</f>
        <v>0</v>
      </c>
      <c r="J214" s="36">
        <f t="shared" si="80"/>
        <v>0</v>
      </c>
      <c r="K214" s="173">
        <f>'2025 Μάιος'!D140</f>
        <v>0</v>
      </c>
      <c r="L214" s="36">
        <f t="shared" si="81"/>
        <v>0</v>
      </c>
      <c r="M214" s="173">
        <f>'2025 Ιούνιος'!D140</f>
        <v>0</v>
      </c>
      <c r="N214" s="36">
        <f t="shared" si="82"/>
        <v>0</v>
      </c>
      <c r="O214" s="173">
        <f>'2025 Ιούλιος'!D140</f>
        <v>0</v>
      </c>
      <c r="P214" s="36">
        <f t="shared" si="83"/>
        <v>0</v>
      </c>
      <c r="Q214" s="173">
        <f>'2025 Aύγουστος'!D140</f>
        <v>0</v>
      </c>
      <c r="R214" s="36">
        <f t="shared" si="84"/>
        <v>0</v>
      </c>
      <c r="S214" s="173">
        <f>'2025 Σεπτέμβριος'!D140</f>
        <v>0</v>
      </c>
      <c r="T214" s="36">
        <f t="shared" si="85"/>
        <v>0</v>
      </c>
      <c r="U214" s="173">
        <f>'2025 Οκτώβριος'!D140</f>
        <v>0</v>
      </c>
      <c r="V214" s="36">
        <f t="shared" si="86"/>
        <v>0</v>
      </c>
      <c r="W214" s="173">
        <f>'2025 Νοέμβριος'!D140</f>
        <v>0</v>
      </c>
      <c r="X214" s="36">
        <f t="shared" si="87"/>
        <v>0</v>
      </c>
      <c r="Y214" s="173">
        <f>'2025 Δεκέμβριος'!D140</f>
        <v>0</v>
      </c>
      <c r="Z214" s="36">
        <f t="shared" si="88"/>
        <v>0</v>
      </c>
      <c r="AA214" s="192">
        <f t="shared" si="89"/>
        <v>0</v>
      </c>
    </row>
    <row r="215" spans="1:27" x14ac:dyDescent="0.25">
      <c r="A215" s="44" t="str">
        <f>'2025 Ιανουάριος'!C141</f>
        <v>Διάφορα αναλώσιμα</v>
      </c>
      <c r="B215" s="35">
        <v>2025</v>
      </c>
      <c r="C215" s="173">
        <f>'2025 Ιανουάριος'!D141</f>
        <v>120.01</v>
      </c>
      <c r="D215" s="36">
        <f t="shared" si="77"/>
        <v>120.01</v>
      </c>
      <c r="E215" s="173">
        <f>'2025 Φεβρουάριος'!D141</f>
        <v>368.53000000000003</v>
      </c>
      <c r="F215" s="36">
        <f t="shared" si="78"/>
        <v>488.54</v>
      </c>
      <c r="G215" s="173">
        <f>'2025 Μάρτιος'!D141</f>
        <v>0</v>
      </c>
      <c r="H215" s="36">
        <f t="shared" si="79"/>
        <v>488.54</v>
      </c>
      <c r="I215" s="173">
        <f>'2025 Απρίλιος'!D141</f>
        <v>0</v>
      </c>
      <c r="J215" s="36">
        <f t="shared" si="80"/>
        <v>488.54</v>
      </c>
      <c r="K215" s="173">
        <f>'2025 Μάιος'!D141</f>
        <v>598.04999999999995</v>
      </c>
      <c r="L215" s="36">
        <f t="shared" si="81"/>
        <v>1086.5899999999999</v>
      </c>
      <c r="M215" s="173">
        <f>'2025 Ιούνιος'!D141</f>
        <v>0</v>
      </c>
      <c r="N215" s="36">
        <f t="shared" si="82"/>
        <v>1086.5899999999999</v>
      </c>
      <c r="O215" s="173">
        <f>'2025 Ιούλιος'!D141</f>
        <v>0</v>
      </c>
      <c r="P215" s="36">
        <f t="shared" si="83"/>
        <v>1086.5899999999999</v>
      </c>
      <c r="Q215" s="173">
        <f>'2025 Aύγουστος'!D141</f>
        <v>0</v>
      </c>
      <c r="R215" s="36">
        <f t="shared" si="84"/>
        <v>1086.5899999999999</v>
      </c>
      <c r="S215" s="173">
        <f>'2025 Σεπτέμβριος'!D141</f>
        <v>0</v>
      </c>
      <c r="T215" s="36">
        <f t="shared" si="85"/>
        <v>1086.5899999999999</v>
      </c>
      <c r="U215" s="173">
        <f>'2025 Οκτώβριος'!D141</f>
        <v>0</v>
      </c>
      <c r="V215" s="36">
        <f t="shared" si="86"/>
        <v>1086.5899999999999</v>
      </c>
      <c r="W215" s="173">
        <f>'2025 Νοέμβριος'!D141</f>
        <v>0</v>
      </c>
      <c r="X215" s="36">
        <f t="shared" si="87"/>
        <v>1086.5899999999999</v>
      </c>
      <c r="Y215" s="173">
        <f>'2025 Δεκέμβριος'!D141</f>
        <v>0</v>
      </c>
      <c r="Z215" s="36">
        <f t="shared" si="88"/>
        <v>1086.5899999999999</v>
      </c>
      <c r="AA215" s="192">
        <f t="shared" si="89"/>
        <v>1086.5899999999999</v>
      </c>
    </row>
    <row r="216" spans="1:27" ht="28.5" x14ac:dyDescent="0.25">
      <c r="A216" s="44" t="str">
        <f>'2025 Ιανουάριος'!C142</f>
        <v>Αμοιβές συνεργατών ( Εξωτερικοί Συνεργάτες Λογιστής - Μισθοδοσία Δικηγόρος )</v>
      </c>
      <c r="B216" s="35">
        <v>2025</v>
      </c>
      <c r="C216" s="173">
        <f>'2025 Ιανουάριος'!D142</f>
        <v>950</v>
      </c>
      <c r="D216" s="36">
        <f t="shared" si="77"/>
        <v>950</v>
      </c>
      <c r="E216" s="173">
        <f>'2025 Φεβρουάριος'!D142</f>
        <v>1632.73</v>
      </c>
      <c r="F216" s="36">
        <f t="shared" si="78"/>
        <v>2582.73</v>
      </c>
      <c r="G216" s="173">
        <f>'2025 Μάρτιος'!D142</f>
        <v>950</v>
      </c>
      <c r="H216" s="36">
        <f t="shared" si="79"/>
        <v>3532.73</v>
      </c>
      <c r="I216" s="173">
        <f>'2025 Απρίλιος'!D142</f>
        <v>1210</v>
      </c>
      <c r="J216" s="36">
        <f t="shared" si="80"/>
        <v>4742.7299999999996</v>
      </c>
      <c r="K216" s="173">
        <f>'2025 Μάιος'!D142</f>
        <v>500</v>
      </c>
      <c r="L216" s="36">
        <f t="shared" si="81"/>
        <v>5242.7299999999996</v>
      </c>
      <c r="M216" s="173">
        <f>'2025 Ιούνιος'!D142</f>
        <v>0</v>
      </c>
      <c r="N216" s="36">
        <f t="shared" si="82"/>
        <v>5242.7299999999996</v>
      </c>
      <c r="O216" s="173">
        <f>'2025 Ιούλιος'!D142</f>
        <v>0</v>
      </c>
      <c r="P216" s="36">
        <f t="shared" si="83"/>
        <v>5242.7299999999996</v>
      </c>
      <c r="Q216" s="173">
        <f>'2025 Aύγουστος'!D142</f>
        <v>0</v>
      </c>
      <c r="R216" s="36">
        <f t="shared" si="84"/>
        <v>5242.7299999999996</v>
      </c>
      <c r="S216" s="173">
        <f>'2025 Σεπτέμβριος'!D142</f>
        <v>0</v>
      </c>
      <c r="T216" s="36">
        <f t="shared" si="85"/>
        <v>5242.7299999999996</v>
      </c>
      <c r="U216" s="173">
        <f>'2025 Οκτώβριος'!D142</f>
        <v>0</v>
      </c>
      <c r="V216" s="36">
        <f t="shared" si="86"/>
        <v>5242.7299999999996</v>
      </c>
      <c r="W216" s="173">
        <f>'2025 Νοέμβριος'!D142</f>
        <v>0</v>
      </c>
      <c r="X216" s="36">
        <f t="shared" si="87"/>
        <v>5242.7299999999996</v>
      </c>
      <c r="Y216" s="173">
        <f>'2025 Δεκέμβριος'!D142</f>
        <v>0</v>
      </c>
      <c r="Z216" s="36">
        <f t="shared" si="88"/>
        <v>5242.7299999999996</v>
      </c>
      <c r="AA216" s="192">
        <f t="shared" si="89"/>
        <v>5242.7299999999996</v>
      </c>
    </row>
    <row r="217" spans="1:27" ht="28.5" x14ac:dyDescent="0.25">
      <c r="A217" s="44" t="str">
        <f>'2025 Ιανουάριος'!C143</f>
        <v>Αμοιβές Τρίτων (Αμοιβές - Συνδρομές για υποστήριξη Pylon Συναγερμός - Διατακτικές)</v>
      </c>
      <c r="B217" s="35">
        <v>2025</v>
      </c>
      <c r="C217" s="173">
        <f>'2025 Ιανουάριος'!D143</f>
        <v>957.54000000000008</v>
      </c>
      <c r="D217" s="36">
        <f t="shared" si="77"/>
        <v>957.54000000000008</v>
      </c>
      <c r="E217" s="173">
        <f>'2025 Φεβρουάριος'!D143</f>
        <v>117.04</v>
      </c>
      <c r="F217" s="36">
        <f t="shared" si="78"/>
        <v>1074.5800000000002</v>
      </c>
      <c r="G217" s="173">
        <f>'2025 Μάρτιος'!D143</f>
        <v>2570.94</v>
      </c>
      <c r="H217" s="36">
        <f t="shared" si="79"/>
        <v>3645.5200000000004</v>
      </c>
      <c r="I217" s="173">
        <f>'2025 Απρίλιος'!D143</f>
        <v>788.73</v>
      </c>
      <c r="J217" s="36">
        <f t="shared" si="80"/>
        <v>4434.25</v>
      </c>
      <c r="K217" s="173">
        <f>'2025 Μάιος'!D143</f>
        <v>166.37</v>
      </c>
      <c r="L217" s="36">
        <f t="shared" si="81"/>
        <v>4600.62</v>
      </c>
      <c r="M217" s="173">
        <f>'2025 Ιούνιος'!D143</f>
        <v>0</v>
      </c>
      <c r="N217" s="36">
        <f t="shared" si="82"/>
        <v>4600.62</v>
      </c>
      <c r="O217" s="173">
        <f>'2025 Ιούλιος'!D143</f>
        <v>0</v>
      </c>
      <c r="P217" s="36">
        <f t="shared" si="83"/>
        <v>4600.62</v>
      </c>
      <c r="Q217" s="173">
        <f>'2025 Aύγουστος'!D143</f>
        <v>0</v>
      </c>
      <c r="R217" s="36">
        <f t="shared" si="84"/>
        <v>4600.62</v>
      </c>
      <c r="S217" s="173">
        <f>'2025 Σεπτέμβριος'!D143</f>
        <v>0</v>
      </c>
      <c r="T217" s="36">
        <f t="shared" si="85"/>
        <v>4600.62</v>
      </c>
      <c r="U217" s="173">
        <f>'2025 Οκτώβριος'!D143</f>
        <v>0</v>
      </c>
      <c r="V217" s="36">
        <f t="shared" si="86"/>
        <v>4600.62</v>
      </c>
      <c r="W217" s="173">
        <f>'2025 Νοέμβριος'!D143</f>
        <v>0</v>
      </c>
      <c r="X217" s="36">
        <f t="shared" si="87"/>
        <v>4600.62</v>
      </c>
      <c r="Y217" s="173">
        <f>'2025 Δεκέμβριος'!D143</f>
        <v>0</v>
      </c>
      <c r="Z217" s="36">
        <f t="shared" si="88"/>
        <v>4600.62</v>
      </c>
      <c r="AA217" s="192">
        <f t="shared" si="89"/>
        <v>4600.62</v>
      </c>
    </row>
    <row r="218" spans="1:27" x14ac:dyDescent="0.25">
      <c r="A218" s="44" t="str">
        <f>'2025 Ιανουάριος'!C144</f>
        <v>Επισκευές - Συντηρήσεις</v>
      </c>
      <c r="B218" s="35">
        <v>2025</v>
      </c>
      <c r="C218" s="173">
        <f>'2025 Ιανουάριος'!D144</f>
        <v>234.05</v>
      </c>
      <c r="D218" s="36">
        <f t="shared" si="77"/>
        <v>234.05</v>
      </c>
      <c r="E218" s="173">
        <f>'2025 Φεβρουάριος'!D144</f>
        <v>934.62</v>
      </c>
      <c r="F218" s="36">
        <f t="shared" si="78"/>
        <v>1168.67</v>
      </c>
      <c r="G218" s="173">
        <f>'2025 Μάρτιος'!D144</f>
        <v>627.01</v>
      </c>
      <c r="H218" s="36">
        <f t="shared" si="79"/>
        <v>1795.68</v>
      </c>
      <c r="I218" s="173">
        <f>'2025 Απρίλιος'!D144</f>
        <v>172.38</v>
      </c>
      <c r="J218" s="36">
        <f t="shared" si="80"/>
        <v>1968.06</v>
      </c>
      <c r="K218" s="173">
        <f>'2025 Μάιος'!D144</f>
        <v>82.02000000000001</v>
      </c>
      <c r="L218" s="36">
        <f t="shared" si="81"/>
        <v>2050.08</v>
      </c>
      <c r="M218" s="173">
        <f>'2025 Ιούνιος'!D144</f>
        <v>0</v>
      </c>
      <c r="N218" s="36">
        <f t="shared" si="82"/>
        <v>2050.08</v>
      </c>
      <c r="O218" s="173">
        <f>'2025 Ιούλιος'!D144</f>
        <v>0</v>
      </c>
      <c r="P218" s="36">
        <f t="shared" si="83"/>
        <v>2050.08</v>
      </c>
      <c r="Q218" s="173">
        <f>'2025 Aύγουστος'!D144</f>
        <v>0</v>
      </c>
      <c r="R218" s="36">
        <f t="shared" si="84"/>
        <v>2050.08</v>
      </c>
      <c r="S218" s="173">
        <f>'2025 Σεπτέμβριος'!D144</f>
        <v>0</v>
      </c>
      <c r="T218" s="36">
        <f t="shared" si="85"/>
        <v>2050.08</v>
      </c>
      <c r="U218" s="173">
        <f>'2025 Οκτώβριος'!D144</f>
        <v>0</v>
      </c>
      <c r="V218" s="36">
        <f t="shared" si="86"/>
        <v>2050.08</v>
      </c>
      <c r="W218" s="173">
        <f>'2025 Νοέμβριος'!D144</f>
        <v>0</v>
      </c>
      <c r="X218" s="36">
        <f t="shared" si="87"/>
        <v>2050.08</v>
      </c>
      <c r="Y218" s="173">
        <f>'2025 Δεκέμβριος'!D144</f>
        <v>0</v>
      </c>
      <c r="Z218" s="36">
        <f t="shared" si="88"/>
        <v>2050.08</v>
      </c>
      <c r="AA218" s="192">
        <f t="shared" si="89"/>
        <v>2050.08</v>
      </c>
    </row>
    <row r="219" spans="1:27" x14ac:dyDescent="0.25">
      <c r="A219" s="44" t="str">
        <f>'2025 Ιανουάριος'!C145</f>
        <v xml:space="preserve">Εξοδα μεταφορών </v>
      </c>
      <c r="B219" s="35">
        <v>2025</v>
      </c>
      <c r="C219" s="173">
        <f>'2025 Ιανουάριος'!D145</f>
        <v>62.44</v>
      </c>
      <c r="D219" s="36">
        <f t="shared" si="77"/>
        <v>62.44</v>
      </c>
      <c r="E219" s="173">
        <f>'2025 Φεβρουάριος'!D145</f>
        <v>82.97</v>
      </c>
      <c r="F219" s="36">
        <f t="shared" si="78"/>
        <v>145.41</v>
      </c>
      <c r="G219" s="173">
        <f>'2025 Μάρτιος'!D145</f>
        <v>68.77</v>
      </c>
      <c r="H219" s="36">
        <f t="shared" si="79"/>
        <v>214.18</v>
      </c>
      <c r="I219" s="173">
        <f>'2025 Απρίλιος'!D145</f>
        <v>65.22</v>
      </c>
      <c r="J219" s="36">
        <f t="shared" si="80"/>
        <v>279.39999999999998</v>
      </c>
      <c r="K219" s="173">
        <f>'2025 Μάιος'!D145</f>
        <v>66.349999999999994</v>
      </c>
      <c r="L219" s="36">
        <f t="shared" si="81"/>
        <v>345.75</v>
      </c>
      <c r="M219" s="173">
        <f>'2025 Ιούνιος'!D145</f>
        <v>0</v>
      </c>
      <c r="N219" s="36">
        <f t="shared" si="82"/>
        <v>345.75</v>
      </c>
      <c r="O219" s="173">
        <f>'2025 Ιούλιος'!D145</f>
        <v>0</v>
      </c>
      <c r="P219" s="36">
        <f t="shared" si="83"/>
        <v>345.75</v>
      </c>
      <c r="Q219" s="173">
        <f>'2025 Aύγουστος'!D145</f>
        <v>0</v>
      </c>
      <c r="R219" s="36">
        <f t="shared" si="84"/>
        <v>345.75</v>
      </c>
      <c r="S219" s="173">
        <f>'2025 Σεπτέμβριος'!D145</f>
        <v>0</v>
      </c>
      <c r="T219" s="36">
        <f t="shared" si="85"/>
        <v>345.75</v>
      </c>
      <c r="U219" s="173">
        <f>'2025 Οκτώβριος'!D145</f>
        <v>0</v>
      </c>
      <c r="V219" s="36">
        <f t="shared" si="86"/>
        <v>345.75</v>
      </c>
      <c r="W219" s="173">
        <f>'2025 Νοέμβριος'!D145</f>
        <v>0</v>
      </c>
      <c r="X219" s="36">
        <f t="shared" si="87"/>
        <v>345.75</v>
      </c>
      <c r="Y219" s="173">
        <f>'2025 Δεκέμβριος'!D145</f>
        <v>0</v>
      </c>
      <c r="Z219" s="36">
        <f t="shared" si="88"/>
        <v>345.75</v>
      </c>
      <c r="AA219" s="192">
        <f t="shared" si="89"/>
        <v>345.75</v>
      </c>
    </row>
    <row r="220" spans="1:27" x14ac:dyDescent="0.25">
      <c r="A220" s="44" t="str">
        <f>'2025 Ιανουάριος'!C146</f>
        <v xml:space="preserve">Εξοδα ταξιδίων </v>
      </c>
      <c r="B220" s="35">
        <v>2025</v>
      </c>
      <c r="C220" s="173">
        <f>'2025 Ιανουάριος'!D146</f>
        <v>0</v>
      </c>
      <c r="D220" s="36">
        <f t="shared" si="77"/>
        <v>0</v>
      </c>
      <c r="E220" s="173">
        <f>'2025 Φεβρουάριος'!D146</f>
        <v>0</v>
      </c>
      <c r="F220" s="36">
        <f t="shared" si="78"/>
        <v>0</v>
      </c>
      <c r="G220" s="173">
        <f>'2025 Μάρτιος'!D146</f>
        <v>0</v>
      </c>
      <c r="H220" s="36">
        <f t="shared" si="79"/>
        <v>0</v>
      </c>
      <c r="I220" s="173">
        <f>'2025 Απρίλιος'!D146</f>
        <v>0</v>
      </c>
      <c r="J220" s="36">
        <f t="shared" si="80"/>
        <v>0</v>
      </c>
      <c r="K220" s="173">
        <f>'2025 Μάιος'!D146</f>
        <v>0</v>
      </c>
      <c r="L220" s="36">
        <f t="shared" si="81"/>
        <v>0</v>
      </c>
      <c r="M220" s="173">
        <f>'2025 Ιούνιος'!D146</f>
        <v>0</v>
      </c>
      <c r="N220" s="36">
        <f t="shared" si="82"/>
        <v>0</v>
      </c>
      <c r="O220" s="173">
        <f>'2025 Ιούλιος'!D146</f>
        <v>0</v>
      </c>
      <c r="P220" s="36">
        <f t="shared" si="83"/>
        <v>0</v>
      </c>
      <c r="Q220" s="173">
        <f>'2025 Aύγουστος'!D146</f>
        <v>0</v>
      </c>
      <c r="R220" s="36">
        <f t="shared" si="84"/>
        <v>0</v>
      </c>
      <c r="S220" s="173">
        <f>'2025 Σεπτέμβριος'!D146</f>
        <v>0</v>
      </c>
      <c r="T220" s="36">
        <f t="shared" si="85"/>
        <v>0</v>
      </c>
      <c r="U220" s="173">
        <f>'2025 Οκτώβριος'!D146</f>
        <v>0</v>
      </c>
      <c r="V220" s="36">
        <f t="shared" si="86"/>
        <v>0</v>
      </c>
      <c r="W220" s="173">
        <f>'2025 Νοέμβριος'!D146</f>
        <v>0</v>
      </c>
      <c r="X220" s="36">
        <f t="shared" si="87"/>
        <v>0</v>
      </c>
      <c r="Y220" s="173">
        <f>'2025 Δεκέμβριος'!D146</f>
        <v>0</v>
      </c>
      <c r="Z220" s="36">
        <f t="shared" si="88"/>
        <v>0</v>
      </c>
      <c r="AA220" s="192">
        <f t="shared" si="89"/>
        <v>0</v>
      </c>
    </row>
    <row r="221" spans="1:27" x14ac:dyDescent="0.25">
      <c r="A221" s="44" t="str">
        <f>'2025 Ιανουάριος'!C147</f>
        <v xml:space="preserve">Υλικά άμεσης ανάλωσης </v>
      </c>
      <c r="B221" s="35">
        <v>2025</v>
      </c>
      <c r="C221" s="173">
        <f>'2025 Ιανουάριος'!D147</f>
        <v>0</v>
      </c>
      <c r="D221" s="36">
        <f t="shared" si="77"/>
        <v>0</v>
      </c>
      <c r="E221" s="173">
        <f>'2025 Φεβρουάριος'!D147</f>
        <v>0</v>
      </c>
      <c r="F221" s="36">
        <f t="shared" si="78"/>
        <v>0</v>
      </c>
      <c r="G221" s="173">
        <f>'2025 Μάρτιος'!D147</f>
        <v>0</v>
      </c>
      <c r="H221" s="36">
        <f t="shared" si="79"/>
        <v>0</v>
      </c>
      <c r="I221" s="173">
        <f>'2025 Απρίλιος'!D147</f>
        <v>0</v>
      </c>
      <c r="J221" s="36">
        <f t="shared" si="80"/>
        <v>0</v>
      </c>
      <c r="K221" s="173">
        <f>'2025 Μάιος'!D147</f>
        <v>0</v>
      </c>
      <c r="L221" s="36">
        <f t="shared" si="81"/>
        <v>0</v>
      </c>
      <c r="M221" s="173">
        <f>'2025 Ιούνιος'!D147</f>
        <v>0</v>
      </c>
      <c r="N221" s="36">
        <f t="shared" si="82"/>
        <v>0</v>
      </c>
      <c r="O221" s="173">
        <f>'2025 Ιούλιος'!D147</f>
        <v>0</v>
      </c>
      <c r="P221" s="36">
        <f t="shared" si="83"/>
        <v>0</v>
      </c>
      <c r="Q221" s="173">
        <f>'2025 Aύγουστος'!D147</f>
        <v>0</v>
      </c>
      <c r="R221" s="36">
        <f t="shared" si="84"/>
        <v>0</v>
      </c>
      <c r="S221" s="173">
        <f>'2025 Σεπτέμβριος'!D147</f>
        <v>0</v>
      </c>
      <c r="T221" s="36">
        <f t="shared" si="85"/>
        <v>0</v>
      </c>
      <c r="U221" s="173">
        <f>'2025 Οκτώβριος'!D147</f>
        <v>0</v>
      </c>
      <c r="V221" s="36">
        <f t="shared" si="86"/>
        <v>0</v>
      </c>
      <c r="W221" s="173">
        <f>'2025 Νοέμβριος'!D147</f>
        <v>0</v>
      </c>
      <c r="X221" s="36">
        <f t="shared" si="87"/>
        <v>0</v>
      </c>
      <c r="Y221" s="173">
        <f>'2025 Δεκέμβριος'!D147</f>
        <v>0</v>
      </c>
      <c r="Z221" s="36">
        <f t="shared" si="88"/>
        <v>0</v>
      </c>
      <c r="AA221" s="192">
        <f t="shared" si="89"/>
        <v>0</v>
      </c>
    </row>
    <row r="222" spans="1:27" x14ac:dyDescent="0.25">
      <c r="A222" s="44" t="str">
        <f>'2025 Ιανουάριος'!C148</f>
        <v xml:space="preserve">Φόροι και τέλη </v>
      </c>
      <c r="B222" s="35">
        <v>2025</v>
      </c>
      <c r="C222" s="173">
        <f>'2025 Ιανουάριος'!D148</f>
        <v>499.48</v>
      </c>
      <c r="D222" s="36">
        <f t="shared" si="77"/>
        <v>499.48</v>
      </c>
      <c r="E222" s="173">
        <f>'2025 Φεβρουάριος'!D148</f>
        <v>725.34</v>
      </c>
      <c r="F222" s="36">
        <f t="shared" si="78"/>
        <v>1224.8200000000002</v>
      </c>
      <c r="G222" s="173">
        <f>'2025 Μάρτιος'!D148</f>
        <v>606.23</v>
      </c>
      <c r="H222" s="36">
        <f t="shared" si="79"/>
        <v>1831.0500000000002</v>
      </c>
      <c r="I222" s="173">
        <f>'2025 Απρίλιος'!D148</f>
        <v>1130.7499999999998</v>
      </c>
      <c r="J222" s="36">
        <f t="shared" si="80"/>
        <v>2961.8</v>
      </c>
      <c r="K222" s="173">
        <f>'2025 Μάιος'!D148</f>
        <v>1175.57</v>
      </c>
      <c r="L222" s="36">
        <f t="shared" si="81"/>
        <v>4137.37</v>
      </c>
      <c r="M222" s="173">
        <f>'2025 Ιούνιος'!D148</f>
        <v>0</v>
      </c>
      <c r="N222" s="36">
        <f t="shared" si="82"/>
        <v>4137.37</v>
      </c>
      <c r="O222" s="173">
        <f>'2025 Ιούλιος'!D148</f>
        <v>0</v>
      </c>
      <c r="P222" s="36">
        <f t="shared" si="83"/>
        <v>4137.37</v>
      </c>
      <c r="Q222" s="173">
        <f>'2025 Aύγουστος'!D148</f>
        <v>0</v>
      </c>
      <c r="R222" s="36">
        <f t="shared" si="84"/>
        <v>4137.37</v>
      </c>
      <c r="S222" s="173">
        <f>'2025 Σεπτέμβριος'!D148</f>
        <v>0</v>
      </c>
      <c r="T222" s="36">
        <f t="shared" si="85"/>
        <v>4137.37</v>
      </c>
      <c r="U222" s="173">
        <f>'2025 Οκτώβριος'!D148</f>
        <v>0</v>
      </c>
      <c r="V222" s="36">
        <f t="shared" si="86"/>
        <v>4137.37</v>
      </c>
      <c r="W222" s="173">
        <f>'2025 Νοέμβριος'!D148</f>
        <v>0</v>
      </c>
      <c r="X222" s="36">
        <f t="shared" si="87"/>
        <v>4137.37</v>
      </c>
      <c r="Y222" s="173">
        <f>'2025 Δεκέμβριος'!D148</f>
        <v>0</v>
      </c>
      <c r="Z222" s="36">
        <f t="shared" si="88"/>
        <v>4137.37</v>
      </c>
      <c r="AA222" s="192">
        <f t="shared" si="89"/>
        <v>4137.37</v>
      </c>
    </row>
    <row r="223" spans="1:27" x14ac:dyDescent="0.25">
      <c r="A223" s="44" t="str">
        <f>'2025 Ιανουάριος'!C149</f>
        <v>Εξοδα δημοσιεύσεων</v>
      </c>
      <c r="B223" s="35">
        <v>2025</v>
      </c>
      <c r="C223" s="173">
        <f>'2025 Ιανουάριος'!D149</f>
        <v>0</v>
      </c>
      <c r="D223" s="36">
        <f t="shared" si="77"/>
        <v>0</v>
      </c>
      <c r="E223" s="173">
        <f>'2025 Φεβρουάριος'!D149</f>
        <v>0</v>
      </c>
      <c r="F223" s="36">
        <f t="shared" si="78"/>
        <v>0</v>
      </c>
      <c r="G223" s="173">
        <f>'2025 Μάρτιος'!D149</f>
        <v>0</v>
      </c>
      <c r="H223" s="36">
        <f t="shared" si="79"/>
        <v>0</v>
      </c>
      <c r="I223" s="173">
        <f>'2025 Απρίλιος'!D149</f>
        <v>0</v>
      </c>
      <c r="J223" s="36">
        <f t="shared" si="80"/>
        <v>0</v>
      </c>
      <c r="K223" s="173">
        <f>'2025 Μάιος'!D149</f>
        <v>0</v>
      </c>
      <c r="L223" s="36">
        <f t="shared" si="81"/>
        <v>0</v>
      </c>
      <c r="M223" s="173">
        <f>'2025 Ιούνιος'!D149</f>
        <v>0</v>
      </c>
      <c r="N223" s="36">
        <f t="shared" si="82"/>
        <v>0</v>
      </c>
      <c r="O223" s="173">
        <f>'2025 Ιούλιος'!D149</f>
        <v>0</v>
      </c>
      <c r="P223" s="36">
        <f t="shared" si="83"/>
        <v>0</v>
      </c>
      <c r="Q223" s="173">
        <f>'2025 Aύγουστος'!D149</f>
        <v>0</v>
      </c>
      <c r="R223" s="36">
        <f t="shared" si="84"/>
        <v>0</v>
      </c>
      <c r="S223" s="173">
        <f>'2025 Σεπτέμβριος'!D149</f>
        <v>0</v>
      </c>
      <c r="T223" s="36">
        <f t="shared" si="85"/>
        <v>0</v>
      </c>
      <c r="U223" s="173">
        <f>'2025 Οκτώβριος'!D149</f>
        <v>0</v>
      </c>
      <c r="V223" s="36">
        <f t="shared" si="86"/>
        <v>0</v>
      </c>
      <c r="W223" s="173">
        <f>'2025 Νοέμβριος'!D149</f>
        <v>0</v>
      </c>
      <c r="X223" s="36">
        <f t="shared" si="87"/>
        <v>0</v>
      </c>
      <c r="Y223" s="173">
        <f>'2025 Δεκέμβριος'!D149</f>
        <v>0</v>
      </c>
      <c r="Z223" s="36">
        <f t="shared" si="88"/>
        <v>0</v>
      </c>
      <c r="AA223" s="192">
        <f t="shared" si="89"/>
        <v>0</v>
      </c>
    </row>
    <row r="224" spans="1:27" x14ac:dyDescent="0.25">
      <c r="A224" s="44" t="str">
        <f>'2025 Ιανουάριος'!C150</f>
        <v xml:space="preserve">Λοιπά Διάφορα έξοδα </v>
      </c>
      <c r="B224" s="35">
        <v>2025</v>
      </c>
      <c r="C224" s="173">
        <f>'2025 Ιανουάριος'!D150</f>
        <v>613.27</v>
      </c>
      <c r="D224" s="36">
        <f t="shared" ref="D224:D230" si="90">C224</f>
        <v>613.27</v>
      </c>
      <c r="E224" s="173">
        <f>'2025 Φεβρουάριος'!D150</f>
        <v>521.88</v>
      </c>
      <c r="F224" s="36">
        <f t="shared" ref="F224:F231" si="91">D224+E224</f>
        <v>1135.1500000000001</v>
      </c>
      <c r="G224" s="173">
        <f>'2025 Μάρτιος'!D150</f>
        <v>425.62</v>
      </c>
      <c r="H224" s="36">
        <f t="shared" ref="H224:H231" si="92">F224+G224</f>
        <v>1560.77</v>
      </c>
      <c r="I224" s="173">
        <f>'2025 Απρίλιος'!D150</f>
        <v>766.93</v>
      </c>
      <c r="J224" s="36">
        <f t="shared" si="80"/>
        <v>2327.6999999999998</v>
      </c>
      <c r="K224" s="173">
        <f>'2025 Μάιος'!D150</f>
        <v>65.72</v>
      </c>
      <c r="L224" s="36">
        <f t="shared" ref="L224:L231" si="93">J224+K224</f>
        <v>2393.4199999999996</v>
      </c>
      <c r="M224" s="173">
        <f>'2025 Ιούνιος'!D150</f>
        <v>0</v>
      </c>
      <c r="N224" s="36">
        <f t="shared" si="82"/>
        <v>2393.4199999999996</v>
      </c>
      <c r="O224" s="173">
        <f>'2025 Ιούλιος'!D150</f>
        <v>0</v>
      </c>
      <c r="P224" s="36">
        <f t="shared" ref="P224:P231" si="94">N224+O224</f>
        <v>2393.4199999999996</v>
      </c>
      <c r="Q224" s="173">
        <f>'2025 Aύγουστος'!D150</f>
        <v>0</v>
      </c>
      <c r="R224" s="36">
        <f t="shared" si="84"/>
        <v>2393.4199999999996</v>
      </c>
      <c r="S224" s="173">
        <f>'2025 Σεπτέμβριος'!D150</f>
        <v>0</v>
      </c>
      <c r="T224" s="36">
        <f t="shared" si="85"/>
        <v>2393.4199999999996</v>
      </c>
      <c r="U224" s="173">
        <f>'2025 Οκτώβριος'!D150</f>
        <v>0</v>
      </c>
      <c r="V224" s="36">
        <f t="shared" ref="V224:V229" si="95">T224+U224</f>
        <v>2393.4199999999996</v>
      </c>
      <c r="W224" s="173">
        <f>'2025 Νοέμβριος'!D150</f>
        <v>0</v>
      </c>
      <c r="X224" s="36">
        <f t="shared" si="87"/>
        <v>2393.4199999999996</v>
      </c>
      <c r="Y224" s="173">
        <f>'2025 Δεκέμβριος'!D150</f>
        <v>0</v>
      </c>
      <c r="Z224" s="36">
        <f t="shared" si="88"/>
        <v>2393.4199999999996</v>
      </c>
      <c r="AA224" s="192">
        <f t="shared" si="89"/>
        <v>2393.4199999999996</v>
      </c>
    </row>
    <row r="225" spans="1:27" x14ac:dyDescent="0.25">
      <c r="A225" s="44" t="str">
        <f>'2025 Ιανουάριος'!C151</f>
        <v xml:space="preserve">Τόκοι και συναφή εξοδα </v>
      </c>
      <c r="B225" s="35">
        <v>2025</v>
      </c>
      <c r="C225" s="173">
        <f>'2025 Ιανουάριος'!D151</f>
        <v>0</v>
      </c>
      <c r="D225" s="36">
        <f t="shared" si="90"/>
        <v>0</v>
      </c>
      <c r="E225" s="173">
        <f>'2025 Φεβρουάριος'!D151</f>
        <v>0</v>
      </c>
      <c r="F225" s="36">
        <f t="shared" si="91"/>
        <v>0</v>
      </c>
      <c r="G225" s="173">
        <f>'2025 Μάρτιος'!D151</f>
        <v>0</v>
      </c>
      <c r="H225" s="36">
        <f t="shared" si="92"/>
        <v>0</v>
      </c>
      <c r="I225" s="173">
        <f>'2025 Απρίλιος'!D151</f>
        <v>0</v>
      </c>
      <c r="J225" s="36">
        <f t="shared" si="80"/>
        <v>0</v>
      </c>
      <c r="K225" s="173">
        <f>'2025 Μάιος'!D151</f>
        <v>0</v>
      </c>
      <c r="L225" s="36">
        <f t="shared" si="93"/>
        <v>0</v>
      </c>
      <c r="M225" s="173">
        <f>'2025 Ιούνιος'!D151</f>
        <v>0</v>
      </c>
      <c r="N225" s="36">
        <f t="shared" si="82"/>
        <v>0</v>
      </c>
      <c r="O225" s="173">
        <f>'2025 Ιούλιος'!D151</f>
        <v>0</v>
      </c>
      <c r="P225" s="36">
        <f t="shared" si="94"/>
        <v>0</v>
      </c>
      <c r="Q225" s="173">
        <f>'2025 Aύγουστος'!D151</f>
        <v>0</v>
      </c>
      <c r="R225" s="36">
        <f t="shared" si="84"/>
        <v>0</v>
      </c>
      <c r="S225" s="173">
        <f>'2025 Σεπτέμβριος'!D151</f>
        <v>0</v>
      </c>
      <c r="T225" s="36">
        <f t="shared" si="85"/>
        <v>0</v>
      </c>
      <c r="U225" s="173">
        <f>'2025 Οκτώβριος'!D151</f>
        <v>0</v>
      </c>
      <c r="V225" s="36">
        <f t="shared" si="95"/>
        <v>0</v>
      </c>
      <c r="W225" s="173">
        <f>'2025 Νοέμβριος'!D151</f>
        <v>0</v>
      </c>
      <c r="X225" s="36">
        <f t="shared" si="87"/>
        <v>0</v>
      </c>
      <c r="Y225" s="173">
        <f>'2025 Δεκέμβριος'!D151</f>
        <v>0</v>
      </c>
      <c r="Z225" s="36">
        <f t="shared" si="88"/>
        <v>0</v>
      </c>
      <c r="AA225" s="192">
        <f t="shared" si="89"/>
        <v>0</v>
      </c>
    </row>
    <row r="226" spans="1:27" ht="28.5" x14ac:dyDescent="0.25">
      <c r="A226" s="44" t="str">
        <f>'2025 Ιανουάριος'!C152</f>
        <v xml:space="preserve">Αποσβέσεις ( Εξοπλισμού Διοίκησης και εγκαταστάσεων στην έδρα και αποθήκες ) </v>
      </c>
      <c r="B226" s="35">
        <v>2025</v>
      </c>
      <c r="C226" s="173">
        <f>'2025 Ιανουάριος'!D152</f>
        <v>777.67000000000007</v>
      </c>
      <c r="D226" s="36">
        <f t="shared" si="90"/>
        <v>777.67000000000007</v>
      </c>
      <c r="E226" s="173">
        <f>'2025 Φεβρουάριος'!D152</f>
        <v>777.67000000000007</v>
      </c>
      <c r="F226" s="36">
        <f t="shared" si="91"/>
        <v>1555.3400000000001</v>
      </c>
      <c r="G226" s="173">
        <f>'2025 Μάρτιος'!D152</f>
        <v>777.67000000000007</v>
      </c>
      <c r="H226" s="36">
        <f t="shared" si="92"/>
        <v>2333.0100000000002</v>
      </c>
      <c r="I226" s="173">
        <f>'2025 Απρίλιος'!D152</f>
        <v>777.67000000000007</v>
      </c>
      <c r="J226" s="36">
        <f t="shared" si="80"/>
        <v>3110.6800000000003</v>
      </c>
      <c r="K226" s="173">
        <f>'2025 Μάιος'!D152</f>
        <v>777.67000000000007</v>
      </c>
      <c r="L226" s="36">
        <f t="shared" si="93"/>
        <v>3888.3500000000004</v>
      </c>
      <c r="M226" s="173">
        <f>'2025 Ιούνιος'!D152</f>
        <v>777.67000000000007</v>
      </c>
      <c r="N226" s="36">
        <f t="shared" si="82"/>
        <v>4666.0200000000004</v>
      </c>
      <c r="O226" s="173">
        <f>'2025 Ιούλιος'!D152</f>
        <v>777.67000000000007</v>
      </c>
      <c r="P226" s="36">
        <f t="shared" si="94"/>
        <v>5443.6900000000005</v>
      </c>
      <c r="Q226" s="173">
        <f>'2025 Aύγουστος'!D152</f>
        <v>777.67000000000007</v>
      </c>
      <c r="R226" s="36">
        <f t="shared" si="84"/>
        <v>6221.3600000000006</v>
      </c>
      <c r="S226" s="173">
        <f>'2025 Σεπτέμβριος'!D152</f>
        <v>777.67000000000007</v>
      </c>
      <c r="T226" s="36">
        <f t="shared" si="85"/>
        <v>6999.0300000000007</v>
      </c>
      <c r="U226" s="173">
        <f>'2025 Οκτώβριος'!D152</f>
        <v>777.67000000000007</v>
      </c>
      <c r="V226" s="36">
        <f t="shared" si="95"/>
        <v>7776.7000000000007</v>
      </c>
      <c r="W226" s="173">
        <f>'2025 Νοέμβριος'!D152</f>
        <v>777.67000000000007</v>
      </c>
      <c r="X226" s="36">
        <f t="shared" si="87"/>
        <v>8554.3700000000008</v>
      </c>
      <c r="Y226" s="173">
        <f>'2025 Δεκέμβριος'!D152</f>
        <v>777.67000000000007</v>
      </c>
      <c r="Z226" s="36">
        <f t="shared" si="88"/>
        <v>9332.0400000000009</v>
      </c>
      <c r="AA226" s="192">
        <f t="shared" si="89"/>
        <v>9332.0400000000009</v>
      </c>
    </row>
    <row r="227" spans="1:27" x14ac:dyDescent="0.25">
      <c r="A227" s="44" t="str">
        <f>'2025 Ιανουάριος'!C153</f>
        <v xml:space="preserve">Ασυνήθη έξοδα </v>
      </c>
      <c r="B227" s="35">
        <v>2025</v>
      </c>
      <c r="C227" s="173">
        <f>'2025 Ιανουάριος'!D153</f>
        <v>1488.62</v>
      </c>
      <c r="D227" s="36">
        <f t="shared" si="90"/>
        <v>1488.62</v>
      </c>
      <c r="E227" s="173">
        <f>'2025 Φεβρουάριος'!D153</f>
        <v>109.66</v>
      </c>
      <c r="F227" s="36">
        <f t="shared" si="91"/>
        <v>1598.28</v>
      </c>
      <c r="G227" s="173">
        <f>'2025 Μάρτιος'!D153</f>
        <v>77.55</v>
      </c>
      <c r="H227" s="36">
        <f t="shared" si="92"/>
        <v>1675.83</v>
      </c>
      <c r="I227" s="173">
        <f>'2025 Απρίλιος'!D153</f>
        <v>98.51</v>
      </c>
      <c r="J227" s="36">
        <f t="shared" si="80"/>
        <v>1774.34</v>
      </c>
      <c r="K227" s="173">
        <f>'2025 Μάιος'!D153</f>
        <v>296.2</v>
      </c>
      <c r="L227" s="36">
        <f t="shared" si="93"/>
        <v>2070.54</v>
      </c>
      <c r="M227" s="173">
        <f>'2025 Ιούνιος'!D153</f>
        <v>0</v>
      </c>
      <c r="N227" s="36">
        <f t="shared" si="82"/>
        <v>2070.54</v>
      </c>
      <c r="O227" s="173">
        <f>'2025 Ιούλιος'!D153</f>
        <v>0</v>
      </c>
      <c r="P227" s="36">
        <f t="shared" si="94"/>
        <v>2070.54</v>
      </c>
      <c r="Q227" s="173">
        <f>'2025 Aύγουστος'!D153</f>
        <v>0</v>
      </c>
      <c r="R227" s="36">
        <f t="shared" si="84"/>
        <v>2070.54</v>
      </c>
      <c r="S227" s="173">
        <f>'2025 Σεπτέμβριος'!D153</f>
        <v>0</v>
      </c>
      <c r="T227" s="36">
        <f t="shared" si="85"/>
        <v>2070.54</v>
      </c>
      <c r="U227" s="173">
        <f>'2025 Οκτώβριος'!D153</f>
        <v>0</v>
      </c>
      <c r="V227" s="36">
        <f t="shared" si="95"/>
        <v>2070.54</v>
      </c>
      <c r="W227" s="173">
        <f>'2025 Νοέμβριος'!D153</f>
        <v>0</v>
      </c>
      <c r="X227" s="36">
        <f t="shared" si="87"/>
        <v>2070.54</v>
      </c>
      <c r="Y227" s="173">
        <f>'2025 Δεκέμβριος'!D153</f>
        <v>0</v>
      </c>
      <c r="Z227" s="36">
        <f t="shared" si="88"/>
        <v>2070.54</v>
      </c>
      <c r="AA227" s="192">
        <f t="shared" si="89"/>
        <v>2070.54</v>
      </c>
    </row>
    <row r="228" spans="1:27" x14ac:dyDescent="0.25">
      <c r="A228" s="44">
        <f>'2025 Ιανουάριος'!C154</f>
        <v>0</v>
      </c>
      <c r="B228" s="35">
        <v>2025</v>
      </c>
      <c r="C228" s="173">
        <f>'2025 Ιανουάριος'!D154</f>
        <v>0</v>
      </c>
      <c r="D228" s="36">
        <f t="shared" si="90"/>
        <v>0</v>
      </c>
      <c r="E228" s="173">
        <f>'2025 Φεβρουάριος'!D154</f>
        <v>0</v>
      </c>
      <c r="F228" s="36">
        <f t="shared" si="91"/>
        <v>0</v>
      </c>
      <c r="G228" s="173">
        <f>'2025 Μάρτιος'!D154</f>
        <v>0</v>
      </c>
      <c r="H228" s="36">
        <f t="shared" si="92"/>
        <v>0</v>
      </c>
      <c r="I228" s="173">
        <f>'2025 Απρίλιος'!D154</f>
        <v>0</v>
      </c>
      <c r="J228" s="36">
        <f t="shared" si="80"/>
        <v>0</v>
      </c>
      <c r="K228" s="173">
        <f>'2025 Μάιος'!D154</f>
        <v>0</v>
      </c>
      <c r="L228" s="36">
        <f t="shared" si="93"/>
        <v>0</v>
      </c>
      <c r="M228" s="173">
        <f>'2025 Ιούνιος'!D154</f>
        <v>0</v>
      </c>
      <c r="N228" s="36">
        <f t="shared" si="82"/>
        <v>0</v>
      </c>
      <c r="O228" s="173">
        <f>'2025 Ιούλιος'!D154</f>
        <v>0</v>
      </c>
      <c r="P228" s="36">
        <f t="shared" si="94"/>
        <v>0</v>
      </c>
      <c r="Q228" s="173">
        <f>'2025 Aύγουστος'!D154</f>
        <v>0</v>
      </c>
      <c r="R228" s="36">
        <f t="shared" si="84"/>
        <v>0</v>
      </c>
      <c r="S228" s="173">
        <f>'2025 Σεπτέμβριος'!D154</f>
        <v>0</v>
      </c>
      <c r="T228" s="36">
        <f t="shared" si="85"/>
        <v>0</v>
      </c>
      <c r="U228" s="173">
        <f>'2025 Οκτώβριος'!D154</f>
        <v>0</v>
      </c>
      <c r="V228" s="36">
        <f t="shared" si="95"/>
        <v>0</v>
      </c>
      <c r="W228" s="173">
        <f>'2025 Νοέμβριος'!D154</f>
        <v>0</v>
      </c>
      <c r="X228" s="36">
        <f t="shared" si="87"/>
        <v>0</v>
      </c>
      <c r="Y228" s="173">
        <f>'2025 Δεκέμβριος'!D154</f>
        <v>0</v>
      </c>
      <c r="Z228" s="36">
        <f t="shared" si="88"/>
        <v>0</v>
      </c>
      <c r="AA228" s="192">
        <f t="shared" si="89"/>
        <v>0</v>
      </c>
    </row>
    <row r="229" spans="1:27" x14ac:dyDescent="0.25">
      <c r="A229" s="44">
        <f>'2025 Ιανουάριος'!C155</f>
        <v>0</v>
      </c>
      <c r="B229" s="35">
        <v>2025</v>
      </c>
      <c r="C229" s="173">
        <f>'2025 Ιανουάριος'!D155</f>
        <v>0</v>
      </c>
      <c r="D229" s="36">
        <f t="shared" si="90"/>
        <v>0</v>
      </c>
      <c r="E229" s="173">
        <f>'2025 Φεβρουάριος'!D155</f>
        <v>0</v>
      </c>
      <c r="F229" s="36">
        <f t="shared" si="91"/>
        <v>0</v>
      </c>
      <c r="G229" s="173">
        <f>'2025 Μάρτιος'!D155</f>
        <v>0</v>
      </c>
      <c r="H229" s="36">
        <f t="shared" si="92"/>
        <v>0</v>
      </c>
      <c r="I229" s="173">
        <f>'2025 Απρίλιος'!D155</f>
        <v>0</v>
      </c>
      <c r="J229" s="36">
        <f t="shared" si="80"/>
        <v>0</v>
      </c>
      <c r="K229" s="173">
        <f>'2025 Μάιος'!D155</f>
        <v>0</v>
      </c>
      <c r="L229" s="36">
        <f t="shared" si="93"/>
        <v>0</v>
      </c>
      <c r="M229" s="173">
        <f>'2025 Ιούνιος'!D155</f>
        <v>0</v>
      </c>
      <c r="N229" s="36">
        <f t="shared" si="82"/>
        <v>0</v>
      </c>
      <c r="O229" s="173">
        <f>'2025 Ιούλιος'!D155</f>
        <v>0</v>
      </c>
      <c r="P229" s="36">
        <f t="shared" si="94"/>
        <v>0</v>
      </c>
      <c r="Q229" s="173">
        <f>'2025 Aύγουστος'!D155</f>
        <v>0</v>
      </c>
      <c r="R229" s="36">
        <f t="shared" si="84"/>
        <v>0</v>
      </c>
      <c r="S229" s="173">
        <f>'2025 Σεπτέμβριος'!D155</f>
        <v>0</v>
      </c>
      <c r="T229" s="36">
        <f t="shared" si="85"/>
        <v>0</v>
      </c>
      <c r="U229" s="173">
        <f>'2025 Οκτώβριος'!D155</f>
        <v>0</v>
      </c>
      <c r="V229" s="36">
        <f t="shared" si="95"/>
        <v>0</v>
      </c>
      <c r="W229" s="173">
        <f>'2025 Νοέμβριος'!D155</f>
        <v>0</v>
      </c>
      <c r="X229" s="36">
        <f t="shared" si="87"/>
        <v>0</v>
      </c>
      <c r="Y229" s="173">
        <f>'2025 Δεκέμβριος'!D155</f>
        <v>0</v>
      </c>
      <c r="Z229" s="36">
        <f t="shared" si="88"/>
        <v>0</v>
      </c>
      <c r="AA229" s="192">
        <f t="shared" si="89"/>
        <v>0</v>
      </c>
    </row>
    <row r="230" spans="1:27" x14ac:dyDescent="0.25">
      <c r="A230" s="44">
        <f>'2025 Ιανουάριος'!C156</f>
        <v>0</v>
      </c>
      <c r="B230" s="35">
        <v>2025</v>
      </c>
      <c r="C230" s="173">
        <f>'2025 Ιανουάριος'!D156</f>
        <v>0</v>
      </c>
      <c r="D230" s="36">
        <f t="shared" si="90"/>
        <v>0</v>
      </c>
      <c r="E230" s="173">
        <f>'2025 Φεβρουάριος'!D156</f>
        <v>0</v>
      </c>
      <c r="F230" s="36">
        <f t="shared" si="91"/>
        <v>0</v>
      </c>
      <c r="G230" s="173">
        <f>'2025 Μάρτιος'!D156</f>
        <v>0</v>
      </c>
      <c r="H230" s="36">
        <f t="shared" si="92"/>
        <v>0</v>
      </c>
      <c r="I230" s="173">
        <f>'2025 Απρίλιος'!D156</f>
        <v>0</v>
      </c>
      <c r="J230" s="36">
        <f t="shared" si="80"/>
        <v>0</v>
      </c>
      <c r="K230" s="173">
        <f>'2025 Μάιος'!D156</f>
        <v>0</v>
      </c>
      <c r="L230" s="36">
        <f t="shared" si="93"/>
        <v>0</v>
      </c>
      <c r="M230" s="173">
        <f>'2025 Ιούνιος'!D156</f>
        <v>0</v>
      </c>
      <c r="N230" s="36">
        <f t="shared" si="82"/>
        <v>0</v>
      </c>
      <c r="O230" s="173">
        <f>'2025 Ιούλιος'!D156</f>
        <v>0</v>
      </c>
      <c r="P230" s="36">
        <f t="shared" si="94"/>
        <v>0</v>
      </c>
      <c r="Q230" s="173">
        <f>'2025 Aύγουστος'!D156</f>
        <v>0</v>
      </c>
      <c r="R230" s="36">
        <f t="shared" si="84"/>
        <v>0</v>
      </c>
      <c r="S230" s="173">
        <f>'2025 Σεπτέμβριος'!D156</f>
        <v>0</v>
      </c>
      <c r="T230" s="36">
        <f t="shared" si="85"/>
        <v>0</v>
      </c>
      <c r="U230" s="173">
        <f>'2025 Οκτώβριος'!D156</f>
        <v>0</v>
      </c>
      <c r="W230" s="173">
        <f>'2025 Νοέμβριος'!D156</f>
        <v>0</v>
      </c>
      <c r="X230" s="36">
        <f t="shared" si="87"/>
        <v>0</v>
      </c>
      <c r="Y230" s="173">
        <f>'2025 Δεκέμβριος'!D156</f>
        <v>0</v>
      </c>
      <c r="Z230" s="36">
        <f t="shared" si="88"/>
        <v>0</v>
      </c>
      <c r="AA230" s="192">
        <f t="shared" si="89"/>
        <v>0</v>
      </c>
    </row>
    <row r="231" spans="1:27" x14ac:dyDescent="0.25">
      <c r="A231" s="52" t="s">
        <v>157</v>
      </c>
      <c r="C231" s="174">
        <f>SUM(C191:C230)</f>
        <v>9731.61</v>
      </c>
      <c r="D231" s="37">
        <f>SUM(D191:D229)</f>
        <v>9731.61</v>
      </c>
      <c r="E231" s="174">
        <f>SUM(E191:E230)</f>
        <v>9507.0300000000007</v>
      </c>
      <c r="F231" s="36">
        <f t="shared" si="91"/>
        <v>19238.64</v>
      </c>
      <c r="G231" s="173">
        <f>SUM(G191:G230)</f>
        <v>10207.75</v>
      </c>
      <c r="H231" s="36">
        <f t="shared" si="92"/>
        <v>29446.39</v>
      </c>
      <c r="I231" s="174">
        <f>SUM(I191:I230)</f>
        <v>10041.650000000001</v>
      </c>
      <c r="J231" s="36">
        <f t="shared" si="80"/>
        <v>39488.04</v>
      </c>
      <c r="K231" s="174">
        <f>SUM(K191:K230)</f>
        <v>7857.45</v>
      </c>
      <c r="L231" s="36">
        <f t="shared" si="93"/>
        <v>47345.49</v>
      </c>
      <c r="M231" s="174">
        <f>SUM(M191:M230)</f>
        <v>777.67000000000007</v>
      </c>
      <c r="N231" s="36">
        <f t="shared" si="82"/>
        <v>48123.159999999996</v>
      </c>
      <c r="O231" s="173">
        <f>SUM(O191:O230)</f>
        <v>777.67000000000007</v>
      </c>
      <c r="P231" s="36">
        <f t="shared" si="94"/>
        <v>48900.829999999994</v>
      </c>
      <c r="Q231" s="173">
        <f>SUM(Q191:Q230)</f>
        <v>777.67000000000007</v>
      </c>
      <c r="R231" s="36">
        <f t="shared" si="84"/>
        <v>49678.499999999993</v>
      </c>
      <c r="S231" s="174">
        <f>SUM(S191:S230)</f>
        <v>777.67000000000007</v>
      </c>
      <c r="T231" s="36">
        <f t="shared" si="85"/>
        <v>50456.169999999991</v>
      </c>
      <c r="U231" s="174">
        <f>SUM(U191:U230)</f>
        <v>777.67000000000007</v>
      </c>
      <c r="V231" s="37">
        <f>SUM(V191:V229)</f>
        <v>51233.840000000004</v>
      </c>
      <c r="W231" s="173">
        <f>'2025 Νοέμβριος'!D157</f>
        <v>777.67000000000007</v>
      </c>
      <c r="X231" s="36">
        <f t="shared" si="87"/>
        <v>52011.51</v>
      </c>
      <c r="Y231" s="174">
        <f>SUM(Y191:Y230)</f>
        <v>777.67000000000007</v>
      </c>
      <c r="Z231" s="36">
        <f t="shared" si="88"/>
        <v>52789.18</v>
      </c>
      <c r="AA231" s="192">
        <f t="shared" si="89"/>
        <v>52789.179999999986</v>
      </c>
    </row>
    <row r="232" spans="1:27" ht="31.5" customHeight="1" x14ac:dyDescent="0.25">
      <c r="A232" s="190"/>
      <c r="B232" s="190"/>
      <c r="C232" s="190"/>
      <c r="D232" s="190"/>
      <c r="E232" s="190"/>
      <c r="F232" s="190"/>
      <c r="G232" s="190"/>
      <c r="H232" s="190"/>
      <c r="I232" s="190"/>
      <c r="J232" s="190"/>
      <c r="K232" s="190"/>
      <c r="L232" s="190"/>
      <c r="M232" s="190"/>
      <c r="N232" s="190"/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  <c r="AA232" s="190"/>
    </row>
    <row r="238" spans="1:27" x14ac:dyDescent="0.25">
      <c r="D238" s="37"/>
      <c r="F238" s="37"/>
      <c r="H238" s="37"/>
      <c r="J238" s="37"/>
      <c r="L238" s="37"/>
      <c r="N238" s="37"/>
      <c r="P238" s="37"/>
      <c r="R238" s="37"/>
      <c r="T238" s="37"/>
      <c r="V238" s="37"/>
      <c r="X238" s="37"/>
      <c r="Z238" s="37"/>
      <c r="AA238" s="37"/>
    </row>
    <row r="239" spans="1:27" ht="26.25" x14ac:dyDescent="0.4">
      <c r="A239" s="169" t="s">
        <v>173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  <c r="AA239" s="168"/>
    </row>
    <row r="240" spans="1:27" ht="17.25" x14ac:dyDescent="0.3">
      <c r="A240" s="53" t="s">
        <v>142</v>
      </c>
      <c r="B240" s="35" t="s">
        <v>87</v>
      </c>
      <c r="C240" s="172" t="s">
        <v>114</v>
      </c>
      <c r="D240" s="35" t="s">
        <v>115</v>
      </c>
      <c r="E240" s="172" t="s">
        <v>116</v>
      </c>
      <c r="F240" s="35" t="s">
        <v>117</v>
      </c>
      <c r="G240" s="172" t="s">
        <v>118</v>
      </c>
      <c r="H240" s="35" t="s">
        <v>119</v>
      </c>
      <c r="I240" s="172" t="s">
        <v>147</v>
      </c>
      <c r="J240" s="35" t="s">
        <v>121</v>
      </c>
      <c r="K240" s="172" t="s">
        <v>122</v>
      </c>
      <c r="L240" s="35" t="s">
        <v>145</v>
      </c>
      <c r="M240" s="172" t="s">
        <v>123</v>
      </c>
      <c r="N240" s="35" t="s">
        <v>124</v>
      </c>
      <c r="O240" s="172" t="s">
        <v>125</v>
      </c>
      <c r="P240" s="35" t="s">
        <v>126</v>
      </c>
      <c r="Q240" s="172" t="s">
        <v>127</v>
      </c>
      <c r="R240" s="35" t="s">
        <v>128</v>
      </c>
      <c r="S240" s="172" t="s">
        <v>148</v>
      </c>
      <c r="T240" s="35" t="s">
        <v>130</v>
      </c>
      <c r="U240" s="172" t="s">
        <v>131</v>
      </c>
      <c r="V240" s="35" t="s">
        <v>132</v>
      </c>
      <c r="W240" s="172" t="s">
        <v>133</v>
      </c>
      <c r="X240" s="35" t="s">
        <v>134</v>
      </c>
      <c r="Y240" s="172" t="s">
        <v>149</v>
      </c>
      <c r="Z240" s="35" t="s">
        <v>150</v>
      </c>
      <c r="AA240" s="35" t="s">
        <v>151</v>
      </c>
    </row>
    <row r="241" spans="1:30" x14ac:dyDescent="0.25">
      <c r="A241" s="44" t="str">
        <f>'2025 Ιανουάριος'!C44</f>
        <v>Μικτές Αποδοχές H.Keepin (Α.Κ.Υπ.)</v>
      </c>
      <c r="B241" s="35">
        <v>2024</v>
      </c>
      <c r="C241" s="173">
        <f>'2025 Ιανουάριος'!L44</f>
        <v>3058.18</v>
      </c>
      <c r="D241" s="36">
        <f t="shared" ref="D241:D271" si="96">C241</f>
        <v>3058.18</v>
      </c>
      <c r="E241" s="173">
        <f>'2025 Φεβρουάριος'!L44</f>
        <v>2874.37</v>
      </c>
      <c r="F241" s="36">
        <f t="shared" ref="F241:F271" si="97">D241+E241</f>
        <v>5932.5499999999993</v>
      </c>
      <c r="G241" s="173">
        <f>'2025 Μάρτιος'!L44</f>
        <v>3424.67</v>
      </c>
      <c r="H241" s="36">
        <f t="shared" ref="H241:H271" si="98">F241+G241</f>
        <v>9357.2199999999993</v>
      </c>
      <c r="I241" s="173">
        <f>'2025 Απρίλιος'!L44</f>
        <v>5421.86</v>
      </c>
      <c r="J241" s="36">
        <f t="shared" ref="J241:J271" si="99">H241+I241</f>
        <v>14779.079999999998</v>
      </c>
      <c r="K241" s="173">
        <f>'2025 Μάιος'!L44</f>
        <v>5098.67</v>
      </c>
      <c r="L241" s="36">
        <f t="shared" ref="L241:L271" si="100">J241+K241</f>
        <v>19877.75</v>
      </c>
      <c r="M241" s="173">
        <f>'2025 Ιούνιος'!L44</f>
        <v>4919.01</v>
      </c>
      <c r="N241" s="36">
        <f t="shared" ref="N241:N271" si="101">L241+M241</f>
        <v>24796.760000000002</v>
      </c>
      <c r="O241" s="173">
        <f>'2025 Ιούλιος'!L44</f>
        <v>4563.4500000000007</v>
      </c>
      <c r="P241" s="36">
        <f t="shared" ref="P241:P271" si="102">N241+O241</f>
        <v>29360.210000000003</v>
      </c>
      <c r="Q241" s="173">
        <f>'2025 Aύγουστος'!L44</f>
        <v>5871.9100000000008</v>
      </c>
      <c r="R241" s="36">
        <f t="shared" ref="R241:R271" si="103">P241+Q241</f>
        <v>35232.120000000003</v>
      </c>
      <c r="S241" s="173">
        <f>'2025 Σεπτέμβριος'!L44</f>
        <v>5002.6099999999997</v>
      </c>
      <c r="T241" s="36">
        <f t="shared" ref="T241:T271" si="104">R241+S241</f>
        <v>40234.730000000003</v>
      </c>
      <c r="U241" s="173">
        <f>'2025 Οκτώβριος'!L44</f>
        <v>5747.8799999999992</v>
      </c>
      <c r="V241" s="36">
        <f t="shared" ref="V241:V271" si="105">T241+U241</f>
        <v>45982.61</v>
      </c>
      <c r="W241" s="173">
        <f>'2025 Νοέμβριος'!L44</f>
        <v>4216.6399999999994</v>
      </c>
      <c r="X241" s="36">
        <f t="shared" ref="X241:X271" si="106">V241+W241</f>
        <v>50199.25</v>
      </c>
      <c r="Y241" s="173">
        <f>'2025 Δεκέμβριος'!L44</f>
        <v>6109.88</v>
      </c>
      <c r="Z241" s="36">
        <f t="shared" ref="Z241:Z271" si="107">X241+Y241</f>
        <v>56309.13</v>
      </c>
      <c r="AA241" s="36">
        <f t="shared" ref="AA241:AA271" si="108">C241+E241+G241+I241+K241+M241+O241+Q241+S241+U241+W241+Y241</f>
        <v>56309.13</v>
      </c>
      <c r="AD241" s="37">
        <f t="shared" ref="AD241:AD270" si="109">IF(C118&lt;&gt;0,C241,0) + IF(E118&lt;&gt;0,E241,0) + IF(G118&lt;&gt;0,G241,0) +
IF(I118&lt;&gt;0,I241,0) + IF(K118&lt;&gt;0,K241,0) + IF(M118&lt;&gt;0,M241,0) +
IF(O118&lt;&gt;0,O241,0) + IF(Q118&lt;&gt;0,Q241,0) + IF(S118&lt;&gt;0,S241,0) +
IF(U118&lt;&gt;0,U241,0) + IF(W118&lt;&gt;0,W241,0) + IF(Y118&lt;&gt;0,Y241,0)</f>
        <v>19877.75</v>
      </c>
    </row>
    <row r="242" spans="1:30" x14ac:dyDescent="0.25">
      <c r="A242" s="44" t="str">
        <f>'2025 Ιανουάριος'!C45</f>
        <v>Μικτές Αποδοχές Operation (Α.Κ.Operation )</v>
      </c>
      <c r="B242" s="35">
        <v>2024</v>
      </c>
      <c r="C242" s="173">
        <f>'2025 Ιανουάριος'!L45</f>
        <v>4189.99</v>
      </c>
      <c r="D242" s="36">
        <f t="shared" si="96"/>
        <v>4189.99</v>
      </c>
      <c r="E242" s="173">
        <f>'2025 Φεβρουάριος'!L45</f>
        <v>4702.76</v>
      </c>
      <c r="F242" s="36">
        <f t="shared" si="97"/>
        <v>8892.75</v>
      </c>
      <c r="G242" s="173">
        <f>'2025 Μάρτιος'!L45</f>
        <v>11008.529999999999</v>
      </c>
      <c r="H242" s="36">
        <f t="shared" si="98"/>
        <v>19901.28</v>
      </c>
      <c r="I242" s="173">
        <f>'2025 Απρίλιος'!L45</f>
        <v>5570.36</v>
      </c>
      <c r="J242" s="36">
        <f t="shared" si="99"/>
        <v>25471.64</v>
      </c>
      <c r="K242" s="173">
        <f>'2025 Μάιος'!L45</f>
        <v>3696.09</v>
      </c>
      <c r="L242" s="36">
        <f t="shared" si="100"/>
        <v>29167.73</v>
      </c>
      <c r="M242" s="173">
        <f>'2025 Ιούνιος'!L45</f>
        <v>4144.0200000000004</v>
      </c>
      <c r="N242" s="36">
        <f t="shared" si="101"/>
        <v>33311.75</v>
      </c>
      <c r="O242" s="173">
        <f>'2025 Ιούλιος'!L45</f>
        <v>3850.73</v>
      </c>
      <c r="P242" s="36">
        <f t="shared" si="102"/>
        <v>37162.480000000003</v>
      </c>
      <c r="Q242" s="173">
        <f>'2025 Aύγουστος'!L45</f>
        <v>5746.2000000000007</v>
      </c>
      <c r="R242" s="36">
        <f t="shared" si="103"/>
        <v>42908.680000000008</v>
      </c>
      <c r="S242" s="173">
        <f>'2025 Σεπτέμβριος'!L45</f>
        <v>5054.9400000000005</v>
      </c>
      <c r="T242" s="36">
        <f t="shared" si="104"/>
        <v>47963.62000000001</v>
      </c>
      <c r="U242" s="173">
        <f>'2025 Οκτώβριος'!L45</f>
        <v>4986.0600000000004</v>
      </c>
      <c r="V242" s="36">
        <f t="shared" si="105"/>
        <v>52949.680000000008</v>
      </c>
      <c r="W242" s="173">
        <f>'2025 Νοέμβριος'!L45</f>
        <v>5135.38</v>
      </c>
      <c r="X242" s="36">
        <f t="shared" si="106"/>
        <v>58085.060000000005</v>
      </c>
      <c r="Y242" s="173">
        <f>'2025 Δεκέμβριος'!L45</f>
        <v>7261.55</v>
      </c>
      <c r="Z242" s="36">
        <f t="shared" si="107"/>
        <v>65346.610000000008</v>
      </c>
      <c r="AA242" s="36">
        <f t="shared" si="108"/>
        <v>65346.610000000008</v>
      </c>
      <c r="AD242" s="37">
        <f t="shared" si="109"/>
        <v>29167.73</v>
      </c>
    </row>
    <row r="243" spans="1:30" x14ac:dyDescent="0.25">
      <c r="A243" s="44" t="str">
        <f>'2025 Ιανουάριος'!C46</f>
        <v>Μικτές Αποδοχές Maintenance (Α.Κ.Υπ.)</v>
      </c>
      <c r="B243" s="35">
        <v>2024</v>
      </c>
      <c r="C243" s="173">
        <f>'2025 Ιανουάριος'!L46</f>
        <v>2700.2799999999997</v>
      </c>
      <c r="D243" s="36">
        <f t="shared" si="96"/>
        <v>2700.2799999999997</v>
      </c>
      <c r="E243" s="173">
        <f>'2025 Φεβρουάριος'!L46</f>
        <v>2652.8500000000004</v>
      </c>
      <c r="F243" s="36">
        <f t="shared" si="97"/>
        <v>5353.13</v>
      </c>
      <c r="G243" s="173">
        <f>'2025 Μάρτιος'!L46</f>
        <v>2814.91</v>
      </c>
      <c r="H243" s="36">
        <f t="shared" si="98"/>
        <v>8168.04</v>
      </c>
      <c r="I243" s="173">
        <f>'2025 Απρίλιος'!L46</f>
        <v>3696.68</v>
      </c>
      <c r="J243" s="36">
        <f t="shared" si="99"/>
        <v>11864.72</v>
      </c>
      <c r="K243" s="173">
        <f>'2025 Μάιος'!L46</f>
        <v>2821.13</v>
      </c>
      <c r="L243" s="36">
        <f t="shared" si="100"/>
        <v>14685.849999999999</v>
      </c>
      <c r="M243" s="173">
        <f>'2025 Ιούνιος'!L46</f>
        <v>2653.87</v>
      </c>
      <c r="N243" s="36">
        <f t="shared" si="101"/>
        <v>17339.719999999998</v>
      </c>
      <c r="O243" s="173">
        <f>'2025 Ιούλιος'!L46</f>
        <v>3863.6800000000003</v>
      </c>
      <c r="P243" s="36">
        <f t="shared" si="102"/>
        <v>21203.399999999998</v>
      </c>
      <c r="Q243" s="173">
        <f>'2025 Aύγουστος'!L46</f>
        <v>1982.12</v>
      </c>
      <c r="R243" s="36">
        <f t="shared" si="103"/>
        <v>23185.519999999997</v>
      </c>
      <c r="S243" s="173">
        <f>'2025 Σεπτέμβριος'!L46</f>
        <v>1933.8</v>
      </c>
      <c r="T243" s="36">
        <f t="shared" si="104"/>
        <v>25119.319999999996</v>
      </c>
      <c r="U243" s="173">
        <f>'2025 Οκτώβριος'!L46</f>
        <v>2330.9</v>
      </c>
      <c r="V243" s="36">
        <f t="shared" si="105"/>
        <v>27450.219999999998</v>
      </c>
      <c r="W243" s="173">
        <f>'2025 Νοέμβριος'!L46</f>
        <v>2263.46</v>
      </c>
      <c r="X243" s="36">
        <f t="shared" si="106"/>
        <v>29713.679999999997</v>
      </c>
      <c r="Y243" s="173">
        <f>'2025 Δεκέμβριος'!L46</f>
        <v>4350.17</v>
      </c>
      <c r="Z243" s="36">
        <f t="shared" si="107"/>
        <v>34063.85</v>
      </c>
      <c r="AA243" s="36">
        <f t="shared" si="108"/>
        <v>34063.85</v>
      </c>
      <c r="AD243" s="37">
        <f t="shared" si="109"/>
        <v>14685.849999999999</v>
      </c>
    </row>
    <row r="244" spans="1:30" x14ac:dyDescent="0.25">
      <c r="A244" s="44" t="str">
        <f>'2025 Ιανουάριος'!C47</f>
        <v>Ασφαλιστικές εισφορές (Α.Κ.HOUSE KEEPING)</v>
      </c>
      <c r="B244" s="35">
        <v>2024</v>
      </c>
      <c r="C244" s="173">
        <f>'2025 Ιανουάριος'!L47</f>
        <v>747.42000000000007</v>
      </c>
      <c r="D244" s="36">
        <f t="shared" si="96"/>
        <v>747.42000000000007</v>
      </c>
      <c r="E244" s="173">
        <f>'2025 Φεβρουάριος'!L47</f>
        <v>698.88999999999987</v>
      </c>
      <c r="F244" s="36">
        <f t="shared" si="97"/>
        <v>1446.31</v>
      </c>
      <c r="G244" s="173">
        <f>'2025 Μάρτιος'!L47</f>
        <v>815.88</v>
      </c>
      <c r="H244" s="36">
        <f t="shared" si="98"/>
        <v>2262.19</v>
      </c>
      <c r="I244" s="173">
        <f>'2025 Απρίλιος'!L47</f>
        <v>1325.1</v>
      </c>
      <c r="J244" s="36">
        <f t="shared" si="99"/>
        <v>3587.29</v>
      </c>
      <c r="K244" s="173">
        <f>'2025 Μάιος'!L47</f>
        <v>1221.99</v>
      </c>
      <c r="L244" s="36">
        <f t="shared" si="100"/>
        <v>4809.28</v>
      </c>
      <c r="M244" s="173">
        <f>'2025 Ιούνιος'!L47</f>
        <v>1170.8600000000001</v>
      </c>
      <c r="N244" s="36">
        <f t="shared" si="101"/>
        <v>5980.1399999999994</v>
      </c>
      <c r="O244" s="173">
        <f>'2025 Ιούλιος'!L47</f>
        <v>1058.54</v>
      </c>
      <c r="P244" s="36">
        <f t="shared" si="102"/>
        <v>7038.6799999999994</v>
      </c>
      <c r="Q244" s="173">
        <f>'2025 Aύγουστος'!L47</f>
        <v>1481.66</v>
      </c>
      <c r="R244" s="36">
        <f t="shared" si="103"/>
        <v>8520.34</v>
      </c>
      <c r="S244" s="173">
        <f>'2025 Σεπτέμβριος'!L47</f>
        <v>1156.06</v>
      </c>
      <c r="T244" s="36">
        <f t="shared" si="104"/>
        <v>9676.4</v>
      </c>
      <c r="U244" s="173">
        <f>'2025 Οκτώβριος'!L47</f>
        <v>1326.72</v>
      </c>
      <c r="V244" s="36">
        <f t="shared" si="105"/>
        <v>11003.119999999999</v>
      </c>
      <c r="W244" s="173">
        <f>'2025 Νοέμβριος'!L47</f>
        <v>940.74</v>
      </c>
      <c r="X244" s="36">
        <f t="shared" si="106"/>
        <v>11943.859999999999</v>
      </c>
      <c r="Y244" s="173">
        <f>'2025 Δεκέμβριος'!L47</f>
        <v>1394.9099999999999</v>
      </c>
      <c r="Z244" s="36">
        <f t="shared" si="107"/>
        <v>13338.769999999999</v>
      </c>
      <c r="AA244" s="36">
        <f t="shared" si="108"/>
        <v>13338.769999999999</v>
      </c>
      <c r="AD244" s="37">
        <f t="shared" si="109"/>
        <v>4809.28</v>
      </c>
    </row>
    <row r="245" spans="1:30" x14ac:dyDescent="0.25">
      <c r="A245" s="44" t="str">
        <f>'2025 Ιανουάριος'!C48</f>
        <v>Ασφαλιστικές εισφορές (Α.Κ. OPERATION DEP )</v>
      </c>
      <c r="B245" s="35">
        <v>2024</v>
      </c>
      <c r="C245" s="173">
        <f>'2025 Ιανουάριος'!L48</f>
        <v>933.94999999999993</v>
      </c>
      <c r="D245" s="36">
        <f t="shared" si="96"/>
        <v>933.94999999999993</v>
      </c>
      <c r="E245" s="173">
        <f>'2025 Φεβρουάριος'!L48</f>
        <v>1048.25</v>
      </c>
      <c r="F245" s="36">
        <f t="shared" si="97"/>
        <v>1982.1999999999998</v>
      </c>
      <c r="G245" s="173">
        <f>'2025 Μάρτιος'!L48</f>
        <v>1577.5700000000002</v>
      </c>
      <c r="H245" s="36">
        <f t="shared" si="98"/>
        <v>3559.77</v>
      </c>
      <c r="I245" s="173">
        <f>'2025 Απρίλιος'!L48</f>
        <v>1238.6400000000001</v>
      </c>
      <c r="J245" s="36">
        <f t="shared" si="99"/>
        <v>4798.41</v>
      </c>
      <c r="K245" s="173">
        <f>'2025 Μάιος'!L48</f>
        <v>823.86000000000013</v>
      </c>
      <c r="L245" s="36">
        <f t="shared" si="100"/>
        <v>5622.27</v>
      </c>
      <c r="M245" s="173">
        <f>'2025 Ιούνιος'!L48</f>
        <v>947.22</v>
      </c>
      <c r="N245" s="36">
        <f t="shared" si="101"/>
        <v>6569.4900000000007</v>
      </c>
      <c r="O245" s="173">
        <f>'2025 Ιούλιος'!L48</f>
        <v>810.41</v>
      </c>
      <c r="P245" s="36">
        <f t="shared" si="102"/>
        <v>7379.9000000000005</v>
      </c>
      <c r="Q245" s="173">
        <f>'2025 Aύγουστος'!L48</f>
        <v>1307.33</v>
      </c>
      <c r="R245" s="36">
        <f t="shared" si="103"/>
        <v>8687.23</v>
      </c>
      <c r="S245" s="173">
        <f>'2025 Σεπτέμβριος'!L48</f>
        <v>1005.9300000000001</v>
      </c>
      <c r="T245" s="36">
        <f t="shared" si="104"/>
        <v>9693.16</v>
      </c>
      <c r="U245" s="173">
        <f>'2025 Οκτώβριος'!L48</f>
        <v>1008.1999999999999</v>
      </c>
      <c r="V245" s="36">
        <f t="shared" si="105"/>
        <v>10701.36</v>
      </c>
      <c r="W245" s="173">
        <f>'2025 Νοέμβριος'!L48</f>
        <v>1022.1800000000002</v>
      </c>
      <c r="X245" s="36">
        <f t="shared" si="106"/>
        <v>11723.54</v>
      </c>
      <c r="Y245" s="173">
        <f>'2025 Δεκέμβριος'!L48</f>
        <v>1422.38</v>
      </c>
      <c r="Z245" s="36">
        <f t="shared" si="107"/>
        <v>13145.920000000002</v>
      </c>
      <c r="AA245" s="36">
        <f t="shared" si="108"/>
        <v>13145.920000000002</v>
      </c>
      <c r="AD245" s="37">
        <f t="shared" si="109"/>
        <v>5622.27</v>
      </c>
    </row>
    <row r="246" spans="1:30" x14ac:dyDescent="0.25">
      <c r="A246" s="44" t="str">
        <f>'2025 Ιανουάριος'!C49</f>
        <v>Ασφαλιστικές εισφορές (Α.Κ. MAINTENANCE DEP )</v>
      </c>
      <c r="B246" s="35">
        <v>2024</v>
      </c>
      <c r="C246" s="173">
        <f>'2025 Ιανουάριος'!L49</f>
        <v>713.96</v>
      </c>
      <c r="D246" s="36">
        <f t="shared" si="96"/>
        <v>713.96</v>
      </c>
      <c r="E246" s="173">
        <f>'2025 Φεβρουάριος'!L49</f>
        <v>701.41</v>
      </c>
      <c r="F246" s="36">
        <f t="shared" si="97"/>
        <v>1415.37</v>
      </c>
      <c r="G246" s="173">
        <f>'2025 Μάρτιος'!L49</f>
        <v>744.26</v>
      </c>
      <c r="H246" s="36">
        <f t="shared" si="98"/>
        <v>2159.63</v>
      </c>
      <c r="I246" s="173">
        <f>'2025 Απρίλιος'!L49</f>
        <v>977.3900000000001</v>
      </c>
      <c r="J246" s="36">
        <f t="shared" si="99"/>
        <v>3137.0200000000004</v>
      </c>
      <c r="K246" s="173">
        <f>'2025 Μάιος'!L49</f>
        <v>745.91</v>
      </c>
      <c r="L246" s="36">
        <f t="shared" si="100"/>
        <v>3882.9300000000003</v>
      </c>
      <c r="M246" s="173">
        <f>'2025 Ιούνιος'!L49</f>
        <v>776.3</v>
      </c>
      <c r="N246" s="36">
        <f t="shared" si="101"/>
        <v>4659.2300000000005</v>
      </c>
      <c r="O246" s="173">
        <f>'2025 Ιούλιος'!L49</f>
        <v>824.94</v>
      </c>
      <c r="P246" s="36">
        <f t="shared" si="102"/>
        <v>5484.17</v>
      </c>
      <c r="Q246" s="173">
        <f>'2025 Aύγουστος'!L49</f>
        <v>517.64</v>
      </c>
      <c r="R246" s="36">
        <f t="shared" si="103"/>
        <v>6001.81</v>
      </c>
      <c r="S246" s="173">
        <f>'2025 Σεπτέμβριος'!L49</f>
        <v>484.86</v>
      </c>
      <c r="T246" s="36">
        <f t="shared" si="104"/>
        <v>6486.67</v>
      </c>
      <c r="U246" s="173">
        <f>'2025 Οκτώβριος'!L49</f>
        <v>589.86</v>
      </c>
      <c r="V246" s="36">
        <f t="shared" si="105"/>
        <v>7076.53</v>
      </c>
      <c r="W246" s="173">
        <f>'2025 Νοέμβριος'!L49</f>
        <v>572.03</v>
      </c>
      <c r="X246" s="36">
        <f t="shared" si="106"/>
        <v>7648.5599999999995</v>
      </c>
      <c r="Y246" s="173">
        <f>'2025 Δεκέμβριος'!L49</f>
        <v>1123.74</v>
      </c>
      <c r="Z246" s="36">
        <f t="shared" si="107"/>
        <v>8772.2999999999993</v>
      </c>
      <c r="AA246" s="36">
        <f t="shared" si="108"/>
        <v>8772.2999999999993</v>
      </c>
      <c r="AD246" s="37">
        <f t="shared" si="109"/>
        <v>3882.9300000000003</v>
      </c>
    </row>
    <row r="247" spans="1:30" x14ac:dyDescent="0.25">
      <c r="A247" s="44" t="str">
        <f>'2025 Ιανουάριος'!C50</f>
        <v xml:space="preserve">Ενοίκια </v>
      </c>
      <c r="B247" s="35">
        <v>2024</v>
      </c>
      <c r="C247" s="173">
        <f>'2025 Ιανουάριος'!L50</f>
        <v>9308.57</v>
      </c>
      <c r="D247" s="36">
        <f t="shared" si="96"/>
        <v>9308.57</v>
      </c>
      <c r="E247" s="173">
        <f>'2025 Φεβρουάριος'!L50</f>
        <v>9312.57</v>
      </c>
      <c r="F247" s="36">
        <f t="shared" si="97"/>
        <v>18621.14</v>
      </c>
      <c r="G247" s="173">
        <f>'2025 Μάρτιος'!L50</f>
        <v>9312.57</v>
      </c>
      <c r="H247" s="36">
        <f t="shared" si="98"/>
        <v>27933.71</v>
      </c>
      <c r="I247" s="173">
        <f>'2025 Απρίλιος'!L50</f>
        <v>9312.57</v>
      </c>
      <c r="J247" s="36">
        <f t="shared" si="99"/>
        <v>37246.28</v>
      </c>
      <c r="K247" s="173">
        <f>'2025 Μάιος'!L50</f>
        <v>9312.57</v>
      </c>
      <c r="L247" s="36">
        <f t="shared" si="100"/>
        <v>46558.85</v>
      </c>
      <c r="M247" s="173">
        <f>'2025 Ιούνιος'!L50</f>
        <v>9331.11</v>
      </c>
      <c r="N247" s="36">
        <f t="shared" si="101"/>
        <v>55889.96</v>
      </c>
      <c r="O247" s="173">
        <f>'2025 Ιούλιος'!L50</f>
        <v>9331.11</v>
      </c>
      <c r="P247" s="36">
        <f t="shared" si="102"/>
        <v>65221.07</v>
      </c>
      <c r="Q247" s="173">
        <f>'2025 Aύγουστος'!L50</f>
        <v>9331.11</v>
      </c>
      <c r="R247" s="36">
        <f t="shared" si="103"/>
        <v>74552.179999999993</v>
      </c>
      <c r="S247" s="173">
        <f>'2025 Σεπτέμβριος'!L50</f>
        <v>9799.739999999998</v>
      </c>
      <c r="T247" s="36">
        <f t="shared" si="104"/>
        <v>84351.919999999984</v>
      </c>
      <c r="U247" s="173">
        <f>'2025 Οκτώβριος'!L50</f>
        <v>9331.11</v>
      </c>
      <c r="V247" s="36">
        <f t="shared" si="105"/>
        <v>93683.029999999984</v>
      </c>
      <c r="W247" s="173">
        <f>'2025 Νοέμβριος'!L50</f>
        <v>9218.49</v>
      </c>
      <c r="X247" s="36">
        <f t="shared" si="106"/>
        <v>102901.51999999999</v>
      </c>
      <c r="Y247" s="173">
        <f>'2025 Δεκέμβριος'!L50</f>
        <v>15699.139999999998</v>
      </c>
      <c r="Z247" s="36">
        <f t="shared" si="107"/>
        <v>118600.65999999999</v>
      </c>
      <c r="AA247" s="36">
        <f t="shared" si="108"/>
        <v>118600.65999999999</v>
      </c>
      <c r="AD247" s="37">
        <f t="shared" si="109"/>
        <v>46558.85</v>
      </c>
    </row>
    <row r="248" spans="1:30" x14ac:dyDescent="0.25">
      <c r="A248" s="44" t="str">
        <f>'2025 Ιανουάριος'!C51</f>
        <v xml:space="preserve">Διαφορά Ενοικίου </v>
      </c>
      <c r="B248" s="35">
        <v>2024</v>
      </c>
      <c r="C248" s="173">
        <f>'2025 Ιανουάριος'!L51</f>
        <v>0</v>
      </c>
      <c r="D248" s="36">
        <f t="shared" si="96"/>
        <v>0</v>
      </c>
      <c r="E248" s="173">
        <f>'2025 Φεβρουάριος'!L51</f>
        <v>0</v>
      </c>
      <c r="F248" s="36">
        <f t="shared" si="97"/>
        <v>0</v>
      </c>
      <c r="G248" s="173">
        <f>'2025 Μάρτιος'!L51</f>
        <v>0</v>
      </c>
      <c r="H248" s="36">
        <f t="shared" si="98"/>
        <v>0</v>
      </c>
      <c r="I248" s="173">
        <f>'2025 Απρίλιος'!L51</f>
        <v>0</v>
      </c>
      <c r="J248" s="36">
        <f t="shared" si="99"/>
        <v>0</v>
      </c>
      <c r="K248" s="173">
        <f>'2025 Μάιος'!L51</f>
        <v>0</v>
      </c>
      <c r="L248" s="36">
        <f t="shared" si="100"/>
        <v>0</v>
      </c>
      <c r="M248" s="173">
        <f>'2025 Ιούνιος'!L51</f>
        <v>0</v>
      </c>
      <c r="N248" s="36">
        <f t="shared" si="101"/>
        <v>0</v>
      </c>
      <c r="O248" s="173">
        <f>'2025 Ιούλιος'!L51</f>
        <v>0</v>
      </c>
      <c r="P248" s="36">
        <f t="shared" si="102"/>
        <v>0</v>
      </c>
      <c r="Q248" s="173">
        <f>'2025 Aύγουστος'!L51</f>
        <v>0</v>
      </c>
      <c r="R248" s="36">
        <f t="shared" si="103"/>
        <v>0</v>
      </c>
      <c r="S248" s="173">
        <f>'2025 Σεπτέμβριος'!L51</f>
        <v>0</v>
      </c>
      <c r="T248" s="36">
        <f t="shared" si="104"/>
        <v>0</v>
      </c>
      <c r="U248" s="173">
        <f>'2025 Οκτώβριος'!L51</f>
        <v>0</v>
      </c>
      <c r="V248" s="36">
        <f t="shared" si="105"/>
        <v>0</v>
      </c>
      <c r="W248" s="173">
        <f>'2025 Νοέμβριος'!L51</f>
        <v>0</v>
      </c>
      <c r="X248" s="36">
        <f t="shared" si="106"/>
        <v>0</v>
      </c>
      <c r="Y248" s="173">
        <f>'2025 Δεκέμβριος'!L51</f>
        <v>0</v>
      </c>
      <c r="Z248" s="36">
        <f t="shared" si="107"/>
        <v>0</v>
      </c>
      <c r="AA248" s="36">
        <f t="shared" si="108"/>
        <v>0</v>
      </c>
      <c r="AD248" s="37">
        <f t="shared" si="109"/>
        <v>0</v>
      </c>
    </row>
    <row r="249" spans="1:30" x14ac:dyDescent="0.25">
      <c r="A249" s="44" t="str">
        <f>'2025 Ιανουάριος'!C52</f>
        <v xml:space="preserve">Χαρτόσημο ενοικίων </v>
      </c>
      <c r="B249" s="35">
        <v>2024</v>
      </c>
      <c r="C249" s="173">
        <f>'2025 Ιανουάριος'!L52</f>
        <v>335.09</v>
      </c>
      <c r="D249" s="36">
        <f t="shared" si="96"/>
        <v>335.09</v>
      </c>
      <c r="E249" s="173">
        <f>'2025 Φεβρουάριος'!L52</f>
        <v>327.66999999999996</v>
      </c>
      <c r="F249" s="36">
        <f t="shared" si="97"/>
        <v>662.76</v>
      </c>
      <c r="G249" s="173">
        <f>'2025 Μάρτιος'!L52</f>
        <v>327.67</v>
      </c>
      <c r="H249" s="36">
        <f t="shared" si="98"/>
        <v>990.43000000000006</v>
      </c>
      <c r="I249" s="173">
        <f>'2025 Απρίλιος'!L52</f>
        <v>327.67</v>
      </c>
      <c r="J249" s="36">
        <f t="shared" si="99"/>
        <v>1318.1000000000001</v>
      </c>
      <c r="K249" s="173">
        <f>'2025 Μάιος'!L52</f>
        <v>327.67</v>
      </c>
      <c r="L249" s="36">
        <f t="shared" si="100"/>
        <v>1645.7700000000002</v>
      </c>
      <c r="M249" s="173">
        <f>'2025 Ιούνιος'!L52</f>
        <v>328.34999999999997</v>
      </c>
      <c r="N249" s="36">
        <f t="shared" si="101"/>
        <v>1974.1200000000001</v>
      </c>
      <c r="O249" s="173">
        <f>'2025 Ιούλιος'!L52</f>
        <v>328.34999999999997</v>
      </c>
      <c r="P249" s="36">
        <f t="shared" si="102"/>
        <v>2302.4700000000003</v>
      </c>
      <c r="Q249" s="173">
        <f>'2025 Aύγουστος'!L52</f>
        <v>328.34999999999997</v>
      </c>
      <c r="R249" s="36">
        <f t="shared" si="103"/>
        <v>2630.82</v>
      </c>
      <c r="S249" s="173">
        <f>'2025 Σεπτέμβριος'!L52</f>
        <v>328.34999999999997</v>
      </c>
      <c r="T249" s="36">
        <f t="shared" si="104"/>
        <v>2959.17</v>
      </c>
      <c r="U249" s="173">
        <f>'2025 Οκτώβριος'!L52</f>
        <v>328.34999999999997</v>
      </c>
      <c r="V249" s="36">
        <f t="shared" si="105"/>
        <v>3287.52</v>
      </c>
      <c r="W249" s="173">
        <f>'2025 Νοέμβριος'!L52</f>
        <v>324.3</v>
      </c>
      <c r="X249" s="36">
        <f t="shared" si="106"/>
        <v>3611.82</v>
      </c>
      <c r="Y249" s="173">
        <f>'2025 Δεκέμβριος'!L52</f>
        <v>557.59999999999991</v>
      </c>
      <c r="Z249" s="36">
        <f t="shared" si="107"/>
        <v>4169.42</v>
      </c>
      <c r="AA249" s="36">
        <f t="shared" si="108"/>
        <v>4169.42</v>
      </c>
      <c r="AD249" s="37">
        <f t="shared" si="109"/>
        <v>1645.7700000000002</v>
      </c>
    </row>
    <row r="250" spans="1:30" x14ac:dyDescent="0.25">
      <c r="A250" s="44" t="str">
        <f>'2025 Ιανουάριος'!C53</f>
        <v xml:space="preserve">Κοινόχρηστες Δαπάνες </v>
      </c>
      <c r="B250" s="35">
        <v>2024</v>
      </c>
      <c r="C250" s="173">
        <f>'2025 Ιανουάριος'!L53</f>
        <v>535.22</v>
      </c>
      <c r="D250" s="36">
        <f t="shared" si="96"/>
        <v>535.22</v>
      </c>
      <c r="E250" s="173">
        <f>'2025 Φεβρουάριος'!L53</f>
        <v>482.53</v>
      </c>
      <c r="F250" s="36">
        <f t="shared" si="97"/>
        <v>1017.75</v>
      </c>
      <c r="G250" s="173">
        <f>'2025 Μάρτιος'!L53</f>
        <v>951.13</v>
      </c>
      <c r="H250" s="36">
        <f t="shared" si="98"/>
        <v>1968.88</v>
      </c>
      <c r="I250" s="173">
        <f>'2025 Απρίλιος'!L53</f>
        <v>292.91999999999996</v>
      </c>
      <c r="J250" s="36">
        <f t="shared" si="99"/>
        <v>2261.8000000000002</v>
      </c>
      <c r="K250" s="173">
        <f>'2025 Μάιος'!L53</f>
        <v>259.83</v>
      </c>
      <c r="L250" s="36">
        <f t="shared" si="100"/>
        <v>2521.63</v>
      </c>
      <c r="M250" s="173">
        <f>'2025 Ιούνιος'!L53</f>
        <v>1266.4299999999998</v>
      </c>
      <c r="N250" s="36">
        <f t="shared" si="101"/>
        <v>3788.06</v>
      </c>
      <c r="O250" s="173">
        <f>'2025 Ιούλιος'!L53</f>
        <v>124.78999999999999</v>
      </c>
      <c r="P250" s="36">
        <f t="shared" si="102"/>
        <v>3912.85</v>
      </c>
      <c r="Q250" s="173">
        <f>'2025 Aύγουστος'!L53</f>
        <v>265.64</v>
      </c>
      <c r="R250" s="36">
        <f t="shared" si="103"/>
        <v>4178.49</v>
      </c>
      <c r="S250" s="173">
        <f>'2025 Σεπτέμβριος'!L53</f>
        <v>865.06</v>
      </c>
      <c r="T250" s="36">
        <f t="shared" si="104"/>
        <v>5043.5499999999993</v>
      </c>
      <c r="U250" s="173">
        <f>'2025 Οκτώβριος'!L53</f>
        <v>225.26</v>
      </c>
      <c r="V250" s="36">
        <f t="shared" si="105"/>
        <v>5268.8099999999995</v>
      </c>
      <c r="W250" s="173">
        <f>'2025 Νοέμβριος'!L53</f>
        <v>176.62</v>
      </c>
      <c r="X250" s="36">
        <f t="shared" si="106"/>
        <v>5445.4299999999994</v>
      </c>
      <c r="Y250" s="173">
        <f>'2025 Δεκέμβριος'!L53</f>
        <v>1227.25</v>
      </c>
      <c r="Z250" s="36">
        <f t="shared" si="107"/>
        <v>6672.6799999999994</v>
      </c>
      <c r="AA250" s="36">
        <f t="shared" si="108"/>
        <v>6672.6799999999994</v>
      </c>
      <c r="AD250" s="37">
        <f t="shared" si="109"/>
        <v>2521.63</v>
      </c>
    </row>
    <row r="251" spans="1:30" x14ac:dyDescent="0.25">
      <c r="A251" s="44" t="str">
        <f>'2025 Ιανουάριος'!C54</f>
        <v xml:space="preserve">Ενέργεια </v>
      </c>
      <c r="B251" s="35">
        <v>2024</v>
      </c>
      <c r="C251" s="173">
        <f>'2025 Ιανουάριος'!L54</f>
        <v>107.41</v>
      </c>
      <c r="D251" s="36">
        <f t="shared" si="96"/>
        <v>107.41</v>
      </c>
      <c r="E251" s="173">
        <f>'2025 Φεβρουάριος'!L54</f>
        <v>1298.3700000000001</v>
      </c>
      <c r="F251" s="36">
        <f t="shared" si="97"/>
        <v>1405.7800000000002</v>
      </c>
      <c r="G251" s="173">
        <f>'2025 Μάρτιος'!L54</f>
        <v>462.96999999999991</v>
      </c>
      <c r="H251" s="36">
        <f t="shared" si="98"/>
        <v>1868.75</v>
      </c>
      <c r="I251" s="173">
        <f>'2025 Απρίλιος'!L54</f>
        <v>-113.32999999999998</v>
      </c>
      <c r="J251" s="36">
        <f t="shared" si="99"/>
        <v>1755.42</v>
      </c>
      <c r="K251" s="173">
        <f>'2025 Μάιος'!L54</f>
        <v>606.06999999999994</v>
      </c>
      <c r="L251" s="36">
        <f t="shared" si="100"/>
        <v>2361.4899999999998</v>
      </c>
      <c r="M251" s="173">
        <f>'2025 Ιούνιος'!L54</f>
        <v>828.71900000000016</v>
      </c>
      <c r="N251" s="36">
        <f t="shared" si="101"/>
        <v>3190.2089999999998</v>
      </c>
      <c r="O251" s="173">
        <f>'2025 Ιούλιος'!L54</f>
        <v>1191.8100000000002</v>
      </c>
      <c r="P251" s="36">
        <f t="shared" si="102"/>
        <v>4382.0190000000002</v>
      </c>
      <c r="Q251" s="173">
        <f>'2025 Aύγουστος'!L54</f>
        <v>3672.2400000000007</v>
      </c>
      <c r="R251" s="36">
        <f t="shared" si="103"/>
        <v>8054.2590000000009</v>
      </c>
      <c r="S251" s="173">
        <f>'2025 Σεπτέμβριος'!L54</f>
        <v>2343.33</v>
      </c>
      <c r="T251" s="36">
        <f t="shared" si="104"/>
        <v>10397.589</v>
      </c>
      <c r="U251" s="173">
        <f>'2025 Οκτώβριος'!L54</f>
        <v>2132</v>
      </c>
      <c r="V251" s="36">
        <f t="shared" si="105"/>
        <v>12529.589</v>
      </c>
      <c r="W251" s="173">
        <f>'2025 Νοέμβριος'!L54</f>
        <v>537.91000000000008</v>
      </c>
      <c r="X251" s="36">
        <f t="shared" si="106"/>
        <v>13067.499</v>
      </c>
      <c r="Y251" s="173">
        <f>'2025 Δεκέμβριος'!L54</f>
        <v>2113.1699999999996</v>
      </c>
      <c r="Z251" s="36">
        <f t="shared" si="107"/>
        <v>15180.669</v>
      </c>
      <c r="AA251" s="36">
        <f t="shared" si="108"/>
        <v>15180.669</v>
      </c>
      <c r="AD251" s="37">
        <f t="shared" si="109"/>
        <v>2361.4899999999998</v>
      </c>
    </row>
    <row r="252" spans="1:30" x14ac:dyDescent="0.25">
      <c r="A252" s="44" t="str">
        <f>'2025 Ιανουάριος'!C55</f>
        <v>Φυσικό αέριο</v>
      </c>
      <c r="B252" s="35">
        <v>2024</v>
      </c>
      <c r="C252" s="173">
        <f>'2025 Ιανουάριος'!L55</f>
        <v>0</v>
      </c>
      <c r="D252" s="36">
        <f t="shared" si="96"/>
        <v>0</v>
      </c>
      <c r="E252" s="173">
        <f>'2025 Φεβρουάριος'!L55</f>
        <v>0</v>
      </c>
      <c r="F252" s="36">
        <f t="shared" si="97"/>
        <v>0</v>
      </c>
      <c r="G252" s="173">
        <f>'2025 Μάρτιος'!L55</f>
        <v>0</v>
      </c>
      <c r="H252" s="36">
        <f t="shared" si="98"/>
        <v>0</v>
      </c>
      <c r="I252" s="173">
        <f>'2025 Απρίλιος'!L55</f>
        <v>0</v>
      </c>
      <c r="J252" s="36">
        <f t="shared" si="99"/>
        <v>0</v>
      </c>
      <c r="K252" s="173">
        <f>'2025 Μάιος'!L55</f>
        <v>0</v>
      </c>
      <c r="L252" s="36">
        <f t="shared" si="100"/>
        <v>0</v>
      </c>
      <c r="M252" s="173">
        <f>'2025 Ιούνιος'!L55</f>
        <v>0</v>
      </c>
      <c r="N252" s="36">
        <f t="shared" si="101"/>
        <v>0</v>
      </c>
      <c r="O252" s="173">
        <f>'2025 Ιούλιος'!L55</f>
        <v>0</v>
      </c>
      <c r="P252" s="36">
        <f t="shared" si="102"/>
        <v>0</v>
      </c>
      <c r="Q252" s="173">
        <f>'2025 Aύγουστος'!L55</f>
        <v>0</v>
      </c>
      <c r="R252" s="36">
        <f t="shared" si="103"/>
        <v>0</v>
      </c>
      <c r="S252" s="173">
        <f>'2025 Σεπτέμβριος'!L55</f>
        <v>0</v>
      </c>
      <c r="T252" s="36">
        <f t="shared" si="104"/>
        <v>0</v>
      </c>
      <c r="U252" s="173">
        <f>'2025 Οκτώβριος'!L55</f>
        <v>0</v>
      </c>
      <c r="V252" s="36">
        <f t="shared" si="105"/>
        <v>0</v>
      </c>
      <c r="W252" s="173">
        <f>'2025 Νοέμβριος'!L55</f>
        <v>0</v>
      </c>
      <c r="X252" s="36">
        <f t="shared" si="106"/>
        <v>0</v>
      </c>
      <c r="Y252" s="173">
        <f>'2025 Δεκέμβριος'!L55</f>
        <v>472.22</v>
      </c>
      <c r="Z252" s="36">
        <f t="shared" si="107"/>
        <v>472.22</v>
      </c>
      <c r="AA252" s="36">
        <f t="shared" si="108"/>
        <v>472.22</v>
      </c>
      <c r="AD252" s="37">
        <f t="shared" si="109"/>
        <v>0</v>
      </c>
    </row>
    <row r="253" spans="1:30" x14ac:dyDescent="0.25">
      <c r="A253" s="44" t="str">
        <f>'2025 Ιανουάριος'!C56</f>
        <v xml:space="preserve">Τηλεπικοινωνίες (Τηλεφωνία &amp; Διαδίκτυο) </v>
      </c>
      <c r="B253" s="35">
        <v>2024</v>
      </c>
      <c r="C253" s="173">
        <f>'2025 Ιανουάριος'!L56</f>
        <v>128.10000000000002</v>
      </c>
      <c r="D253" s="36">
        <f t="shared" si="96"/>
        <v>128.10000000000002</v>
      </c>
      <c r="E253" s="173">
        <f>'2025 Φεβρουάριος'!L56</f>
        <v>356.49</v>
      </c>
      <c r="F253" s="36">
        <f t="shared" si="97"/>
        <v>484.59000000000003</v>
      </c>
      <c r="G253" s="173">
        <f>'2025 Μάρτιος'!L56</f>
        <v>359.66999999999996</v>
      </c>
      <c r="H253" s="36">
        <f t="shared" si="98"/>
        <v>844.26</v>
      </c>
      <c r="I253" s="173">
        <f>'2025 Απρίλιος'!L56</f>
        <v>271.66999999999996</v>
      </c>
      <c r="J253" s="36">
        <f t="shared" si="99"/>
        <v>1115.9299999999998</v>
      </c>
      <c r="K253" s="173">
        <f>'2025 Μάιος'!L56</f>
        <v>356.69</v>
      </c>
      <c r="L253" s="36">
        <f t="shared" si="100"/>
        <v>1472.62</v>
      </c>
      <c r="M253" s="173">
        <f>'2025 Ιούνιος'!L56</f>
        <v>360.39</v>
      </c>
      <c r="N253" s="36">
        <f t="shared" si="101"/>
        <v>1833.0099999999998</v>
      </c>
      <c r="O253" s="173">
        <f>'2025 Ιούλιος'!L56</f>
        <v>360.39</v>
      </c>
      <c r="P253" s="36">
        <f t="shared" si="102"/>
        <v>2193.3999999999996</v>
      </c>
      <c r="Q253" s="173">
        <f>'2025 Aύγουστος'!L56</f>
        <v>357.93</v>
      </c>
      <c r="R253" s="36">
        <f t="shared" si="103"/>
        <v>2551.3299999999995</v>
      </c>
      <c r="S253" s="173">
        <f>'2025 Σεπτέμβριος'!L56</f>
        <v>360.39</v>
      </c>
      <c r="T253" s="36">
        <f t="shared" si="104"/>
        <v>2911.7199999999993</v>
      </c>
      <c r="U253" s="173">
        <f>'2025 Οκτώβριος'!L56</f>
        <v>360.39</v>
      </c>
      <c r="V253" s="36">
        <f t="shared" si="105"/>
        <v>3272.1099999999992</v>
      </c>
      <c r="W253" s="173">
        <f>'2025 Νοέμβριος'!L56</f>
        <v>375.48</v>
      </c>
      <c r="X253" s="36">
        <f t="shared" si="106"/>
        <v>3647.5899999999992</v>
      </c>
      <c r="Y253" s="173">
        <f>'2025 Δεκέμβριος'!L56</f>
        <v>606.06000000000006</v>
      </c>
      <c r="Z253" s="36">
        <f t="shared" si="107"/>
        <v>4253.6499999999996</v>
      </c>
      <c r="AA253" s="36">
        <f t="shared" si="108"/>
        <v>4253.6499999999996</v>
      </c>
      <c r="AD253" s="37">
        <f t="shared" si="109"/>
        <v>1472.62</v>
      </c>
    </row>
    <row r="254" spans="1:30" x14ac:dyDescent="0.25">
      <c r="A254" s="44" t="str">
        <f>'2025 Ιανουάριος'!C57</f>
        <v xml:space="preserve">Ύδρευση </v>
      </c>
      <c r="B254" s="35">
        <v>2024</v>
      </c>
      <c r="C254" s="173">
        <f>'2025 Ιανουάριος'!L57</f>
        <v>2.8400000000000003</v>
      </c>
      <c r="D254" s="36">
        <f t="shared" si="96"/>
        <v>2.8400000000000003</v>
      </c>
      <c r="E254" s="173">
        <f>'2025 Φεβρουάριος'!L57</f>
        <v>-29.789999999999974</v>
      </c>
      <c r="F254" s="36">
        <f t="shared" si="97"/>
        <v>-26.949999999999974</v>
      </c>
      <c r="G254" s="173">
        <f>'2025 Μάρτιος'!L57</f>
        <v>6.36</v>
      </c>
      <c r="H254" s="36">
        <f t="shared" si="98"/>
        <v>-20.589999999999975</v>
      </c>
      <c r="I254" s="173">
        <f>'2025 Απρίλιος'!L57</f>
        <v>24.39</v>
      </c>
      <c r="J254" s="36">
        <f t="shared" si="99"/>
        <v>3.8000000000000256</v>
      </c>
      <c r="K254" s="173">
        <f>'2025 Μάιος'!L57</f>
        <v>206.35000000000002</v>
      </c>
      <c r="L254" s="36">
        <f t="shared" si="100"/>
        <v>210.15000000000003</v>
      </c>
      <c r="M254" s="173">
        <f>'2025 Ιούνιος'!L57</f>
        <v>30.27</v>
      </c>
      <c r="N254" s="36">
        <f t="shared" si="101"/>
        <v>240.42000000000004</v>
      </c>
      <c r="O254" s="173">
        <f>'2025 Ιούλιος'!L57</f>
        <v>78.58</v>
      </c>
      <c r="P254" s="36">
        <f t="shared" si="102"/>
        <v>319.00000000000006</v>
      </c>
      <c r="Q254" s="173">
        <f>'2025 Aύγουστος'!L57</f>
        <v>486.81</v>
      </c>
      <c r="R254" s="36">
        <f t="shared" si="103"/>
        <v>805.81000000000006</v>
      </c>
      <c r="S254" s="173">
        <f>'2025 Σεπτέμβριος'!L57</f>
        <v>0</v>
      </c>
      <c r="T254" s="36">
        <f t="shared" si="104"/>
        <v>805.81000000000006</v>
      </c>
      <c r="U254" s="173">
        <f>'2025 Οκτώβριος'!L57</f>
        <v>95.350000000000009</v>
      </c>
      <c r="V254" s="36">
        <f t="shared" si="105"/>
        <v>901.16000000000008</v>
      </c>
      <c r="W254" s="173">
        <f>'2025 Νοέμβριος'!L57</f>
        <v>446.28</v>
      </c>
      <c r="X254" s="36">
        <f t="shared" si="106"/>
        <v>1347.44</v>
      </c>
      <c r="Y254" s="173">
        <f>'2025 Δεκέμβριος'!L57</f>
        <v>150.48000000000002</v>
      </c>
      <c r="Z254" s="36">
        <f t="shared" si="107"/>
        <v>1497.92</v>
      </c>
      <c r="AA254" s="36">
        <f t="shared" si="108"/>
        <v>1497.92</v>
      </c>
      <c r="AD254" s="37">
        <f t="shared" si="109"/>
        <v>210.15000000000003</v>
      </c>
    </row>
    <row r="255" spans="1:30" x14ac:dyDescent="0.25">
      <c r="A255" s="44" t="str">
        <f>'2025 Ιανουάριος'!C58</f>
        <v xml:space="preserve">Ασφάλιστρα </v>
      </c>
      <c r="B255" s="35">
        <v>2024</v>
      </c>
      <c r="C255" s="173">
        <f>'2025 Ιανουάριος'!L58</f>
        <v>768.31000000000017</v>
      </c>
      <c r="D255" s="36">
        <f t="shared" si="96"/>
        <v>768.31000000000017</v>
      </c>
      <c r="E255" s="173">
        <f>'2025 Φεβρουάριος'!L58</f>
        <v>0</v>
      </c>
      <c r="F255" s="36">
        <f t="shared" si="97"/>
        <v>768.31000000000017</v>
      </c>
      <c r="G255" s="173">
        <f>'2025 Μάρτιος'!L58</f>
        <v>0</v>
      </c>
      <c r="H255" s="36">
        <f t="shared" si="98"/>
        <v>768.31000000000017</v>
      </c>
      <c r="I255" s="173">
        <f>'2025 Απρίλιος'!L58</f>
        <v>0</v>
      </c>
      <c r="J255" s="36">
        <f t="shared" si="99"/>
        <v>768.31000000000017</v>
      </c>
      <c r="K255" s="173">
        <f>'2025 Μάιος'!L58</f>
        <v>0</v>
      </c>
      <c r="L255" s="36">
        <f t="shared" si="100"/>
        <v>768.31000000000017</v>
      </c>
      <c r="M255" s="173">
        <f>'2025 Ιούνιος'!L58</f>
        <v>291.37999999999988</v>
      </c>
      <c r="N255" s="36">
        <f t="shared" si="101"/>
        <v>1059.69</v>
      </c>
      <c r="O255" s="173">
        <f>'2025 Ιούλιος'!L58</f>
        <v>0</v>
      </c>
      <c r="P255" s="36">
        <f t="shared" si="102"/>
        <v>1059.69</v>
      </c>
      <c r="Q255" s="173">
        <f>'2025 Aύγουστος'!L58</f>
        <v>383.39000000000004</v>
      </c>
      <c r="R255" s="36">
        <f t="shared" si="103"/>
        <v>1443.0800000000002</v>
      </c>
      <c r="S255" s="173">
        <f>'2025 Σεπτέμβριος'!L58</f>
        <v>0</v>
      </c>
      <c r="T255" s="36">
        <f t="shared" si="104"/>
        <v>1443.0800000000002</v>
      </c>
      <c r="U255" s="173">
        <f>'2025 Οκτώβριος'!L58</f>
        <v>0</v>
      </c>
      <c r="V255" s="36">
        <f t="shared" si="105"/>
        <v>1443.0800000000002</v>
      </c>
      <c r="W255" s="173">
        <f>'2025 Νοέμβριος'!L58</f>
        <v>0</v>
      </c>
      <c r="X255" s="36">
        <f t="shared" si="106"/>
        <v>1443.0800000000002</v>
      </c>
      <c r="Y255" s="173">
        <f>'2025 Δεκέμβριος'!L58</f>
        <v>172.65</v>
      </c>
      <c r="Z255" s="36">
        <f t="shared" si="107"/>
        <v>1615.7300000000002</v>
      </c>
      <c r="AA255" s="36">
        <f t="shared" si="108"/>
        <v>1615.7300000000002</v>
      </c>
      <c r="AD255" s="37">
        <f t="shared" si="109"/>
        <v>768.31000000000017</v>
      </c>
    </row>
    <row r="256" spans="1:30" x14ac:dyDescent="0.25">
      <c r="A256" s="44" t="str">
        <f>'2025 Ιανουάριος'!C59</f>
        <v xml:space="preserve">Αναλώσιμα τρόφιμα  </v>
      </c>
      <c r="B256" s="35">
        <v>2024</v>
      </c>
      <c r="C256" s="173">
        <f>'2025 Ιανουάριος'!L59</f>
        <v>4.8399999999999181</v>
      </c>
      <c r="D256" s="36">
        <f t="shared" si="96"/>
        <v>4.8399999999999181</v>
      </c>
      <c r="E256" s="173">
        <f>'2025 Φεβρουάριος'!L59</f>
        <v>0</v>
      </c>
      <c r="F256" s="36">
        <f t="shared" si="97"/>
        <v>4.8399999999999181</v>
      </c>
      <c r="G256" s="173">
        <f>'2025 Μάρτιος'!L59</f>
        <v>249.66000000000008</v>
      </c>
      <c r="H256" s="36">
        <f t="shared" si="98"/>
        <v>254.5</v>
      </c>
      <c r="I256" s="173">
        <f>'2025 Απρίλιος'!L59</f>
        <v>256.40999999999985</v>
      </c>
      <c r="J256" s="36">
        <f t="shared" si="99"/>
        <v>510.90999999999985</v>
      </c>
      <c r="K256" s="173">
        <f>'2025 Μάιος'!L59</f>
        <v>86.929999999999836</v>
      </c>
      <c r="L256" s="36">
        <f t="shared" si="100"/>
        <v>597.83999999999969</v>
      </c>
      <c r="M256" s="173">
        <f>'2025 Ιούνιος'!L59</f>
        <v>310.02</v>
      </c>
      <c r="N256" s="36">
        <f t="shared" si="101"/>
        <v>907.85999999999967</v>
      </c>
      <c r="O256" s="173">
        <f>'2025 Ιούλιος'!L59</f>
        <v>101.18000000000029</v>
      </c>
      <c r="P256" s="36">
        <f t="shared" si="102"/>
        <v>1009.04</v>
      </c>
      <c r="Q256" s="173">
        <f>'2025 Aύγουστος'!L59</f>
        <v>0</v>
      </c>
      <c r="R256" s="36">
        <f t="shared" si="103"/>
        <v>1009.04</v>
      </c>
      <c r="S256" s="173">
        <f>'2025 Σεπτέμβριος'!L59</f>
        <v>0</v>
      </c>
      <c r="T256" s="36">
        <f t="shared" si="104"/>
        <v>1009.04</v>
      </c>
      <c r="U256" s="173">
        <f>'2025 Οκτώβριος'!L59</f>
        <v>56.519999999999982</v>
      </c>
      <c r="V256" s="36">
        <f t="shared" si="105"/>
        <v>1065.56</v>
      </c>
      <c r="W256" s="173">
        <f>'2025 Νοέμβριος'!L59</f>
        <v>172.68999999999983</v>
      </c>
      <c r="X256" s="36">
        <f t="shared" si="106"/>
        <v>1238.2499999999998</v>
      </c>
      <c r="Y256" s="173">
        <f>'2025 Δεκέμβριος'!L59</f>
        <v>62.970000000000027</v>
      </c>
      <c r="Z256" s="36">
        <f t="shared" si="107"/>
        <v>1301.2199999999998</v>
      </c>
      <c r="AA256" s="36">
        <f t="shared" si="108"/>
        <v>1301.2199999999998</v>
      </c>
      <c r="AD256" s="37">
        <f t="shared" si="109"/>
        <v>597.83999999999969</v>
      </c>
    </row>
    <row r="257" spans="1:30" x14ac:dyDescent="0.25">
      <c r="A257" s="44" t="str">
        <f>'2025 Ιανουάριος'!C60</f>
        <v xml:space="preserve">Εντυπα και γραφική ύλη </v>
      </c>
      <c r="B257" s="35">
        <v>2024</v>
      </c>
      <c r="C257" s="173">
        <f>'2025 Ιανουάριος'!L60</f>
        <v>0</v>
      </c>
      <c r="D257" s="36">
        <f t="shared" si="96"/>
        <v>0</v>
      </c>
      <c r="E257" s="173">
        <f>'2025 Φεβρουάριος'!L60</f>
        <v>0</v>
      </c>
      <c r="F257" s="36">
        <f t="shared" si="97"/>
        <v>0</v>
      </c>
      <c r="G257" s="173">
        <f>'2025 Μάρτιος'!L60</f>
        <v>0</v>
      </c>
      <c r="H257" s="36">
        <f t="shared" si="98"/>
        <v>0</v>
      </c>
      <c r="I257" s="173">
        <f>'2025 Απρίλιος'!L60</f>
        <v>0</v>
      </c>
      <c r="J257" s="36">
        <f t="shared" si="99"/>
        <v>0</v>
      </c>
      <c r="K257" s="173">
        <f>'2025 Μάιος'!L60</f>
        <v>0</v>
      </c>
      <c r="L257" s="36">
        <f t="shared" si="100"/>
        <v>0</v>
      </c>
      <c r="M257" s="173">
        <f>'2025 Ιούνιος'!L60</f>
        <v>0</v>
      </c>
      <c r="N257" s="36">
        <f t="shared" si="101"/>
        <v>0</v>
      </c>
      <c r="O257" s="173">
        <f>'2025 Ιούλιος'!L60</f>
        <v>0</v>
      </c>
      <c r="P257" s="36">
        <f t="shared" si="102"/>
        <v>0</v>
      </c>
      <c r="Q257" s="173">
        <f>'2025 Aύγουστος'!L60</f>
        <v>0</v>
      </c>
      <c r="R257" s="36">
        <f t="shared" si="103"/>
        <v>0</v>
      </c>
      <c r="S257" s="173">
        <f>'2025 Σεπτέμβριος'!L60</f>
        <v>0</v>
      </c>
      <c r="T257" s="36">
        <f t="shared" si="104"/>
        <v>0</v>
      </c>
      <c r="U257" s="173">
        <f>'2025 Οκτώβριος'!L60</f>
        <v>0</v>
      </c>
      <c r="V257" s="36">
        <f t="shared" si="105"/>
        <v>0</v>
      </c>
      <c r="W257" s="173">
        <f>'2025 Νοέμβριος'!L60</f>
        <v>0</v>
      </c>
      <c r="X257" s="36">
        <f t="shared" si="106"/>
        <v>0</v>
      </c>
      <c r="Y257" s="173">
        <f>'2025 Δεκέμβριος'!L60</f>
        <v>0</v>
      </c>
      <c r="Z257" s="36">
        <f t="shared" si="107"/>
        <v>0</v>
      </c>
      <c r="AA257" s="36">
        <f t="shared" si="108"/>
        <v>0</v>
      </c>
      <c r="AD257" s="37">
        <f t="shared" si="109"/>
        <v>0</v>
      </c>
    </row>
    <row r="258" spans="1:30" x14ac:dyDescent="0.25">
      <c r="A258" s="44" t="str">
        <f>'2025 Ιανουάριος'!C61</f>
        <v xml:space="preserve">Υλικά Καθαριότητας </v>
      </c>
      <c r="B258" s="35">
        <v>2024</v>
      </c>
      <c r="C258" s="173">
        <f>'2025 Ιανουάριος'!L61</f>
        <v>8.99</v>
      </c>
      <c r="D258" s="36">
        <f t="shared" si="96"/>
        <v>8.99</v>
      </c>
      <c r="E258" s="173">
        <f>'2025 Φεβρουάριος'!L61</f>
        <v>8.99</v>
      </c>
      <c r="F258" s="36">
        <f t="shared" si="97"/>
        <v>17.98</v>
      </c>
      <c r="G258" s="173">
        <f>'2025 Μάρτιος'!L61</f>
        <v>0</v>
      </c>
      <c r="H258" s="36">
        <f t="shared" si="98"/>
        <v>17.98</v>
      </c>
      <c r="I258" s="173">
        <f>'2025 Απρίλιος'!L61</f>
        <v>0</v>
      </c>
      <c r="J258" s="36">
        <f t="shared" si="99"/>
        <v>17.98</v>
      </c>
      <c r="K258" s="173">
        <f>'2025 Μάιος'!L61</f>
        <v>0</v>
      </c>
      <c r="L258" s="36">
        <f t="shared" si="100"/>
        <v>17.98</v>
      </c>
      <c r="M258" s="173">
        <f>'2025 Ιούνιος'!L61</f>
        <v>0</v>
      </c>
      <c r="N258" s="36">
        <f t="shared" si="101"/>
        <v>17.98</v>
      </c>
      <c r="O258" s="173">
        <f>'2025 Ιούλιος'!L61</f>
        <v>0</v>
      </c>
      <c r="P258" s="36">
        <f t="shared" si="102"/>
        <v>17.98</v>
      </c>
      <c r="Q258" s="173">
        <f>'2025 Aύγουστος'!L61</f>
        <v>9.35</v>
      </c>
      <c r="R258" s="36">
        <f t="shared" si="103"/>
        <v>27.33</v>
      </c>
      <c r="S258" s="173">
        <f>'2025 Σεπτέμβριος'!L61</f>
        <v>9.35</v>
      </c>
      <c r="T258" s="36">
        <f t="shared" si="104"/>
        <v>36.68</v>
      </c>
      <c r="U258" s="173">
        <f>'2025 Οκτώβριος'!L61</f>
        <v>0</v>
      </c>
      <c r="V258" s="36">
        <f t="shared" si="105"/>
        <v>36.68</v>
      </c>
      <c r="W258" s="173">
        <f>'2025 Νοέμβριος'!L61</f>
        <v>0</v>
      </c>
      <c r="X258" s="36">
        <f t="shared" si="106"/>
        <v>36.68</v>
      </c>
      <c r="Y258" s="173">
        <f>'2025 Δεκέμβριος'!L61</f>
        <v>0</v>
      </c>
      <c r="Z258" s="36">
        <f t="shared" si="107"/>
        <v>36.68</v>
      </c>
      <c r="AA258" s="36">
        <f t="shared" si="108"/>
        <v>36.68</v>
      </c>
      <c r="AD258" s="37">
        <f t="shared" si="109"/>
        <v>0</v>
      </c>
    </row>
    <row r="259" spans="1:30" x14ac:dyDescent="0.25">
      <c r="A259" s="44" t="str">
        <f>'2025 Ιανουάριος'!C62</f>
        <v>Υλικά Φαρμακείου</v>
      </c>
      <c r="B259" s="35">
        <v>2024</v>
      </c>
      <c r="C259" s="173">
        <f>'2025 Ιανουάριος'!L62</f>
        <v>61.85</v>
      </c>
      <c r="D259" s="36">
        <f t="shared" si="96"/>
        <v>61.85</v>
      </c>
      <c r="E259" s="173">
        <f>'2025 Φεβρουάριος'!L62</f>
        <v>0</v>
      </c>
      <c r="F259" s="36">
        <f t="shared" si="97"/>
        <v>61.85</v>
      </c>
      <c r="G259" s="173">
        <f>'2025 Μάρτιος'!L62</f>
        <v>0</v>
      </c>
      <c r="H259" s="36">
        <f t="shared" si="98"/>
        <v>61.85</v>
      </c>
      <c r="I259" s="173">
        <f>'2025 Απρίλιος'!L62</f>
        <v>0</v>
      </c>
      <c r="J259" s="36">
        <f t="shared" si="99"/>
        <v>61.85</v>
      </c>
      <c r="K259" s="173">
        <f>'2025 Μάιος'!L62</f>
        <v>0</v>
      </c>
      <c r="L259" s="36">
        <f t="shared" si="100"/>
        <v>61.85</v>
      </c>
      <c r="M259" s="173">
        <f>'2025 Ιούνιος'!L62</f>
        <v>39.25</v>
      </c>
      <c r="N259" s="36">
        <f t="shared" si="101"/>
        <v>101.1</v>
      </c>
      <c r="O259" s="173">
        <f>'2025 Ιούλιος'!L62</f>
        <v>0</v>
      </c>
      <c r="P259" s="36">
        <f t="shared" si="102"/>
        <v>101.1</v>
      </c>
      <c r="Q259" s="173">
        <f>'2025 Aύγουστος'!L62</f>
        <v>0</v>
      </c>
      <c r="R259" s="36">
        <f t="shared" si="103"/>
        <v>101.1</v>
      </c>
      <c r="S259" s="173">
        <f>'2025 Σεπτέμβριος'!L62</f>
        <v>0</v>
      </c>
      <c r="T259" s="36">
        <f t="shared" si="104"/>
        <v>101.1</v>
      </c>
      <c r="U259" s="173">
        <f>'2025 Οκτώβριος'!L62</f>
        <v>0</v>
      </c>
      <c r="V259" s="36">
        <f t="shared" si="105"/>
        <v>101.1</v>
      </c>
      <c r="W259" s="173">
        <f>'2025 Νοέμβριος'!L62</f>
        <v>0</v>
      </c>
      <c r="X259" s="36">
        <f t="shared" si="106"/>
        <v>101.1</v>
      </c>
      <c r="Y259" s="173">
        <f>'2025 Δεκέμβριος'!L62</f>
        <v>11.79</v>
      </c>
      <c r="Z259" s="36">
        <f t="shared" si="107"/>
        <v>112.88999999999999</v>
      </c>
      <c r="AA259" s="36">
        <f t="shared" si="108"/>
        <v>112.88999999999999</v>
      </c>
      <c r="AD259" s="37">
        <f t="shared" si="109"/>
        <v>0</v>
      </c>
    </row>
    <row r="260" spans="1:30" x14ac:dyDescent="0.25">
      <c r="A260" s="44" t="str">
        <f>'2025 Ιανουάριος'!C63</f>
        <v>Διάφορα αναλώσιμα</v>
      </c>
      <c r="B260" s="35">
        <v>2024</v>
      </c>
      <c r="C260" s="173">
        <f>'2025 Ιανουάριος'!L63</f>
        <v>83.76</v>
      </c>
      <c r="D260" s="36">
        <f t="shared" si="96"/>
        <v>83.76</v>
      </c>
      <c r="E260" s="173">
        <f>'2025 Φεβρουάριος'!L63</f>
        <v>378.72</v>
      </c>
      <c r="F260" s="36">
        <f t="shared" si="97"/>
        <v>462.48</v>
      </c>
      <c r="G260" s="173">
        <f>'2025 Μάρτιος'!L63</f>
        <v>0</v>
      </c>
      <c r="H260" s="36">
        <f t="shared" si="98"/>
        <v>462.48</v>
      </c>
      <c r="I260" s="173">
        <f>'2025 Απρίλιος'!L63</f>
        <v>0</v>
      </c>
      <c r="J260" s="36">
        <f t="shared" si="99"/>
        <v>462.48</v>
      </c>
      <c r="K260" s="173">
        <f>'2025 Μάιος'!L63</f>
        <v>0</v>
      </c>
      <c r="L260" s="36">
        <f t="shared" si="100"/>
        <v>462.48</v>
      </c>
      <c r="M260" s="173">
        <f>'2025 Ιούνιος'!L63</f>
        <v>0</v>
      </c>
      <c r="N260" s="36">
        <f t="shared" si="101"/>
        <v>462.48</v>
      </c>
      <c r="O260" s="173">
        <f>'2025 Ιούλιος'!L63</f>
        <v>0</v>
      </c>
      <c r="P260" s="36">
        <f t="shared" si="102"/>
        <v>462.48</v>
      </c>
      <c r="Q260" s="173">
        <f>'2025 Aύγουστος'!L63</f>
        <v>24.03</v>
      </c>
      <c r="R260" s="36">
        <f t="shared" si="103"/>
        <v>486.51</v>
      </c>
      <c r="S260" s="173">
        <f>'2025 Σεπτέμβριος'!L63</f>
        <v>37.83</v>
      </c>
      <c r="T260" s="36">
        <f t="shared" si="104"/>
        <v>524.34</v>
      </c>
      <c r="U260" s="173">
        <f>'2025 Οκτώβριος'!L63</f>
        <v>0</v>
      </c>
      <c r="V260" s="36">
        <f t="shared" si="105"/>
        <v>524.34</v>
      </c>
      <c r="W260" s="173">
        <f>'2025 Νοέμβριος'!L63</f>
        <v>0</v>
      </c>
      <c r="X260" s="36">
        <f t="shared" si="106"/>
        <v>524.34</v>
      </c>
      <c r="Y260" s="173">
        <f>'2025 Δεκέμβριος'!L63</f>
        <v>0</v>
      </c>
      <c r="Z260" s="36">
        <f t="shared" si="107"/>
        <v>524.34</v>
      </c>
      <c r="AA260" s="36">
        <f t="shared" si="108"/>
        <v>524.34</v>
      </c>
      <c r="AD260" s="37">
        <f t="shared" si="109"/>
        <v>462.48</v>
      </c>
    </row>
    <row r="261" spans="1:30" ht="28.5" x14ac:dyDescent="0.25">
      <c r="A261" s="44" t="str">
        <f>'2025 Ιανουάριος'!C64</f>
        <v>Αμοιβές συνεργατών ( Μέσα ανεύρεσης Πελατείας Booking Airbnb κλπ)</v>
      </c>
      <c r="B261" s="35">
        <v>2024</v>
      </c>
      <c r="C261" s="173">
        <f>'2025 Ιανουάριος'!L64</f>
        <v>3930.91</v>
      </c>
      <c r="D261" s="36">
        <f t="shared" si="96"/>
        <v>3930.91</v>
      </c>
      <c r="E261" s="173">
        <f>'2025 Φεβρουάριος'!L64</f>
        <v>5027.21</v>
      </c>
      <c r="F261" s="36">
        <f t="shared" si="97"/>
        <v>8958.119999999999</v>
      </c>
      <c r="G261" s="173">
        <f>'2025 Μάρτιος'!L64</f>
        <v>4924.2699999999995</v>
      </c>
      <c r="H261" s="36">
        <f t="shared" si="98"/>
        <v>13882.39</v>
      </c>
      <c r="I261" s="173">
        <f>'2025 Απρίλιος'!L64</f>
        <v>7312.44</v>
      </c>
      <c r="J261" s="36">
        <f t="shared" si="99"/>
        <v>21194.829999999998</v>
      </c>
      <c r="K261" s="173">
        <f>'2025 Μάιος'!L64</f>
        <v>11237</v>
      </c>
      <c r="L261" s="36">
        <f t="shared" si="100"/>
        <v>32431.829999999998</v>
      </c>
      <c r="M261" s="173">
        <f>'2025 Ιούνιος'!L64</f>
        <v>10545.34</v>
      </c>
      <c r="N261" s="36">
        <f t="shared" si="101"/>
        <v>42977.17</v>
      </c>
      <c r="O261" s="173">
        <f>'2025 Ιούλιος'!L64</f>
        <v>10004.91</v>
      </c>
      <c r="P261" s="36">
        <f t="shared" si="102"/>
        <v>52982.080000000002</v>
      </c>
      <c r="Q261" s="173">
        <f>'2025 Aύγουστος'!L64</f>
        <v>9089.7099999999991</v>
      </c>
      <c r="R261" s="36">
        <f t="shared" si="103"/>
        <v>62071.79</v>
      </c>
      <c r="S261" s="173">
        <f>'2025 Σεπτέμβριος'!L64</f>
        <v>8795.36</v>
      </c>
      <c r="T261" s="36">
        <f t="shared" si="104"/>
        <v>70867.149999999994</v>
      </c>
      <c r="U261" s="173">
        <f>'2025 Οκτώβριος'!L64</f>
        <v>8393.18</v>
      </c>
      <c r="V261" s="36">
        <f t="shared" si="105"/>
        <v>79260.329999999987</v>
      </c>
      <c r="W261" s="173">
        <f>'2025 Νοέμβριος'!L64</f>
        <v>9113.51</v>
      </c>
      <c r="X261" s="36">
        <f t="shared" si="106"/>
        <v>88373.839999999982</v>
      </c>
      <c r="Y261" s="173">
        <f>'2025 Δεκέμβριος'!L64</f>
        <v>6551.71</v>
      </c>
      <c r="Z261" s="36">
        <f t="shared" si="107"/>
        <v>94925.549999999988</v>
      </c>
      <c r="AA261" s="36">
        <f t="shared" si="108"/>
        <v>94925.549999999988</v>
      </c>
      <c r="AD261" s="37">
        <f t="shared" si="109"/>
        <v>32431.829999999998</v>
      </c>
    </row>
    <row r="262" spans="1:30" ht="28.5" x14ac:dyDescent="0.25">
      <c r="A262" s="44" t="str">
        <f>'2025 Ιανουάριος'!C65</f>
        <v>Εξοδα για Αναψυχή Πελατών (Κρουαζιέρες Ποδήλατα - Μαθήματα)</v>
      </c>
      <c r="B262" s="35">
        <v>2024</v>
      </c>
      <c r="C262" s="173">
        <f>'2025 Ιανουάριος'!L65</f>
        <v>0</v>
      </c>
      <c r="D262" s="36">
        <f t="shared" si="96"/>
        <v>0</v>
      </c>
      <c r="E262" s="173">
        <f>'2025 Φεβρουάριος'!L65</f>
        <v>0</v>
      </c>
      <c r="F262" s="36">
        <f t="shared" si="97"/>
        <v>0</v>
      </c>
      <c r="G262" s="173">
        <f>'2025 Μάρτιος'!L65</f>
        <v>0</v>
      </c>
      <c r="H262" s="36">
        <f t="shared" si="98"/>
        <v>0</v>
      </c>
      <c r="I262" s="173">
        <f>'2025 Απρίλιος'!L65</f>
        <v>0</v>
      </c>
      <c r="J262" s="36">
        <f t="shared" si="99"/>
        <v>0</v>
      </c>
      <c r="K262" s="173">
        <f>'2025 Μάιος'!L65</f>
        <v>0</v>
      </c>
      <c r="L262" s="36">
        <f t="shared" si="100"/>
        <v>0</v>
      </c>
      <c r="M262" s="173">
        <f>'2025 Ιούνιος'!L65</f>
        <v>353.98</v>
      </c>
      <c r="N262" s="36">
        <f t="shared" si="101"/>
        <v>353.98</v>
      </c>
      <c r="O262" s="173">
        <f>'2025 Ιούλιος'!L65</f>
        <v>398.4</v>
      </c>
      <c r="P262" s="36">
        <f t="shared" si="102"/>
        <v>752.38</v>
      </c>
      <c r="Q262" s="173">
        <f>'2025 Aύγουστος'!L65</f>
        <v>711.5</v>
      </c>
      <c r="R262" s="36">
        <f t="shared" si="103"/>
        <v>1463.88</v>
      </c>
      <c r="S262" s="173">
        <f>'2025 Σεπτέμβριος'!L65</f>
        <v>-21.24</v>
      </c>
      <c r="T262" s="36">
        <f t="shared" si="104"/>
        <v>1442.64</v>
      </c>
      <c r="U262" s="173">
        <f>'2025 Οκτώβριος'!L65</f>
        <v>793.61</v>
      </c>
      <c r="V262" s="36">
        <f t="shared" si="105"/>
        <v>2236.25</v>
      </c>
      <c r="W262" s="173">
        <f>'2025 Νοέμβριος'!L65</f>
        <v>0</v>
      </c>
      <c r="X262" s="36">
        <f t="shared" si="106"/>
        <v>2236.25</v>
      </c>
      <c r="Y262" s="173">
        <f>'2025 Δεκέμβριος'!L65</f>
        <v>0</v>
      </c>
      <c r="Z262" s="36">
        <f t="shared" si="107"/>
        <v>2236.25</v>
      </c>
      <c r="AA262" s="36">
        <f t="shared" si="108"/>
        <v>2236.25</v>
      </c>
      <c r="AD262" s="37">
        <f t="shared" si="109"/>
        <v>0</v>
      </c>
    </row>
    <row r="263" spans="1:30" x14ac:dyDescent="0.25">
      <c r="A263" s="44" t="str">
        <f>'2025 Ιανουάριος'!C66</f>
        <v>Εξοδα για Μεταφορά Πελατών</v>
      </c>
      <c r="B263" s="35">
        <v>2024</v>
      </c>
      <c r="C263" s="173">
        <f>'2025 Ιανουάριος'!L66</f>
        <v>0</v>
      </c>
      <c r="D263" s="36">
        <f t="shared" si="96"/>
        <v>0</v>
      </c>
      <c r="E263" s="173">
        <f>'2025 Φεβρουάριος'!L66</f>
        <v>0</v>
      </c>
      <c r="F263" s="36">
        <f t="shared" si="97"/>
        <v>0</v>
      </c>
      <c r="G263" s="173">
        <f>'2025 Μάρτιος'!L66</f>
        <v>0</v>
      </c>
      <c r="H263" s="36">
        <f t="shared" si="98"/>
        <v>0</v>
      </c>
      <c r="I263" s="173">
        <f>'2025 Απρίλιος'!L66</f>
        <v>0</v>
      </c>
      <c r="J263" s="36">
        <f t="shared" si="99"/>
        <v>0</v>
      </c>
      <c r="K263" s="173">
        <f>'2025 Μάιος'!L66</f>
        <v>0</v>
      </c>
      <c r="L263" s="36">
        <f t="shared" si="100"/>
        <v>0</v>
      </c>
      <c r="M263" s="173">
        <f>'2025 Ιούνιος'!L66</f>
        <v>140</v>
      </c>
      <c r="N263" s="36">
        <f t="shared" si="101"/>
        <v>140</v>
      </c>
      <c r="O263" s="173">
        <f>'2025 Ιούλιος'!L66</f>
        <v>88.5</v>
      </c>
      <c r="P263" s="36">
        <f t="shared" si="102"/>
        <v>228.5</v>
      </c>
      <c r="Q263" s="173">
        <f>'2025 Aύγουστος'!L66</f>
        <v>0</v>
      </c>
      <c r="R263" s="36">
        <f t="shared" si="103"/>
        <v>228.5</v>
      </c>
      <c r="S263" s="173">
        <f>'2025 Σεπτέμβριος'!L66</f>
        <v>0</v>
      </c>
      <c r="T263" s="36">
        <f t="shared" si="104"/>
        <v>228.5</v>
      </c>
      <c r="U263" s="173">
        <f>'2025 Οκτώβριος'!L66</f>
        <v>0</v>
      </c>
      <c r="V263" s="36">
        <f t="shared" si="105"/>
        <v>228.5</v>
      </c>
      <c r="W263" s="173">
        <f>'2025 Νοέμβριος'!L66</f>
        <v>0</v>
      </c>
      <c r="X263" s="36">
        <f t="shared" si="106"/>
        <v>228.5</v>
      </c>
      <c r="Y263" s="173">
        <f>'2025 Δεκέμβριος'!L66</f>
        <v>0</v>
      </c>
      <c r="Z263" s="36">
        <f t="shared" si="107"/>
        <v>228.5</v>
      </c>
      <c r="AA263" s="36">
        <f t="shared" si="108"/>
        <v>228.5</v>
      </c>
      <c r="AD263" s="37">
        <f t="shared" si="109"/>
        <v>0</v>
      </c>
    </row>
    <row r="264" spans="1:30" ht="28.5" x14ac:dyDescent="0.25">
      <c r="A264" s="44" t="str">
        <f>'2025 Ιανουάριος'!C67</f>
        <v xml:space="preserve">Έξοδα για σύσταση πελατείας αποθήκευσης Αποσκευών ( Radical) </v>
      </c>
      <c r="B264" s="35">
        <v>2024</v>
      </c>
      <c r="C264" s="173">
        <f>'2025 Ιανουάριος'!L67</f>
        <v>0</v>
      </c>
      <c r="D264" s="36">
        <f t="shared" si="96"/>
        <v>0</v>
      </c>
      <c r="E264" s="173">
        <f>'2025 Φεβρουάριος'!L67</f>
        <v>0</v>
      </c>
      <c r="F264" s="36">
        <f t="shared" si="97"/>
        <v>0</v>
      </c>
      <c r="G264" s="173">
        <f>'2025 Μάρτιος'!L67</f>
        <v>0</v>
      </c>
      <c r="H264" s="36">
        <f t="shared" si="98"/>
        <v>0</v>
      </c>
      <c r="I264" s="173">
        <f>'2025 Απρίλιος'!L67</f>
        <v>0</v>
      </c>
      <c r="J264" s="36">
        <f t="shared" si="99"/>
        <v>0</v>
      </c>
      <c r="K264" s="173">
        <f>'2025 Μάιος'!L67</f>
        <v>0</v>
      </c>
      <c r="L264" s="36">
        <f t="shared" si="100"/>
        <v>0</v>
      </c>
      <c r="M264" s="173">
        <f>'2025 Ιούνιος'!L67</f>
        <v>0</v>
      </c>
      <c r="N264" s="36">
        <f t="shared" si="101"/>
        <v>0</v>
      </c>
      <c r="O264" s="173">
        <f>'2025 Ιούλιος'!L67</f>
        <v>0</v>
      </c>
      <c r="P264" s="36">
        <f t="shared" si="102"/>
        <v>0</v>
      </c>
      <c r="Q264" s="173">
        <f>'2025 Aύγουστος'!L67</f>
        <v>157.55000000000001</v>
      </c>
      <c r="R264" s="36">
        <f t="shared" si="103"/>
        <v>157.55000000000001</v>
      </c>
      <c r="S264" s="173">
        <f>'2025 Σεπτέμβριος'!L67</f>
        <v>186.25</v>
      </c>
      <c r="T264" s="36">
        <f t="shared" si="104"/>
        <v>343.8</v>
      </c>
      <c r="U264" s="173">
        <f>'2025 Οκτώβριος'!L67</f>
        <v>206.81</v>
      </c>
      <c r="V264" s="36">
        <f t="shared" si="105"/>
        <v>550.61</v>
      </c>
      <c r="W264" s="173">
        <f>'2025 Νοέμβριος'!L67</f>
        <v>229.14</v>
      </c>
      <c r="X264" s="36">
        <f t="shared" si="106"/>
        <v>779.75</v>
      </c>
      <c r="Y264" s="173">
        <f>'2025 Δεκέμβριος'!L67</f>
        <v>0</v>
      </c>
      <c r="Z264" s="36">
        <f t="shared" si="107"/>
        <v>779.75</v>
      </c>
      <c r="AA264" s="36">
        <f t="shared" si="108"/>
        <v>779.75</v>
      </c>
      <c r="AD264" s="37">
        <f t="shared" si="109"/>
        <v>0</v>
      </c>
    </row>
    <row r="265" spans="1:30" ht="28.5" x14ac:dyDescent="0.25">
      <c r="A265" s="44" t="str">
        <f>'2025 Ιανουάριος'!C68</f>
        <v>Αμοιβές Τρίτων ( Καθαριστήριο και άλλα άμεσα έξοδα )</v>
      </c>
      <c r="B265" s="35">
        <v>2024</v>
      </c>
      <c r="C265" s="173">
        <f>'2025 Ιανουάριος'!L68</f>
        <v>648.03</v>
      </c>
      <c r="D265" s="36">
        <f t="shared" si="96"/>
        <v>648.03</v>
      </c>
      <c r="E265" s="173">
        <f>'2025 Φεβρουάριος'!L68</f>
        <v>509.31</v>
      </c>
      <c r="F265" s="36">
        <f t="shared" si="97"/>
        <v>1157.3399999999999</v>
      </c>
      <c r="G265" s="173">
        <f>'2025 Μάρτιος'!L68</f>
        <v>1023.77</v>
      </c>
      <c r="H265" s="36">
        <f t="shared" si="98"/>
        <v>2181.1099999999997</v>
      </c>
      <c r="I265" s="173">
        <f>'2025 Απρίλιος'!L68</f>
        <v>2162.85</v>
      </c>
      <c r="J265" s="36">
        <f t="shared" si="99"/>
        <v>4343.9599999999991</v>
      </c>
      <c r="K265" s="173">
        <f>'2025 Μάιος'!L68</f>
        <v>2563.73</v>
      </c>
      <c r="L265" s="36">
        <f t="shared" si="100"/>
        <v>6907.6899999999987</v>
      </c>
      <c r="M265" s="173">
        <f>'2025 Ιούνιος'!L68</f>
        <v>2239.9899999999998</v>
      </c>
      <c r="N265" s="36">
        <f t="shared" si="101"/>
        <v>9147.6799999999985</v>
      </c>
      <c r="O265" s="173">
        <f>'2025 Ιούλιος'!L68</f>
        <v>1975.94</v>
      </c>
      <c r="P265" s="36">
        <f t="shared" si="102"/>
        <v>11123.619999999999</v>
      </c>
      <c r="Q265" s="173">
        <f>'2025 Aύγουστος'!L68</f>
        <v>2185.81</v>
      </c>
      <c r="R265" s="36">
        <f t="shared" si="103"/>
        <v>13309.429999999998</v>
      </c>
      <c r="S265" s="173">
        <f>'2025 Σεπτέμβριος'!L68</f>
        <v>1837.94</v>
      </c>
      <c r="T265" s="36">
        <f t="shared" si="104"/>
        <v>15147.369999999999</v>
      </c>
      <c r="U265" s="173">
        <f>'2025 Οκτώβριος'!L68</f>
        <v>2034.47</v>
      </c>
      <c r="V265" s="36">
        <f t="shared" si="105"/>
        <v>17181.84</v>
      </c>
      <c r="W265" s="173">
        <f>'2025 Νοέμβριος'!L68</f>
        <v>955.65</v>
      </c>
      <c r="X265" s="36">
        <f t="shared" si="106"/>
        <v>18137.490000000002</v>
      </c>
      <c r="Y265" s="173">
        <f>'2025 Δεκέμβριος'!L68</f>
        <v>812.86</v>
      </c>
      <c r="Z265" s="36">
        <f t="shared" si="107"/>
        <v>18950.350000000002</v>
      </c>
      <c r="AA265" s="36">
        <f t="shared" si="108"/>
        <v>18950.350000000002</v>
      </c>
      <c r="AD265" s="37">
        <f t="shared" si="109"/>
        <v>6907.6899999999987</v>
      </c>
    </row>
    <row r="266" spans="1:30" x14ac:dyDescent="0.25">
      <c r="A266" s="44" t="str">
        <f>'2025 Ιανουάριος'!C69</f>
        <v>Επισκευές - Συντηρήσεις</v>
      </c>
      <c r="B266" s="35">
        <v>2024</v>
      </c>
      <c r="C266" s="173">
        <f>'2025 Ιανουάριος'!L69</f>
        <v>659.73</v>
      </c>
      <c r="D266" s="36">
        <f t="shared" si="96"/>
        <v>659.73</v>
      </c>
      <c r="E266" s="173">
        <f>'2025 Φεβρουάριος'!L69</f>
        <v>1082.4000000000001</v>
      </c>
      <c r="F266" s="36">
        <f t="shared" si="97"/>
        <v>1742.13</v>
      </c>
      <c r="G266" s="173">
        <f>'2025 Μάρτιος'!L69</f>
        <v>1892.4199999999998</v>
      </c>
      <c r="H266" s="36">
        <f t="shared" si="98"/>
        <v>3634.55</v>
      </c>
      <c r="I266" s="173">
        <f>'2025 Απρίλιος'!L69</f>
        <v>0</v>
      </c>
      <c r="J266" s="36">
        <f t="shared" si="99"/>
        <v>3634.55</v>
      </c>
      <c r="K266" s="173">
        <f>'2025 Μάιος'!L69</f>
        <v>0</v>
      </c>
      <c r="L266" s="36">
        <f t="shared" si="100"/>
        <v>3634.55</v>
      </c>
      <c r="M266" s="173">
        <f>'2025 Ιούνιος'!L69</f>
        <v>717.63</v>
      </c>
      <c r="N266" s="36">
        <f t="shared" si="101"/>
        <v>4352.18</v>
      </c>
      <c r="O266" s="173">
        <f>'2025 Ιούλιος'!L69</f>
        <v>0</v>
      </c>
      <c r="P266" s="36">
        <f t="shared" si="102"/>
        <v>4352.18</v>
      </c>
      <c r="Q266" s="173">
        <f>'2025 Aύγουστος'!L69</f>
        <v>0</v>
      </c>
      <c r="R266" s="36">
        <f t="shared" si="103"/>
        <v>4352.18</v>
      </c>
      <c r="S266" s="173">
        <f>'2025 Σεπτέμβριος'!L69</f>
        <v>3513.93</v>
      </c>
      <c r="T266" s="36">
        <f t="shared" si="104"/>
        <v>7866.1100000000006</v>
      </c>
      <c r="U266" s="173">
        <f>'2025 Οκτώβριος'!L69</f>
        <v>0</v>
      </c>
      <c r="V266" s="36">
        <f t="shared" si="105"/>
        <v>7866.1100000000006</v>
      </c>
      <c r="W266" s="173">
        <f>'2025 Νοέμβριος'!L69</f>
        <v>0</v>
      </c>
      <c r="X266" s="36">
        <f t="shared" si="106"/>
        <v>7866.1100000000006</v>
      </c>
      <c r="Y266" s="173">
        <f>'2025 Δεκέμβριος'!L69</f>
        <v>1186.6300000000001</v>
      </c>
      <c r="Z266" s="36">
        <f t="shared" si="107"/>
        <v>9052.7400000000016</v>
      </c>
      <c r="AA266" s="36">
        <f t="shared" si="108"/>
        <v>9052.7400000000016</v>
      </c>
      <c r="AD266" s="37">
        <f t="shared" si="109"/>
        <v>0</v>
      </c>
    </row>
    <row r="267" spans="1:30" x14ac:dyDescent="0.25">
      <c r="A267" s="44" t="str">
        <f>'2025 Ιανουάριος'!C70</f>
        <v>Φόρος Παρεπιδημούντων</v>
      </c>
      <c r="B267" s="35">
        <v>2024</v>
      </c>
      <c r="C267" s="173">
        <f>'2025 Ιανουάριος'!L70</f>
        <v>59.92</v>
      </c>
      <c r="D267" s="36">
        <f t="shared" si="96"/>
        <v>59.92</v>
      </c>
      <c r="E267" s="173">
        <f>'2025 Φεβρουάριος'!L70</f>
        <v>85.2</v>
      </c>
      <c r="F267" s="36">
        <f t="shared" si="97"/>
        <v>145.12</v>
      </c>
      <c r="G267" s="173">
        <f>'2025 Μάρτιος'!L70</f>
        <v>135.74</v>
      </c>
      <c r="H267" s="36">
        <f t="shared" si="98"/>
        <v>280.86</v>
      </c>
      <c r="I267" s="173">
        <f>'2025 Απρίλιος'!L70</f>
        <v>328.35</v>
      </c>
      <c r="J267" s="36">
        <f t="shared" si="99"/>
        <v>609.21</v>
      </c>
      <c r="K267" s="173">
        <f>'2025 Μάιος'!L70</f>
        <v>343.69</v>
      </c>
      <c r="L267" s="36">
        <f t="shared" si="100"/>
        <v>952.90000000000009</v>
      </c>
      <c r="M267" s="173">
        <f>'2025 Ιούνιος'!L70</f>
        <v>403.13</v>
      </c>
      <c r="N267" s="36">
        <f t="shared" si="101"/>
        <v>1356.0300000000002</v>
      </c>
      <c r="O267" s="173">
        <f>'2025 Ιούλιος'!L70</f>
        <v>383.32</v>
      </c>
      <c r="P267" s="36">
        <f t="shared" si="102"/>
        <v>1739.3500000000001</v>
      </c>
      <c r="Q267" s="173">
        <f>'2025 Aύγουστος'!L70</f>
        <v>331.8</v>
      </c>
      <c r="R267" s="36">
        <f t="shared" si="103"/>
        <v>2071.15</v>
      </c>
      <c r="S267" s="173">
        <f>'2025 Σεπτέμβριος'!L70</f>
        <v>361.84</v>
      </c>
      <c r="T267" s="36">
        <f t="shared" si="104"/>
        <v>2432.9900000000002</v>
      </c>
      <c r="U267" s="173">
        <f>'2025 Οκτώβριος'!L70</f>
        <v>366.73</v>
      </c>
      <c r="V267" s="36">
        <f t="shared" si="105"/>
        <v>2799.7200000000003</v>
      </c>
      <c r="W267" s="173">
        <f>'2025 Νοέμβριος'!L70</f>
        <v>120.61</v>
      </c>
      <c r="X267" s="36">
        <f t="shared" si="106"/>
        <v>2920.3300000000004</v>
      </c>
      <c r="Y267" s="173">
        <f>'2025 Δεκέμβριος'!L70</f>
        <v>0</v>
      </c>
      <c r="Z267" s="36">
        <f t="shared" si="107"/>
        <v>2920.3300000000004</v>
      </c>
      <c r="AA267" s="36">
        <f t="shared" si="108"/>
        <v>2920.3300000000004</v>
      </c>
      <c r="AD267" s="37">
        <f t="shared" si="109"/>
        <v>0</v>
      </c>
    </row>
    <row r="268" spans="1:30" x14ac:dyDescent="0.25">
      <c r="A268" s="44" t="str">
        <f>'2025 Ιανουάριος'!C71</f>
        <v>Αποσβέσεις ( Κτήρια - Μηχανήματα - Εξοπλισμός )</v>
      </c>
      <c r="B268" s="35">
        <v>2024</v>
      </c>
      <c r="C268" s="173">
        <f>'2025 Ιανουάριος'!L71</f>
        <v>7839.98</v>
      </c>
      <c r="D268" s="36">
        <f t="shared" si="96"/>
        <v>7839.98</v>
      </c>
      <c r="E268" s="173">
        <f>'2025 Φεβρουάριος'!L71</f>
        <v>7839.98</v>
      </c>
      <c r="F268" s="36">
        <f t="shared" si="97"/>
        <v>15679.96</v>
      </c>
      <c r="G268" s="173">
        <f>'2025 Μάρτιος'!L71</f>
        <v>7839.98</v>
      </c>
      <c r="H268" s="36">
        <f t="shared" si="98"/>
        <v>23519.94</v>
      </c>
      <c r="I268" s="173">
        <f>'2025 Απρίλιος'!L71</f>
        <v>7839.98</v>
      </c>
      <c r="J268" s="36">
        <f t="shared" si="99"/>
        <v>31359.919999999998</v>
      </c>
      <c r="K268" s="173">
        <f>'2025 Μάιος'!L71</f>
        <v>7839.98</v>
      </c>
      <c r="L268" s="36">
        <f t="shared" si="100"/>
        <v>39199.899999999994</v>
      </c>
      <c r="M268" s="173">
        <f>'2025 Ιούνιος'!L71</f>
        <v>7839.98</v>
      </c>
      <c r="N268" s="36">
        <f t="shared" si="101"/>
        <v>47039.87999999999</v>
      </c>
      <c r="O268" s="173">
        <f>'2025 Ιούλιος'!L71</f>
        <v>7839.98</v>
      </c>
      <c r="P268" s="36">
        <f t="shared" si="102"/>
        <v>54879.859999999986</v>
      </c>
      <c r="Q268" s="173">
        <f>'2025 Aύγουστος'!L71</f>
        <v>7839.98</v>
      </c>
      <c r="R268" s="36">
        <f t="shared" si="103"/>
        <v>62719.839999999982</v>
      </c>
      <c r="S268" s="173">
        <f>'2025 Σεπτέμβριος'!L71</f>
        <v>7839.98</v>
      </c>
      <c r="T268" s="36">
        <f t="shared" si="104"/>
        <v>70559.819999999978</v>
      </c>
      <c r="U268" s="173">
        <f>'2025 Οκτώβριος'!L71</f>
        <v>7839.98</v>
      </c>
      <c r="V268" s="36">
        <f t="shared" si="105"/>
        <v>78399.799999999974</v>
      </c>
      <c r="W268" s="173">
        <f>'2025 Νοέμβριος'!L71</f>
        <v>7839.98</v>
      </c>
      <c r="X268" s="36">
        <f t="shared" si="106"/>
        <v>86239.77999999997</v>
      </c>
      <c r="Y268" s="173">
        <f>'2025 Δεκέμβριος'!L71</f>
        <v>2414.42</v>
      </c>
      <c r="Z268" s="36">
        <f t="shared" si="107"/>
        <v>88654.199999999968</v>
      </c>
      <c r="AA268" s="36">
        <f t="shared" si="108"/>
        <v>88654.199999999968</v>
      </c>
      <c r="AD268" s="37">
        <f t="shared" si="109"/>
        <v>88654.199999999968</v>
      </c>
    </row>
    <row r="269" spans="1:30" x14ac:dyDescent="0.25">
      <c r="A269" s="44" t="str">
        <f>'2025 Ιανουάριος'!C72</f>
        <v>Αναλώσιμα τρόφιμα  (Ομάδα 2**)</v>
      </c>
      <c r="B269" s="35">
        <v>2024</v>
      </c>
      <c r="C269" s="173">
        <f>'2025 Ιανουάριος'!L72</f>
        <v>1024.95</v>
      </c>
      <c r="D269" s="36">
        <f t="shared" si="96"/>
        <v>1024.95</v>
      </c>
      <c r="E269" s="173">
        <f>'2025 Φεβρουάριος'!L72</f>
        <v>1250.28</v>
      </c>
      <c r="F269" s="36">
        <f t="shared" si="97"/>
        <v>2275.23</v>
      </c>
      <c r="G269" s="173">
        <f>'2025 Μάρτιος'!L72</f>
        <v>1274.8499999999999</v>
      </c>
      <c r="H269" s="36">
        <f t="shared" si="98"/>
        <v>3550.08</v>
      </c>
      <c r="I269" s="173">
        <f>'2025 Απρίλιος'!L72</f>
        <v>3709.31</v>
      </c>
      <c r="J269" s="36">
        <f t="shared" si="99"/>
        <v>7259.3899999999994</v>
      </c>
      <c r="K269" s="173">
        <f>'2025 Μάιος'!L72</f>
        <v>3091.48</v>
      </c>
      <c r="L269" s="36">
        <f t="shared" si="100"/>
        <v>10350.869999999999</v>
      </c>
      <c r="M269" s="173">
        <f>'2025 Ιούνιος'!L72</f>
        <v>2931.61</v>
      </c>
      <c r="N269" s="36">
        <f t="shared" si="101"/>
        <v>13282.48</v>
      </c>
      <c r="O269" s="173">
        <f>'2025 Ιούλιος'!L72</f>
        <v>3442.24</v>
      </c>
      <c r="P269" s="36">
        <f t="shared" si="102"/>
        <v>16724.72</v>
      </c>
      <c r="Q269" s="173">
        <f>'2025 Aύγουστος'!L72</f>
        <v>2918.7</v>
      </c>
      <c r="R269" s="36">
        <f t="shared" si="103"/>
        <v>19643.420000000002</v>
      </c>
      <c r="S269" s="173">
        <f>'2025 Σεπτέμβριος'!L72</f>
        <v>2944.73</v>
      </c>
      <c r="T269" s="36">
        <f t="shared" si="104"/>
        <v>22588.15</v>
      </c>
      <c r="U269" s="173">
        <f>'2025 Οκτώβριος'!L72</f>
        <v>2966.78</v>
      </c>
      <c r="V269" s="36">
        <f t="shared" si="105"/>
        <v>25554.93</v>
      </c>
      <c r="W269" s="173">
        <f>'2025 Νοέμβριος'!L72</f>
        <v>1171.43</v>
      </c>
      <c r="X269" s="36">
        <f t="shared" si="106"/>
        <v>26726.36</v>
      </c>
      <c r="Y269" s="173">
        <f>'2025 Δεκέμβριος'!L72</f>
        <v>752.79</v>
      </c>
      <c r="Z269" s="36">
        <f t="shared" si="107"/>
        <v>27479.15</v>
      </c>
      <c r="AA269" s="36">
        <f t="shared" si="108"/>
        <v>27479.15</v>
      </c>
      <c r="AD269" s="37">
        <f t="shared" si="109"/>
        <v>10350.869999999999</v>
      </c>
    </row>
    <row r="270" spans="1:30" x14ac:dyDescent="0.25">
      <c r="A270" s="44" t="str">
        <f>'2025 Ιανουάριος'!C73</f>
        <v>Υλικά Καθαριότητας (Ομάδα 2**)</v>
      </c>
      <c r="B270" s="35">
        <v>2024</v>
      </c>
      <c r="C270" s="173">
        <f>'2025 Ιανουάριος'!L73</f>
        <v>0</v>
      </c>
      <c r="D270" s="36">
        <f t="shared" si="96"/>
        <v>0</v>
      </c>
      <c r="E270" s="173">
        <f>'2025 Φεβρουάριος'!L73</f>
        <v>0</v>
      </c>
      <c r="F270" s="36">
        <f t="shared" si="97"/>
        <v>0</v>
      </c>
      <c r="G270" s="173">
        <f>'2025 Μάρτιος'!L73</f>
        <v>0</v>
      </c>
      <c r="H270" s="36">
        <f t="shared" si="98"/>
        <v>0</v>
      </c>
      <c r="I270" s="173">
        <f>'2025 Απρίλιος'!L73</f>
        <v>0</v>
      </c>
      <c r="J270" s="36">
        <f t="shared" si="99"/>
        <v>0</v>
      </c>
      <c r="K270" s="173">
        <f>'2025 Μάιος'!L73</f>
        <v>0</v>
      </c>
      <c r="L270" s="36">
        <f t="shared" si="100"/>
        <v>0</v>
      </c>
      <c r="M270" s="173">
        <f>'2025 Ιούνιος'!L73</f>
        <v>0</v>
      </c>
      <c r="N270" s="36">
        <f t="shared" si="101"/>
        <v>0</v>
      </c>
      <c r="O270" s="173">
        <f>'2025 Ιούλιος'!L73</f>
        <v>0</v>
      </c>
      <c r="P270" s="36">
        <f t="shared" si="102"/>
        <v>0</v>
      </c>
      <c r="Q270" s="173">
        <f>'2025 Aύγουστος'!L73</f>
        <v>0</v>
      </c>
      <c r="R270" s="36">
        <f t="shared" si="103"/>
        <v>0</v>
      </c>
      <c r="S270" s="173">
        <f>'2025 Σεπτέμβριος'!L73</f>
        <v>0</v>
      </c>
      <c r="T270" s="36">
        <f t="shared" si="104"/>
        <v>0</v>
      </c>
      <c r="U270" s="173">
        <f>'2025 Οκτώβριος'!L73</f>
        <v>0</v>
      </c>
      <c r="V270" s="36">
        <f t="shared" si="105"/>
        <v>0</v>
      </c>
      <c r="W270" s="173">
        <f>'2025 Νοέμβριος'!L73</f>
        <v>0</v>
      </c>
      <c r="X270" s="36">
        <f t="shared" si="106"/>
        <v>0</v>
      </c>
      <c r="Y270" s="173">
        <f>'2025 Δεκέμβριος'!L73</f>
        <v>0</v>
      </c>
      <c r="Z270" s="36">
        <f t="shared" si="107"/>
        <v>0</v>
      </c>
      <c r="AA270" s="36">
        <f t="shared" si="108"/>
        <v>0</v>
      </c>
      <c r="AD270" s="37">
        <f t="shared" si="109"/>
        <v>0</v>
      </c>
    </row>
    <row r="271" spans="1:30" x14ac:dyDescent="0.25">
      <c r="A271" s="44" t="s">
        <v>154</v>
      </c>
      <c r="C271" s="174">
        <f>SUM(C241:C270)</f>
        <v>37852.28</v>
      </c>
      <c r="D271" s="36">
        <f t="shared" si="96"/>
        <v>37852.28</v>
      </c>
      <c r="E271" s="174">
        <f>SUM(E241:E270)</f>
        <v>40608.46</v>
      </c>
      <c r="F271" s="36">
        <f t="shared" si="97"/>
        <v>78460.739999999991</v>
      </c>
      <c r="G271" s="174">
        <f>SUM(G241:G270)</f>
        <v>49146.879999999983</v>
      </c>
      <c r="H271" s="36">
        <f t="shared" si="98"/>
        <v>127607.61999999997</v>
      </c>
      <c r="I271" s="174">
        <f>SUM(I241:I270)</f>
        <v>49955.25999999998</v>
      </c>
      <c r="J271" s="36">
        <f t="shared" si="99"/>
        <v>177562.87999999995</v>
      </c>
      <c r="K271" s="173">
        <f>SUM(K241:K270)</f>
        <v>50639.640000000007</v>
      </c>
      <c r="L271" s="36">
        <f t="shared" si="100"/>
        <v>228202.51999999996</v>
      </c>
      <c r="M271" s="174">
        <f>SUM(M241:M270)</f>
        <v>52568.858999999997</v>
      </c>
      <c r="N271" s="36">
        <f t="shared" si="101"/>
        <v>280771.37899999996</v>
      </c>
      <c r="O271" s="173">
        <f>SUM(O241:O270)</f>
        <v>50621.250000000007</v>
      </c>
      <c r="P271" s="36">
        <f t="shared" si="102"/>
        <v>331392.62899999996</v>
      </c>
      <c r="Q271" s="173">
        <f>'2025 Aύγουστος'!L74</f>
        <v>55000.759999999995</v>
      </c>
      <c r="R271" s="36">
        <f t="shared" si="103"/>
        <v>386393.38899999997</v>
      </c>
      <c r="S271" s="173">
        <f>SUM(S241:S270)</f>
        <v>53841.04</v>
      </c>
      <c r="T271" s="36">
        <f t="shared" si="104"/>
        <v>440234.42899999995</v>
      </c>
      <c r="U271" s="173">
        <f>SUM(U241:U270)</f>
        <v>51120.160000000003</v>
      </c>
      <c r="V271" s="36">
        <f t="shared" si="105"/>
        <v>491354.58899999992</v>
      </c>
      <c r="W271" s="174">
        <f>SUM(W241:W270)</f>
        <v>44832.52</v>
      </c>
      <c r="X271" s="36">
        <f t="shared" si="106"/>
        <v>536187.10899999994</v>
      </c>
      <c r="Y271" s="174">
        <f>SUM(Y241:Y270)</f>
        <v>54454.369999999995</v>
      </c>
      <c r="Z271" s="36">
        <f t="shared" si="107"/>
        <v>590641.47899999993</v>
      </c>
      <c r="AA271" s="36">
        <f t="shared" si="108"/>
        <v>590641.47899999993</v>
      </c>
      <c r="AD271" s="37"/>
    </row>
    <row r="276" spans="1:30" ht="17.25" x14ac:dyDescent="0.3">
      <c r="A276" s="165" t="s">
        <v>143</v>
      </c>
      <c r="B276" s="35" t="s">
        <v>87</v>
      </c>
      <c r="C276" s="172" t="s">
        <v>114</v>
      </c>
      <c r="D276" s="35" t="s">
        <v>115</v>
      </c>
      <c r="E276" s="172" t="s">
        <v>116</v>
      </c>
      <c r="F276" s="35" t="s">
        <v>117</v>
      </c>
      <c r="G276" s="172" t="s">
        <v>118</v>
      </c>
      <c r="H276" s="35" t="s">
        <v>119</v>
      </c>
      <c r="I276" s="172" t="s">
        <v>147</v>
      </c>
      <c r="J276" s="35" t="s">
        <v>121</v>
      </c>
      <c r="K276" s="172" t="s">
        <v>122</v>
      </c>
      <c r="L276" s="35" t="s">
        <v>145</v>
      </c>
      <c r="M276" s="172" t="s">
        <v>123</v>
      </c>
      <c r="N276" s="35" t="s">
        <v>124</v>
      </c>
      <c r="O276" s="172" t="s">
        <v>125</v>
      </c>
      <c r="P276" s="35" t="s">
        <v>126</v>
      </c>
      <c r="Q276" s="172" t="s">
        <v>127</v>
      </c>
      <c r="R276" s="35" t="s">
        <v>128</v>
      </c>
      <c r="S276" s="172" t="s">
        <v>148</v>
      </c>
      <c r="T276" s="35" t="s">
        <v>130</v>
      </c>
      <c r="U276" s="172" t="s">
        <v>131</v>
      </c>
      <c r="V276" s="35" t="s">
        <v>132</v>
      </c>
      <c r="W276" s="172" t="s">
        <v>133</v>
      </c>
      <c r="X276" s="35" t="s">
        <v>134</v>
      </c>
      <c r="Y276" s="172" t="s">
        <v>149</v>
      </c>
      <c r="Z276" s="35" t="s">
        <v>150</v>
      </c>
      <c r="AA276" s="35" t="s">
        <v>151</v>
      </c>
    </row>
    <row r="277" spans="1:30" x14ac:dyDescent="0.25">
      <c r="A277" s="166" t="str">
        <f>'2025 Ιανουάριος'!C81</f>
        <v>Μικτές Αποδοχές Developent Department (A.K.Ddep)</v>
      </c>
      <c r="B277" s="56">
        <v>2024</v>
      </c>
      <c r="C277" s="173">
        <f>'2025 Ιανουάριος'!L81</f>
        <v>1349.58</v>
      </c>
      <c r="D277" s="36">
        <f t="shared" ref="D277:D307" si="110">C277</f>
        <v>1349.58</v>
      </c>
      <c r="E277" s="173">
        <f>'2025 Φεβρουάριος'!L81</f>
        <v>1349.58</v>
      </c>
      <c r="F277" s="36">
        <f t="shared" ref="F277:F307" si="111">D277+E277</f>
        <v>2699.16</v>
      </c>
      <c r="G277" s="173">
        <f>'2025 Μάρτιος'!L81</f>
        <v>2190.1999999999998</v>
      </c>
      <c r="H277" s="36">
        <f t="shared" ref="H277:H307" si="112">F277+G277</f>
        <v>4889.3599999999997</v>
      </c>
      <c r="I277" s="173">
        <f>'2025 Απρίλιος'!L81</f>
        <v>2234.79</v>
      </c>
      <c r="J277" s="36">
        <f t="shared" ref="J277:J307" si="113">H277+I277</f>
        <v>7124.15</v>
      </c>
      <c r="K277" s="173">
        <f>'2025 Μάιος'!L81</f>
        <v>1573.33</v>
      </c>
      <c r="L277" s="36">
        <f t="shared" ref="L277:L307" si="114">J277+K277</f>
        <v>8697.48</v>
      </c>
      <c r="M277" s="173">
        <f>'2025 Ιούνιος'!L81</f>
        <v>1603.98</v>
      </c>
      <c r="N277" s="36">
        <f t="shared" ref="N277:N307" si="115">L277+M277</f>
        <v>10301.459999999999</v>
      </c>
      <c r="O277" s="173">
        <f>'2025 Ιούλιος'!L81</f>
        <v>1527.26</v>
      </c>
      <c r="P277" s="36">
        <f t="shared" ref="P277:P307" si="116">N277+O277</f>
        <v>11828.72</v>
      </c>
      <c r="Q277" s="173">
        <f>'2025 Aύγουστος'!L81</f>
        <v>2460.9700000000003</v>
      </c>
      <c r="R277" s="36">
        <f t="shared" ref="R277:R307" si="117">P277+Q277</f>
        <v>14289.689999999999</v>
      </c>
      <c r="S277" s="173">
        <f>'2025 Σεπτέμβριος'!L81</f>
        <v>1739.8</v>
      </c>
      <c r="T277" s="36">
        <f t="shared" ref="T277:T307" si="118">R277+S277</f>
        <v>16029.489999999998</v>
      </c>
      <c r="U277" s="173">
        <f>'2025 Οκτώβριος'!L81</f>
        <v>1739.82</v>
      </c>
      <c r="V277" s="36">
        <f t="shared" ref="V277:V307" si="119">T277+U277</f>
        <v>17769.309999999998</v>
      </c>
      <c r="W277" s="173">
        <f>'2025 Νοέμβριος'!L81</f>
        <v>1590.96</v>
      </c>
      <c r="X277" s="36">
        <f t="shared" ref="X277:X307" si="120">V277+W277</f>
        <v>19360.269999999997</v>
      </c>
      <c r="Y277" s="173">
        <f>'2025 Δεκέμβριος'!L81</f>
        <v>3226.49</v>
      </c>
      <c r="Z277" s="36">
        <f t="shared" ref="Z277:Z307" si="121">X277+Y277</f>
        <v>22586.759999999995</v>
      </c>
      <c r="AA277" s="36">
        <f t="shared" ref="AA277:AA307" si="122">C277+E277+G277+I277+K277+M277+O277+Q277+S277+U277+W277+Y277</f>
        <v>22586.759999999995</v>
      </c>
      <c r="AD277" s="37">
        <f t="shared" ref="AD277:AD306" si="123">IF(C155&lt;&gt;0,C277,0) + IF(E155&lt;&gt;0,E277,0) + IF(G155&lt;&gt;0,G277,0) +
IF(I155&lt;&gt;0,I277,0) + IF(K155&lt;&gt;0,K277,0) + IF(M155&lt;&gt;0,M277,0) +
IF(O155&lt;&gt;0,O277,0) + IF(Q155&lt;&gt;0,Q277,0) + IF(S155&lt;&gt;0,S277,0) +
IF(U155&lt;&gt;0,U277,0) + IF(W155&lt;&gt;0,W277,0) + IF(Y155&lt;&gt;0,Y277,0)</f>
        <v>8697.48</v>
      </c>
    </row>
    <row r="278" spans="1:30" x14ac:dyDescent="0.25">
      <c r="A278" s="166" t="str">
        <f>'2025 Ιανουάριος'!C82</f>
        <v>Μικτές Αποδοχές Reservation department (Α.Κ.RDep )</v>
      </c>
      <c r="B278" s="56">
        <v>2024</v>
      </c>
      <c r="C278" s="173">
        <f>'2025 Ιανουάριος'!L82</f>
        <v>0</v>
      </c>
      <c r="D278" s="36">
        <f t="shared" si="110"/>
        <v>0</v>
      </c>
      <c r="E278" s="173">
        <f>'2025 Φεβρουάριος'!L82</f>
        <v>0</v>
      </c>
      <c r="F278" s="36">
        <f t="shared" si="111"/>
        <v>0</v>
      </c>
      <c r="G278" s="173">
        <f>'2025 Μάρτιος'!L82</f>
        <v>0</v>
      </c>
      <c r="H278" s="36">
        <f t="shared" si="112"/>
        <v>0</v>
      </c>
      <c r="I278" s="173">
        <f>'2025 Απρίλιος'!L82</f>
        <v>1730.5800000000002</v>
      </c>
      <c r="J278" s="36">
        <f t="shared" si="113"/>
        <v>1730.5800000000002</v>
      </c>
      <c r="K278" s="173">
        <f>'2025 Μάιος'!L82</f>
        <v>1490.71</v>
      </c>
      <c r="L278" s="36">
        <f t="shared" si="114"/>
        <v>3221.29</v>
      </c>
      <c r="M278" s="173">
        <f>'2025 Ιούνιος'!L82</f>
        <v>2585.3000000000002</v>
      </c>
      <c r="N278" s="36">
        <f t="shared" si="115"/>
        <v>5806.59</v>
      </c>
      <c r="O278" s="173">
        <f>'2025 Ιούλιος'!L82</f>
        <v>786.42</v>
      </c>
      <c r="P278" s="36">
        <f t="shared" si="116"/>
        <v>6593.01</v>
      </c>
      <c r="Q278" s="173">
        <f>'2025 Aύγουστος'!L82</f>
        <v>1718.77</v>
      </c>
      <c r="R278" s="36">
        <f t="shared" si="117"/>
        <v>8311.7800000000007</v>
      </c>
      <c r="S278" s="173">
        <f>'2025 Σεπτέμβριος'!L82</f>
        <v>1756.79</v>
      </c>
      <c r="T278" s="36">
        <f t="shared" si="118"/>
        <v>10068.57</v>
      </c>
      <c r="U278" s="173">
        <f>'2025 Οκτώβριος'!L82</f>
        <v>1756.78</v>
      </c>
      <c r="V278" s="36">
        <f t="shared" si="119"/>
        <v>11825.35</v>
      </c>
      <c r="W278" s="173">
        <f>'2025 Νοέμβριος'!L82</f>
        <v>1604</v>
      </c>
      <c r="X278" s="36">
        <f t="shared" si="120"/>
        <v>13429.35</v>
      </c>
      <c r="Y278" s="173">
        <f>'2025 Δεκέμβριος'!L82</f>
        <v>3371.38</v>
      </c>
      <c r="Z278" s="36">
        <f t="shared" si="121"/>
        <v>16800.73</v>
      </c>
      <c r="AA278" s="36">
        <f t="shared" si="122"/>
        <v>16800.73</v>
      </c>
      <c r="AD278" s="37">
        <f t="shared" si="123"/>
        <v>3221.29</v>
      </c>
    </row>
    <row r="279" spans="1:30" x14ac:dyDescent="0.25">
      <c r="A279" s="166" t="str">
        <f>'2025 Ιανουάριος'!C83</f>
        <v>Μικτές Αποδοχές Marketing (Α.Κ.MDep )</v>
      </c>
      <c r="B279" s="56">
        <v>2024</v>
      </c>
      <c r="C279" s="173">
        <f>'2025 Ιανουάριος'!L83</f>
        <v>930.01</v>
      </c>
      <c r="D279" s="36">
        <f t="shared" si="110"/>
        <v>930.01</v>
      </c>
      <c r="E279" s="173">
        <f>'2025 Φεβρουάριος'!L83</f>
        <v>1439.8</v>
      </c>
      <c r="F279" s="36">
        <f t="shared" si="111"/>
        <v>2369.81</v>
      </c>
      <c r="G279" s="173">
        <f>'2025 Μάρτιος'!L83</f>
        <v>1434.4</v>
      </c>
      <c r="H279" s="36">
        <f t="shared" si="112"/>
        <v>3804.21</v>
      </c>
      <c r="I279" s="173">
        <f>'2025 Απρίλιος'!L83</f>
        <v>2128.84</v>
      </c>
      <c r="J279" s="36">
        <f t="shared" si="113"/>
        <v>5933.05</v>
      </c>
      <c r="K279" s="173">
        <f>'2025 Μάιος'!L83</f>
        <v>2241.0100000000002</v>
      </c>
      <c r="L279" s="36">
        <f t="shared" si="114"/>
        <v>8174.06</v>
      </c>
      <c r="M279" s="173">
        <f>'2025 Ιούνιος'!L83</f>
        <v>564.71</v>
      </c>
      <c r="N279" s="36">
        <f t="shared" si="115"/>
        <v>8738.77</v>
      </c>
      <c r="O279" s="173">
        <f>'2025 Ιούλιος'!L83</f>
        <v>1738.73</v>
      </c>
      <c r="P279" s="36">
        <f t="shared" si="116"/>
        <v>10477.5</v>
      </c>
      <c r="Q279" s="173">
        <f>'2025 Aύγουστος'!L83</f>
        <v>2797.9100000000003</v>
      </c>
      <c r="R279" s="36">
        <f t="shared" si="117"/>
        <v>13275.41</v>
      </c>
      <c r="S279" s="173">
        <f>'2025 Σεπτέμβριος'!L83</f>
        <v>2091.4</v>
      </c>
      <c r="T279" s="36">
        <f t="shared" si="118"/>
        <v>15366.81</v>
      </c>
      <c r="U279" s="173">
        <f>'2025 Οκτώβριος'!L83</f>
        <v>2091.4</v>
      </c>
      <c r="V279" s="36">
        <f t="shared" si="119"/>
        <v>17458.21</v>
      </c>
      <c r="W279" s="173">
        <f>'2025 Νοέμβριος'!L83</f>
        <v>2091.4</v>
      </c>
      <c r="X279" s="36">
        <f t="shared" si="120"/>
        <v>19549.61</v>
      </c>
      <c r="Y279" s="173">
        <f>'2025 Δεκέμβριος'!L83</f>
        <v>4349.45</v>
      </c>
      <c r="Z279" s="36">
        <f t="shared" si="121"/>
        <v>23899.06</v>
      </c>
      <c r="AA279" s="36">
        <f t="shared" si="122"/>
        <v>23899.06</v>
      </c>
      <c r="AD279" s="37">
        <f t="shared" si="123"/>
        <v>8174.06</v>
      </c>
    </row>
    <row r="280" spans="1:30" x14ac:dyDescent="0.25">
      <c r="A280" s="166" t="str">
        <f>'2025 Ιανουάριος'!C84</f>
        <v>Μικτές Αποδοχές Sales (Α.Κ.SDep )</v>
      </c>
      <c r="B280" s="56">
        <v>2024</v>
      </c>
      <c r="C280" s="173">
        <f>'2025 Ιανουάριος'!L84</f>
        <v>0</v>
      </c>
      <c r="D280" s="36">
        <f t="shared" si="110"/>
        <v>0</v>
      </c>
      <c r="E280" s="173">
        <f>'2025 Φεβρουάριος'!L84</f>
        <v>0</v>
      </c>
      <c r="F280" s="36">
        <f t="shared" si="111"/>
        <v>0</v>
      </c>
      <c r="G280" s="173">
        <f>'2025 Μάρτιος'!L84</f>
        <v>0</v>
      </c>
      <c r="H280" s="36">
        <f t="shared" si="112"/>
        <v>0</v>
      </c>
      <c r="I280" s="173">
        <f>'2025 Απρίλιος'!L84</f>
        <v>0</v>
      </c>
      <c r="J280" s="36">
        <f t="shared" si="113"/>
        <v>0</v>
      </c>
      <c r="K280" s="173">
        <f>'2025 Μάιος'!L84</f>
        <v>0</v>
      </c>
      <c r="L280" s="36">
        <f t="shared" si="114"/>
        <v>0</v>
      </c>
      <c r="M280" s="173">
        <f>'2025 Ιούνιος'!L84</f>
        <v>0</v>
      </c>
      <c r="N280" s="36">
        <f t="shared" si="115"/>
        <v>0</v>
      </c>
      <c r="O280" s="173">
        <f>'2025 Ιούλιος'!L84</f>
        <v>0</v>
      </c>
      <c r="P280" s="36">
        <f t="shared" si="116"/>
        <v>0</v>
      </c>
      <c r="Q280" s="173">
        <f>'2025 Aύγουστος'!L84</f>
        <v>0</v>
      </c>
      <c r="R280" s="36">
        <f t="shared" si="117"/>
        <v>0</v>
      </c>
      <c r="S280" s="173">
        <f>'2025 Σεπτέμβριος'!L84</f>
        <v>0</v>
      </c>
      <c r="T280" s="36">
        <f t="shared" si="118"/>
        <v>0</v>
      </c>
      <c r="U280" s="173">
        <f>'2025 Οκτώβριος'!L84</f>
        <v>0</v>
      </c>
      <c r="V280" s="36">
        <f t="shared" si="119"/>
        <v>0</v>
      </c>
      <c r="W280" s="173">
        <f>'2025 Νοέμβριος'!L84</f>
        <v>0</v>
      </c>
      <c r="X280" s="36">
        <f t="shared" si="120"/>
        <v>0</v>
      </c>
      <c r="Y280" s="173">
        <f>'2025 Δεκέμβριος'!L84</f>
        <v>0</v>
      </c>
      <c r="Z280" s="36">
        <f t="shared" si="121"/>
        <v>0</v>
      </c>
      <c r="AA280" s="36">
        <f t="shared" si="122"/>
        <v>0</v>
      </c>
      <c r="AD280" s="37">
        <f t="shared" si="123"/>
        <v>0</v>
      </c>
    </row>
    <row r="281" spans="1:30" x14ac:dyDescent="0.25">
      <c r="A281" s="166" t="str">
        <f>'2025 Ιανουάριος'!C85</f>
        <v>Ασφαλιστικές εισφορές (Α.Κ.DDep)</v>
      </c>
      <c r="B281" s="56">
        <v>2024</v>
      </c>
      <c r="C281" s="173">
        <f>'2025 Ιανουάριος'!L85</f>
        <v>0</v>
      </c>
      <c r="D281" s="36">
        <f t="shared" si="110"/>
        <v>0</v>
      </c>
      <c r="E281" s="173">
        <f>'2025 Φεβρουάριος'!L85</f>
        <v>300.82</v>
      </c>
      <c r="F281" s="36">
        <f t="shared" si="111"/>
        <v>300.82</v>
      </c>
      <c r="G281" s="173">
        <f>'2025 Μάρτιος'!L85</f>
        <v>488.2</v>
      </c>
      <c r="H281" s="36">
        <f t="shared" si="112"/>
        <v>789.02</v>
      </c>
      <c r="I281" s="173">
        <f>'2025 Απρίλιος'!L85</f>
        <v>498.13</v>
      </c>
      <c r="J281" s="36">
        <f t="shared" si="113"/>
        <v>1287.1500000000001</v>
      </c>
      <c r="K281" s="173">
        <f>'2025 Μάιος'!L85</f>
        <v>350.7</v>
      </c>
      <c r="L281" s="36">
        <f t="shared" si="114"/>
        <v>1637.8500000000001</v>
      </c>
      <c r="M281" s="173">
        <f>'2025 Ιούνιος'!L85</f>
        <v>365.51</v>
      </c>
      <c r="N281" s="36">
        <f t="shared" si="115"/>
        <v>2003.3600000000001</v>
      </c>
      <c r="O281" s="173">
        <f>'2025 Ιούλιος'!L85</f>
        <v>340.43</v>
      </c>
      <c r="P281" s="36">
        <f t="shared" si="116"/>
        <v>2343.79</v>
      </c>
      <c r="Q281" s="173">
        <f>'2025 Aύγουστος'!L85</f>
        <v>568.54999999999995</v>
      </c>
      <c r="R281" s="36">
        <f t="shared" si="117"/>
        <v>2912.34</v>
      </c>
      <c r="S281" s="173">
        <f>'2025 Σεπτέμβριος'!L85</f>
        <v>365.51</v>
      </c>
      <c r="T281" s="36">
        <f t="shared" si="118"/>
        <v>3277.8500000000004</v>
      </c>
      <c r="U281" s="173">
        <f>'2025 Οκτώβριος'!L85</f>
        <v>365.52</v>
      </c>
      <c r="V281" s="36">
        <f t="shared" si="119"/>
        <v>3643.3700000000003</v>
      </c>
      <c r="W281" s="173">
        <f>'2025 Νοέμβριος'!L85</f>
        <v>332.33</v>
      </c>
      <c r="X281" s="36">
        <f t="shared" si="120"/>
        <v>3975.7000000000003</v>
      </c>
      <c r="Y281" s="173">
        <f>'2025 Δεκέμβριος'!L85</f>
        <v>696.89</v>
      </c>
      <c r="Z281" s="36">
        <f t="shared" si="121"/>
        <v>4672.59</v>
      </c>
      <c r="AA281" s="36">
        <f t="shared" si="122"/>
        <v>4672.59</v>
      </c>
      <c r="AD281" s="37">
        <f t="shared" si="123"/>
        <v>1637.8500000000001</v>
      </c>
    </row>
    <row r="282" spans="1:30" x14ac:dyDescent="0.25">
      <c r="A282" s="166" t="str">
        <f>'2025 Ιανουάριος'!C86</f>
        <v>Ασφαλιστικές εισφορές (Α.Κ.RDep)</v>
      </c>
      <c r="B282" s="56">
        <v>2024</v>
      </c>
      <c r="C282" s="173">
        <f>'2025 Ιανουάριος'!L86</f>
        <v>300.82</v>
      </c>
      <c r="D282" s="36">
        <f t="shared" si="110"/>
        <v>300.82</v>
      </c>
      <c r="E282" s="173">
        <f>'2025 Φεβρουάριος'!L86</f>
        <v>0</v>
      </c>
      <c r="F282" s="36">
        <f t="shared" si="111"/>
        <v>300.82</v>
      </c>
      <c r="G282" s="173">
        <f>'2025 Μάρτιος'!L86</f>
        <v>0</v>
      </c>
      <c r="H282" s="36">
        <f t="shared" si="112"/>
        <v>300.82</v>
      </c>
      <c r="I282" s="173">
        <f>'2025 Απρίλιος'!L86</f>
        <v>385.75</v>
      </c>
      <c r="J282" s="36">
        <f t="shared" si="113"/>
        <v>686.56999999999994</v>
      </c>
      <c r="K282" s="173">
        <f>'2025 Μάιος'!L86</f>
        <v>332.28</v>
      </c>
      <c r="L282" s="36">
        <f t="shared" si="114"/>
        <v>1018.8499999999999</v>
      </c>
      <c r="M282" s="173">
        <f>'2025 Ιούνιος'!L86</f>
        <v>494.2</v>
      </c>
      <c r="N282" s="36">
        <f t="shared" si="115"/>
        <v>1513.05</v>
      </c>
      <c r="O282" s="173">
        <f>'2025 Ιούλιος'!L86</f>
        <v>175.29</v>
      </c>
      <c r="P282" s="36">
        <f t="shared" si="116"/>
        <v>1688.34</v>
      </c>
      <c r="Q282" s="173">
        <f>'2025 Aύγουστος'!L86</f>
        <v>403.12</v>
      </c>
      <c r="R282" s="36">
        <f t="shared" si="117"/>
        <v>2091.46</v>
      </c>
      <c r="S282" s="173">
        <f>'2025 Σεπτέμβριος'!L86</f>
        <v>369.3</v>
      </c>
      <c r="T282" s="36">
        <f t="shared" si="118"/>
        <v>2460.7600000000002</v>
      </c>
      <c r="U282" s="173">
        <f>'2025 Οκτώβριος'!L86</f>
        <v>369.3</v>
      </c>
      <c r="V282" s="36">
        <f t="shared" si="119"/>
        <v>2830.0600000000004</v>
      </c>
      <c r="W282" s="173">
        <f>'2025 Νοέμβριος'!L86</f>
        <v>335.24</v>
      </c>
      <c r="X282" s="36">
        <f t="shared" si="120"/>
        <v>3165.3</v>
      </c>
      <c r="Y282" s="173">
        <f>'2025 Δεκέμβριος'!L86</f>
        <v>729.19</v>
      </c>
      <c r="Z282" s="36">
        <f t="shared" si="121"/>
        <v>3894.4900000000002</v>
      </c>
      <c r="AA282" s="36">
        <f t="shared" si="122"/>
        <v>3894.4900000000002</v>
      </c>
      <c r="AD282" s="37">
        <f t="shared" si="123"/>
        <v>1018.8499999999999</v>
      </c>
    </row>
    <row r="283" spans="1:30" x14ac:dyDescent="0.25">
      <c r="A283" s="166" t="str">
        <f>'2025 Ιανουάριος'!C87</f>
        <v>Ασφαλιστικές εισφορές (Α.Κ.MDep)</v>
      </c>
      <c r="B283" s="56">
        <v>2024</v>
      </c>
      <c r="C283" s="173">
        <f>'2025 Ιανουάριος'!L87</f>
        <v>176.37</v>
      </c>
      <c r="D283" s="36">
        <f t="shared" si="110"/>
        <v>176.37</v>
      </c>
      <c r="E283" s="173">
        <f>'2025 Φεβρουάριος'!L87</f>
        <v>292.81</v>
      </c>
      <c r="F283" s="36">
        <f t="shared" si="111"/>
        <v>469.18</v>
      </c>
      <c r="G283" s="173">
        <f>'2025 Μάρτιος'!L87</f>
        <v>288.8</v>
      </c>
      <c r="H283" s="36">
        <f t="shared" si="112"/>
        <v>757.98</v>
      </c>
      <c r="I283" s="173">
        <f>'2025 Απρίλιος'!L87</f>
        <v>427.49</v>
      </c>
      <c r="J283" s="36">
        <f t="shared" si="113"/>
        <v>1185.47</v>
      </c>
      <c r="K283" s="173">
        <f>'2025 Μάιος'!L87</f>
        <v>414.21000000000004</v>
      </c>
      <c r="L283" s="36">
        <f t="shared" si="114"/>
        <v>1599.68</v>
      </c>
      <c r="M283" s="173">
        <f>'2025 Ιούνιος'!L87</f>
        <v>99.47</v>
      </c>
      <c r="N283" s="36">
        <f t="shared" si="115"/>
        <v>1699.15</v>
      </c>
      <c r="O283" s="173">
        <f>'2025 Ιούλιος'!L87</f>
        <v>271.76</v>
      </c>
      <c r="P283" s="36">
        <f t="shared" si="116"/>
        <v>1970.91</v>
      </c>
      <c r="Q283" s="173">
        <f>'2025 Aύγουστος'!L87</f>
        <v>477.31999999999994</v>
      </c>
      <c r="R283" s="36">
        <f t="shared" si="117"/>
        <v>2448.23</v>
      </c>
      <c r="S283" s="173">
        <f>'2025 Σεπτέμβριος'!L87</f>
        <v>326.89999999999998</v>
      </c>
      <c r="T283" s="36">
        <f t="shared" si="118"/>
        <v>2775.13</v>
      </c>
      <c r="U283" s="173">
        <f>'2025 Οκτώβριος'!L87</f>
        <v>326.89999999999998</v>
      </c>
      <c r="V283" s="36">
        <f t="shared" si="119"/>
        <v>3102.03</v>
      </c>
      <c r="W283" s="173">
        <f>'2025 Νοέμβριος'!L87</f>
        <v>326.89999999999998</v>
      </c>
      <c r="X283" s="36">
        <f t="shared" si="120"/>
        <v>3428.9300000000003</v>
      </c>
      <c r="Y283" s="173">
        <f>'2025 Δεκέμβριος'!L87</f>
        <v>679.83</v>
      </c>
      <c r="Z283" s="36">
        <f t="shared" si="121"/>
        <v>4108.76</v>
      </c>
      <c r="AA283" s="36">
        <f t="shared" si="122"/>
        <v>4108.76</v>
      </c>
      <c r="AD283" s="37">
        <f t="shared" si="123"/>
        <v>1599.68</v>
      </c>
    </row>
    <row r="284" spans="1:30" x14ac:dyDescent="0.25">
      <c r="A284" s="166" t="str">
        <f>'2025 Ιανουάριος'!C88</f>
        <v>Ασφαλιστικές εισφορές (Α.Κ.SDep)</v>
      </c>
      <c r="B284" s="56">
        <v>2024</v>
      </c>
      <c r="C284" s="173">
        <f>'2025 Ιανουάριος'!L88</f>
        <v>0</v>
      </c>
      <c r="D284" s="36">
        <f t="shared" si="110"/>
        <v>0</v>
      </c>
      <c r="E284" s="173">
        <f>'2025 Φεβρουάριος'!L88</f>
        <v>0</v>
      </c>
      <c r="F284" s="36">
        <f t="shared" si="111"/>
        <v>0</v>
      </c>
      <c r="G284" s="173">
        <f>'2025 Μάρτιος'!L88</f>
        <v>0</v>
      </c>
      <c r="H284" s="36">
        <f t="shared" si="112"/>
        <v>0</v>
      </c>
      <c r="I284" s="173">
        <f>'2025 Απρίλιος'!L88</f>
        <v>0</v>
      </c>
      <c r="J284" s="36">
        <f t="shared" si="113"/>
        <v>0</v>
      </c>
      <c r="K284" s="173">
        <f>'2025 Μάιος'!L88</f>
        <v>0</v>
      </c>
      <c r="L284" s="36">
        <f t="shared" si="114"/>
        <v>0</v>
      </c>
      <c r="M284" s="173">
        <f>'2025 Ιούνιος'!L88</f>
        <v>0</v>
      </c>
      <c r="N284" s="36">
        <f t="shared" si="115"/>
        <v>0</v>
      </c>
      <c r="O284" s="173">
        <f>'2025 Ιούλιος'!L88</f>
        <v>0</v>
      </c>
      <c r="P284" s="36">
        <f t="shared" si="116"/>
        <v>0</v>
      </c>
      <c r="Q284" s="173">
        <f>'2025 Aύγουστος'!L88</f>
        <v>0</v>
      </c>
      <c r="R284" s="36">
        <f t="shared" si="117"/>
        <v>0</v>
      </c>
      <c r="S284" s="173">
        <f>'2025 Σεπτέμβριος'!L88</f>
        <v>0</v>
      </c>
      <c r="T284" s="36">
        <f t="shared" si="118"/>
        <v>0</v>
      </c>
      <c r="U284" s="173">
        <f>'2025 Οκτώβριος'!L88</f>
        <v>0</v>
      </c>
      <c r="V284" s="36">
        <f t="shared" si="119"/>
        <v>0</v>
      </c>
      <c r="W284" s="173">
        <f>'2025 Νοέμβριος'!L88</f>
        <v>0</v>
      </c>
      <c r="X284" s="36">
        <f t="shared" si="120"/>
        <v>0</v>
      </c>
      <c r="Y284" s="173">
        <f>'2025 Δεκέμβριος'!L88</f>
        <v>0</v>
      </c>
      <c r="Z284" s="36">
        <f t="shared" si="121"/>
        <v>0</v>
      </c>
      <c r="AA284" s="36">
        <f t="shared" si="122"/>
        <v>0</v>
      </c>
      <c r="AD284" s="37">
        <f t="shared" si="123"/>
        <v>0</v>
      </c>
    </row>
    <row r="285" spans="1:30" x14ac:dyDescent="0.25">
      <c r="A285" s="166" t="str">
        <f>'2025 Ιανουάριος'!C89</f>
        <v>Ενοίκιο</v>
      </c>
      <c r="B285" s="56">
        <v>2024</v>
      </c>
      <c r="C285" s="173">
        <f>'2025 Ιανουάριος'!L89</f>
        <v>0</v>
      </c>
      <c r="D285" s="36">
        <f t="shared" si="110"/>
        <v>0</v>
      </c>
      <c r="E285" s="173">
        <f>'2025 Φεβρουάριος'!L89</f>
        <v>0</v>
      </c>
      <c r="F285" s="36">
        <f t="shared" si="111"/>
        <v>0</v>
      </c>
      <c r="G285" s="173">
        <f>'2025 Μάρτιος'!L89</f>
        <v>0</v>
      </c>
      <c r="H285" s="36">
        <f t="shared" si="112"/>
        <v>0</v>
      </c>
      <c r="I285" s="173">
        <f>'2025 Απρίλιος'!L89</f>
        <v>0</v>
      </c>
      <c r="J285" s="36">
        <f t="shared" si="113"/>
        <v>0</v>
      </c>
      <c r="K285" s="173">
        <f>'2025 Μάιος'!L89</f>
        <v>0</v>
      </c>
      <c r="L285" s="36">
        <f t="shared" si="114"/>
        <v>0</v>
      </c>
      <c r="M285" s="173">
        <f>'2025 Ιούνιος'!L89</f>
        <v>0</v>
      </c>
      <c r="N285" s="36">
        <f t="shared" si="115"/>
        <v>0</v>
      </c>
      <c r="O285" s="173">
        <f>'2025 Ιούλιος'!L89</f>
        <v>0</v>
      </c>
      <c r="P285" s="36">
        <f t="shared" si="116"/>
        <v>0</v>
      </c>
      <c r="Q285" s="173">
        <f>'2025 Aύγουστος'!L89</f>
        <v>0</v>
      </c>
      <c r="R285" s="36">
        <f t="shared" si="117"/>
        <v>0</v>
      </c>
      <c r="S285" s="173">
        <f>'2025 Σεπτέμβριος'!L89</f>
        <v>0</v>
      </c>
      <c r="T285" s="36">
        <f t="shared" si="118"/>
        <v>0</v>
      </c>
      <c r="U285" s="173">
        <f>'2025 Οκτώβριος'!L89</f>
        <v>0</v>
      </c>
      <c r="V285" s="36">
        <f t="shared" si="119"/>
        <v>0</v>
      </c>
      <c r="W285" s="173">
        <f>'2025 Νοέμβριος'!L89</f>
        <v>0</v>
      </c>
      <c r="X285" s="36">
        <f t="shared" si="120"/>
        <v>0</v>
      </c>
      <c r="Y285" s="173">
        <f>'2025 Δεκέμβριος'!L89</f>
        <v>0</v>
      </c>
      <c r="Z285" s="36">
        <f t="shared" si="121"/>
        <v>0</v>
      </c>
      <c r="AA285" s="36">
        <f t="shared" si="122"/>
        <v>0</v>
      </c>
      <c r="AD285" s="37">
        <f t="shared" si="123"/>
        <v>0</v>
      </c>
    </row>
    <row r="286" spans="1:30" x14ac:dyDescent="0.25">
      <c r="A286" s="166" t="str">
        <f>'2025 Ιανουάριος'!C90</f>
        <v xml:space="preserve">Χαρτόσημο ενοικίων </v>
      </c>
      <c r="B286" s="56">
        <v>2024</v>
      </c>
      <c r="C286" s="173">
        <f>'2025 Ιανουάριος'!L90</f>
        <v>0</v>
      </c>
      <c r="D286" s="36">
        <f t="shared" si="110"/>
        <v>0</v>
      </c>
      <c r="E286" s="173">
        <f>'2025 Φεβρουάριος'!L90</f>
        <v>0</v>
      </c>
      <c r="F286" s="36">
        <f t="shared" si="111"/>
        <v>0</v>
      </c>
      <c r="G286" s="173">
        <f>'2025 Μάρτιος'!L90</f>
        <v>0</v>
      </c>
      <c r="H286" s="36">
        <f t="shared" si="112"/>
        <v>0</v>
      </c>
      <c r="I286" s="173">
        <f>'2025 Απρίλιος'!L90</f>
        <v>0</v>
      </c>
      <c r="J286" s="36">
        <f t="shared" si="113"/>
        <v>0</v>
      </c>
      <c r="K286" s="173">
        <f>'2025 Μάιος'!L90</f>
        <v>0</v>
      </c>
      <c r="L286" s="36">
        <f t="shared" si="114"/>
        <v>0</v>
      </c>
      <c r="M286" s="173">
        <f>'2025 Ιούνιος'!L90</f>
        <v>0</v>
      </c>
      <c r="N286" s="36">
        <f t="shared" si="115"/>
        <v>0</v>
      </c>
      <c r="O286" s="173">
        <f>'2025 Ιούλιος'!L90</f>
        <v>0</v>
      </c>
      <c r="P286" s="36">
        <f t="shared" si="116"/>
        <v>0</v>
      </c>
      <c r="Q286" s="173">
        <f>'2025 Aύγουστος'!L90</f>
        <v>0</v>
      </c>
      <c r="R286" s="36">
        <f t="shared" si="117"/>
        <v>0</v>
      </c>
      <c r="S286" s="173">
        <f>'2025 Σεπτέμβριος'!L90</f>
        <v>0</v>
      </c>
      <c r="T286" s="36">
        <f t="shared" si="118"/>
        <v>0</v>
      </c>
      <c r="U286" s="173">
        <f>'2025 Οκτώβριος'!L90</f>
        <v>0</v>
      </c>
      <c r="V286" s="36">
        <f t="shared" si="119"/>
        <v>0</v>
      </c>
      <c r="W286" s="173">
        <f>'2025 Νοέμβριος'!L90</f>
        <v>0</v>
      </c>
      <c r="X286" s="36">
        <f t="shared" si="120"/>
        <v>0</v>
      </c>
      <c r="Y286" s="173">
        <f>'2025 Δεκέμβριος'!L90</f>
        <v>0</v>
      </c>
      <c r="Z286" s="36">
        <f t="shared" si="121"/>
        <v>0</v>
      </c>
      <c r="AA286" s="36">
        <f t="shared" si="122"/>
        <v>0</v>
      </c>
      <c r="AD286" s="37">
        <f t="shared" si="123"/>
        <v>0</v>
      </c>
    </row>
    <row r="287" spans="1:30" x14ac:dyDescent="0.25">
      <c r="A287" s="166" t="str">
        <f>'2025 Ιανουάριος'!C91</f>
        <v xml:space="preserve">Κοινόχρηστες Δαπάνες </v>
      </c>
      <c r="B287" s="56">
        <v>2024</v>
      </c>
      <c r="C287" s="173">
        <f>'2025 Ιανουάριος'!L91</f>
        <v>0</v>
      </c>
      <c r="D287" s="36">
        <f t="shared" si="110"/>
        <v>0</v>
      </c>
      <c r="E287" s="173">
        <f>'2025 Φεβρουάριος'!L91</f>
        <v>0</v>
      </c>
      <c r="F287" s="36">
        <f t="shared" si="111"/>
        <v>0</v>
      </c>
      <c r="G287" s="173">
        <f>'2025 Μάρτιος'!L91</f>
        <v>0</v>
      </c>
      <c r="H287" s="36">
        <f t="shared" si="112"/>
        <v>0</v>
      </c>
      <c r="I287" s="173">
        <f>'2025 Απρίλιος'!L91</f>
        <v>0</v>
      </c>
      <c r="J287" s="36">
        <f t="shared" si="113"/>
        <v>0</v>
      </c>
      <c r="K287" s="173">
        <f>'2025 Μάιος'!L91</f>
        <v>0</v>
      </c>
      <c r="L287" s="36">
        <f t="shared" si="114"/>
        <v>0</v>
      </c>
      <c r="M287" s="173">
        <f>'2025 Ιούνιος'!L91</f>
        <v>0</v>
      </c>
      <c r="N287" s="36">
        <f t="shared" si="115"/>
        <v>0</v>
      </c>
      <c r="O287" s="173">
        <f>'2025 Ιούλιος'!L91</f>
        <v>0</v>
      </c>
      <c r="P287" s="36">
        <f t="shared" si="116"/>
        <v>0</v>
      </c>
      <c r="Q287" s="173">
        <f>'2025 Aύγουστος'!L91</f>
        <v>0</v>
      </c>
      <c r="R287" s="36">
        <f t="shared" si="117"/>
        <v>0</v>
      </c>
      <c r="S287" s="173">
        <f>'2025 Σεπτέμβριος'!L91</f>
        <v>0</v>
      </c>
      <c r="T287" s="36">
        <f t="shared" si="118"/>
        <v>0</v>
      </c>
      <c r="U287" s="173">
        <f>'2025 Οκτώβριος'!L91</f>
        <v>0</v>
      </c>
      <c r="V287" s="36">
        <f t="shared" si="119"/>
        <v>0</v>
      </c>
      <c r="W287" s="173">
        <f>'2025 Νοέμβριος'!L91</f>
        <v>0</v>
      </c>
      <c r="X287" s="36">
        <f t="shared" si="120"/>
        <v>0</v>
      </c>
      <c r="Y287" s="173">
        <f>'2025 Δεκέμβριος'!L91</f>
        <v>0</v>
      </c>
      <c r="Z287" s="36">
        <f t="shared" si="121"/>
        <v>0</v>
      </c>
      <c r="AA287" s="36">
        <f t="shared" si="122"/>
        <v>0</v>
      </c>
      <c r="AD287" s="37">
        <f t="shared" si="123"/>
        <v>0</v>
      </c>
    </row>
    <row r="288" spans="1:30" x14ac:dyDescent="0.25">
      <c r="A288" s="166" t="str">
        <f>'2025 Ιανουάριος'!C92</f>
        <v xml:space="preserve">Ενέργεια </v>
      </c>
      <c r="B288" s="56">
        <v>2024</v>
      </c>
      <c r="C288" s="173">
        <f>'2025 Ιανουάριος'!L92</f>
        <v>0</v>
      </c>
      <c r="D288" s="36">
        <f t="shared" si="110"/>
        <v>0</v>
      </c>
      <c r="E288" s="173">
        <f>'2025 Φεβρουάριος'!L92</f>
        <v>0</v>
      </c>
      <c r="F288" s="36">
        <f t="shared" si="111"/>
        <v>0</v>
      </c>
      <c r="G288" s="173">
        <f>'2025 Μάρτιος'!L92</f>
        <v>0</v>
      </c>
      <c r="H288" s="36">
        <f t="shared" si="112"/>
        <v>0</v>
      </c>
      <c r="I288" s="173">
        <f>'2025 Απρίλιος'!L92</f>
        <v>0</v>
      </c>
      <c r="J288" s="36">
        <f t="shared" si="113"/>
        <v>0</v>
      </c>
      <c r="K288" s="173">
        <f>'2025 Μάιος'!L92</f>
        <v>0</v>
      </c>
      <c r="L288" s="36">
        <f t="shared" si="114"/>
        <v>0</v>
      </c>
      <c r="M288" s="173">
        <f>'2025 Ιούνιος'!L92</f>
        <v>0</v>
      </c>
      <c r="N288" s="36">
        <f t="shared" si="115"/>
        <v>0</v>
      </c>
      <c r="O288" s="173">
        <f>'2025 Ιούλιος'!L92</f>
        <v>0</v>
      </c>
      <c r="P288" s="36">
        <f t="shared" si="116"/>
        <v>0</v>
      </c>
      <c r="Q288" s="173">
        <f>'2025 Aύγουστος'!L92</f>
        <v>0</v>
      </c>
      <c r="R288" s="36">
        <f t="shared" si="117"/>
        <v>0</v>
      </c>
      <c r="S288" s="173">
        <f>'2025 Σεπτέμβριος'!L92</f>
        <v>0</v>
      </c>
      <c r="T288" s="36">
        <f t="shared" si="118"/>
        <v>0</v>
      </c>
      <c r="U288" s="173">
        <f>'2025 Οκτώβριος'!L92</f>
        <v>0</v>
      </c>
      <c r="V288" s="36">
        <f t="shared" si="119"/>
        <v>0</v>
      </c>
      <c r="W288" s="173">
        <f>'2025 Νοέμβριος'!L92</f>
        <v>0</v>
      </c>
      <c r="X288" s="36">
        <f t="shared" si="120"/>
        <v>0</v>
      </c>
      <c r="Y288" s="173">
        <f>'2025 Δεκέμβριος'!L92</f>
        <v>0</v>
      </c>
      <c r="Z288" s="36">
        <f t="shared" si="121"/>
        <v>0</v>
      </c>
      <c r="AA288" s="36">
        <f t="shared" si="122"/>
        <v>0</v>
      </c>
      <c r="AD288" s="37">
        <f t="shared" si="123"/>
        <v>0</v>
      </c>
    </row>
    <row r="289" spans="1:30" x14ac:dyDescent="0.25">
      <c r="A289" s="166" t="str">
        <f>'2025 Ιανουάριος'!C93</f>
        <v xml:space="preserve">Τηλεπικοινωνίες (Τηλεφωνία &amp; Διαδίκτυο) </v>
      </c>
      <c r="B289" s="56">
        <v>2024</v>
      </c>
      <c r="C289" s="173">
        <f>'2025 Ιανουάριος'!L93</f>
        <v>0</v>
      </c>
      <c r="D289" s="36">
        <f t="shared" si="110"/>
        <v>0</v>
      </c>
      <c r="E289" s="173">
        <f>'2025 Φεβρουάριος'!L93</f>
        <v>0</v>
      </c>
      <c r="F289" s="36">
        <f t="shared" si="111"/>
        <v>0</v>
      </c>
      <c r="G289" s="173">
        <f>'2025 Μάρτιος'!L93</f>
        <v>0</v>
      </c>
      <c r="H289" s="36">
        <f t="shared" si="112"/>
        <v>0</v>
      </c>
      <c r="I289" s="173">
        <f>'2025 Απρίλιος'!L93</f>
        <v>0</v>
      </c>
      <c r="J289" s="36">
        <f t="shared" si="113"/>
        <v>0</v>
      </c>
      <c r="K289" s="173">
        <f>'2025 Μάιος'!L93</f>
        <v>0</v>
      </c>
      <c r="L289" s="36">
        <f t="shared" si="114"/>
        <v>0</v>
      </c>
      <c r="M289" s="173">
        <f>'2025 Ιούνιος'!L93</f>
        <v>0</v>
      </c>
      <c r="N289" s="36">
        <f t="shared" si="115"/>
        <v>0</v>
      </c>
      <c r="O289" s="173">
        <f>'2025 Ιούλιος'!L93</f>
        <v>0</v>
      </c>
      <c r="P289" s="36">
        <f t="shared" si="116"/>
        <v>0</v>
      </c>
      <c r="Q289" s="173">
        <f>'2025 Aύγουστος'!L93</f>
        <v>0</v>
      </c>
      <c r="R289" s="36">
        <f t="shared" si="117"/>
        <v>0</v>
      </c>
      <c r="S289" s="173">
        <f>'2025 Σεπτέμβριος'!L93</f>
        <v>0</v>
      </c>
      <c r="T289" s="36">
        <f t="shared" si="118"/>
        <v>0</v>
      </c>
      <c r="U289" s="173">
        <f>'2025 Οκτώβριος'!L93</f>
        <v>0</v>
      </c>
      <c r="V289" s="36">
        <f t="shared" si="119"/>
        <v>0</v>
      </c>
      <c r="W289" s="173">
        <f>'2025 Νοέμβριος'!L93</f>
        <v>0</v>
      </c>
      <c r="X289" s="36">
        <f t="shared" si="120"/>
        <v>0</v>
      </c>
      <c r="Y289" s="173">
        <f>'2025 Δεκέμβριος'!L93</f>
        <v>0</v>
      </c>
      <c r="Z289" s="36">
        <f t="shared" si="121"/>
        <v>0</v>
      </c>
      <c r="AA289" s="36">
        <f t="shared" si="122"/>
        <v>0</v>
      </c>
      <c r="AD289" s="37">
        <f t="shared" si="123"/>
        <v>0</v>
      </c>
    </row>
    <row r="290" spans="1:30" x14ac:dyDescent="0.25">
      <c r="A290" s="166" t="str">
        <f>'2025 Ιανουάριος'!C94</f>
        <v xml:space="preserve">Ύδρευση </v>
      </c>
      <c r="B290" s="56">
        <v>2024</v>
      </c>
      <c r="C290" s="173">
        <f>'2025 Ιανουάριος'!L94</f>
        <v>0</v>
      </c>
      <c r="D290" s="36">
        <f t="shared" si="110"/>
        <v>0</v>
      </c>
      <c r="E290" s="173">
        <f>'2025 Φεβρουάριος'!L94</f>
        <v>0</v>
      </c>
      <c r="F290" s="36">
        <f t="shared" si="111"/>
        <v>0</v>
      </c>
      <c r="G290" s="173">
        <f>'2025 Μάρτιος'!L94</f>
        <v>0</v>
      </c>
      <c r="H290" s="36">
        <f t="shared" si="112"/>
        <v>0</v>
      </c>
      <c r="I290" s="173">
        <f>'2025 Απρίλιος'!L94</f>
        <v>0</v>
      </c>
      <c r="J290" s="36">
        <f t="shared" si="113"/>
        <v>0</v>
      </c>
      <c r="K290" s="173">
        <f>'2025 Μάιος'!L94</f>
        <v>0</v>
      </c>
      <c r="L290" s="36">
        <f t="shared" si="114"/>
        <v>0</v>
      </c>
      <c r="M290" s="173">
        <f>'2025 Ιούνιος'!L94</f>
        <v>0</v>
      </c>
      <c r="N290" s="36">
        <f t="shared" si="115"/>
        <v>0</v>
      </c>
      <c r="O290" s="173">
        <f>'2025 Ιούλιος'!L94</f>
        <v>0</v>
      </c>
      <c r="P290" s="36">
        <f t="shared" si="116"/>
        <v>0</v>
      </c>
      <c r="Q290" s="173">
        <f>'2025 Aύγουστος'!L94</f>
        <v>0</v>
      </c>
      <c r="R290" s="36">
        <f t="shared" si="117"/>
        <v>0</v>
      </c>
      <c r="S290" s="173">
        <f>'2025 Σεπτέμβριος'!L94</f>
        <v>0</v>
      </c>
      <c r="T290" s="36">
        <f t="shared" si="118"/>
        <v>0</v>
      </c>
      <c r="U290" s="173">
        <f>'2025 Οκτώβριος'!L94</f>
        <v>0</v>
      </c>
      <c r="V290" s="36">
        <f t="shared" si="119"/>
        <v>0</v>
      </c>
      <c r="W290" s="173">
        <f>'2025 Νοέμβριος'!L94</f>
        <v>0</v>
      </c>
      <c r="X290" s="36">
        <f t="shared" si="120"/>
        <v>0</v>
      </c>
      <c r="Y290" s="173">
        <f>'2025 Δεκέμβριος'!L94</f>
        <v>0</v>
      </c>
      <c r="Z290" s="36">
        <f t="shared" si="121"/>
        <v>0</v>
      </c>
      <c r="AA290" s="36">
        <f t="shared" si="122"/>
        <v>0</v>
      </c>
      <c r="AD290" s="37">
        <f t="shared" si="123"/>
        <v>0</v>
      </c>
    </row>
    <row r="291" spans="1:30" x14ac:dyDescent="0.25">
      <c r="A291" s="166" t="str">
        <f>'2025 Ιανουάριος'!C95</f>
        <v xml:space="preserve">Ασφάλιστρα </v>
      </c>
      <c r="B291" s="56">
        <v>2024</v>
      </c>
      <c r="C291" s="173">
        <f>'2025 Ιανουάριος'!L95</f>
        <v>0</v>
      </c>
      <c r="D291" s="36">
        <f t="shared" si="110"/>
        <v>0</v>
      </c>
      <c r="E291" s="173">
        <f>'2025 Φεβρουάριος'!L95</f>
        <v>246.76</v>
      </c>
      <c r="F291" s="36">
        <f t="shared" si="111"/>
        <v>246.76</v>
      </c>
      <c r="G291" s="173">
        <f>'2025 Μάρτιος'!L95</f>
        <v>0</v>
      </c>
      <c r="H291" s="36">
        <f t="shared" si="112"/>
        <v>246.76</v>
      </c>
      <c r="I291" s="173">
        <f>'2025 Απρίλιος'!L95</f>
        <v>0</v>
      </c>
      <c r="J291" s="36">
        <f t="shared" si="113"/>
        <v>246.76</v>
      </c>
      <c r="K291" s="173">
        <f>'2025 Μάιος'!L95</f>
        <v>0</v>
      </c>
      <c r="L291" s="36">
        <f t="shared" si="114"/>
        <v>246.76</v>
      </c>
      <c r="M291" s="173">
        <f>'2025 Ιούνιος'!L95</f>
        <v>0</v>
      </c>
      <c r="N291" s="36">
        <f t="shared" si="115"/>
        <v>246.76</v>
      </c>
      <c r="O291" s="173">
        <f>'2025 Ιούλιος'!L95</f>
        <v>0</v>
      </c>
      <c r="P291" s="36">
        <f t="shared" si="116"/>
        <v>246.76</v>
      </c>
      <c r="Q291" s="173">
        <f>'2025 Aύγουστος'!L95</f>
        <v>0</v>
      </c>
      <c r="R291" s="36">
        <f t="shared" si="117"/>
        <v>246.76</v>
      </c>
      <c r="S291" s="173">
        <f>'2025 Σεπτέμβριος'!L95</f>
        <v>0</v>
      </c>
      <c r="T291" s="36">
        <f t="shared" si="118"/>
        <v>246.76</v>
      </c>
      <c r="U291" s="173">
        <f>'2025 Οκτώβριος'!L95</f>
        <v>0</v>
      </c>
      <c r="V291" s="36">
        <f t="shared" si="119"/>
        <v>246.76</v>
      </c>
      <c r="W291" s="173">
        <f>'2025 Νοέμβριος'!L95</f>
        <v>0</v>
      </c>
      <c r="X291" s="36">
        <f t="shared" si="120"/>
        <v>246.76</v>
      </c>
      <c r="Y291" s="173">
        <f>'2025 Δεκέμβριος'!L95</f>
        <v>0</v>
      </c>
      <c r="Z291" s="36">
        <f t="shared" si="121"/>
        <v>246.76</v>
      </c>
      <c r="AA291" s="36">
        <f t="shared" si="122"/>
        <v>246.76</v>
      </c>
      <c r="AD291" s="37">
        <f t="shared" si="123"/>
        <v>0</v>
      </c>
    </row>
    <row r="292" spans="1:30" x14ac:dyDescent="0.25">
      <c r="A292" s="166" t="str">
        <f>'2025 Ιανουάριος'!C96</f>
        <v xml:space="preserve">Έντυπα και γραφική Ύλη </v>
      </c>
      <c r="B292" s="56">
        <v>2024</v>
      </c>
      <c r="C292" s="173">
        <f>'2025 Ιανουάριος'!L96</f>
        <v>0</v>
      </c>
      <c r="D292" s="36">
        <f t="shared" si="110"/>
        <v>0</v>
      </c>
      <c r="E292" s="173">
        <f>'2025 Φεβρουάριος'!L96</f>
        <v>0</v>
      </c>
      <c r="F292" s="36">
        <f t="shared" si="111"/>
        <v>0</v>
      </c>
      <c r="G292" s="173">
        <f>'2025 Μάρτιος'!L96</f>
        <v>8.0399999999999991</v>
      </c>
      <c r="H292" s="36">
        <f t="shared" si="112"/>
        <v>8.0399999999999991</v>
      </c>
      <c r="I292" s="173">
        <f>'2025 Απρίλιος'!L96</f>
        <v>0</v>
      </c>
      <c r="J292" s="36">
        <f t="shared" si="113"/>
        <v>8.0399999999999991</v>
      </c>
      <c r="K292" s="173">
        <f>'2025 Μάιος'!L96</f>
        <v>13.75</v>
      </c>
      <c r="L292" s="36">
        <f t="shared" si="114"/>
        <v>21.79</v>
      </c>
      <c r="M292" s="173">
        <f>'2025 Ιούνιος'!L96</f>
        <v>72.5</v>
      </c>
      <c r="N292" s="36">
        <f t="shared" si="115"/>
        <v>94.289999999999992</v>
      </c>
      <c r="O292" s="173">
        <f>'2025 Ιούλιος'!L96</f>
        <v>217.5</v>
      </c>
      <c r="P292" s="36">
        <f t="shared" si="116"/>
        <v>311.78999999999996</v>
      </c>
      <c r="Q292" s="173">
        <f>'2025 Aύγουστος'!L96</f>
        <v>0</v>
      </c>
      <c r="R292" s="36">
        <f t="shared" si="117"/>
        <v>311.78999999999996</v>
      </c>
      <c r="S292" s="173">
        <f>'2025 Σεπτέμβριος'!L96</f>
        <v>57.97</v>
      </c>
      <c r="T292" s="36">
        <f t="shared" si="118"/>
        <v>369.76</v>
      </c>
      <c r="U292" s="173">
        <f>'2025 Οκτώβριος'!L96</f>
        <v>15.63</v>
      </c>
      <c r="V292" s="36">
        <f t="shared" si="119"/>
        <v>385.39</v>
      </c>
      <c r="W292" s="173">
        <f>'2025 Νοέμβριος'!L96</f>
        <v>0.8</v>
      </c>
      <c r="X292" s="36">
        <f t="shared" si="120"/>
        <v>386.19</v>
      </c>
      <c r="Y292" s="173">
        <f>'2025 Δεκέμβριος'!L96</f>
        <v>0</v>
      </c>
      <c r="Z292" s="36">
        <f t="shared" si="121"/>
        <v>386.19</v>
      </c>
      <c r="AA292" s="36">
        <f t="shared" si="122"/>
        <v>386.19</v>
      </c>
      <c r="AD292" s="37">
        <f t="shared" si="123"/>
        <v>21.79</v>
      </c>
    </row>
    <row r="293" spans="1:30" x14ac:dyDescent="0.25">
      <c r="A293" s="166" t="str">
        <f>'2025 Ιανουάριος'!C97</f>
        <v xml:space="preserve">Υλικά Καθαριότητας </v>
      </c>
      <c r="B293" s="56">
        <v>2024</v>
      </c>
      <c r="C293" s="173">
        <f>'2025 Ιανουάριος'!L97</f>
        <v>0</v>
      </c>
      <c r="D293" s="36">
        <f t="shared" si="110"/>
        <v>0</v>
      </c>
      <c r="E293" s="173">
        <f>'2025 Φεβρουάριος'!L97</f>
        <v>0</v>
      </c>
      <c r="F293" s="36">
        <f t="shared" si="111"/>
        <v>0</v>
      </c>
      <c r="G293" s="173">
        <f>'2025 Μάρτιος'!L97</f>
        <v>0</v>
      </c>
      <c r="H293" s="36">
        <f t="shared" si="112"/>
        <v>0</v>
      </c>
      <c r="I293" s="173">
        <f>'2025 Απρίλιος'!L97</f>
        <v>0</v>
      </c>
      <c r="J293" s="36">
        <f t="shared" si="113"/>
        <v>0</v>
      </c>
      <c r="K293" s="173">
        <f>'2025 Μάιος'!L97</f>
        <v>0</v>
      </c>
      <c r="L293" s="36">
        <f t="shared" si="114"/>
        <v>0</v>
      </c>
      <c r="M293" s="173">
        <f>'2025 Ιούνιος'!L97</f>
        <v>0</v>
      </c>
      <c r="N293" s="36">
        <f t="shared" si="115"/>
        <v>0</v>
      </c>
      <c r="O293" s="173">
        <f>'2025 Ιούλιος'!L97</f>
        <v>0</v>
      </c>
      <c r="P293" s="36">
        <f t="shared" si="116"/>
        <v>0</v>
      </c>
      <c r="Q293" s="173">
        <f>'2025 Aύγουστος'!L97</f>
        <v>0</v>
      </c>
      <c r="R293" s="36">
        <f t="shared" si="117"/>
        <v>0</v>
      </c>
      <c r="S293" s="173">
        <f>'2025 Σεπτέμβριος'!L97</f>
        <v>0</v>
      </c>
      <c r="T293" s="36">
        <f t="shared" si="118"/>
        <v>0</v>
      </c>
      <c r="U293" s="173">
        <f>'2025 Οκτώβριος'!L97</f>
        <v>0</v>
      </c>
      <c r="V293" s="36">
        <f t="shared" si="119"/>
        <v>0</v>
      </c>
      <c r="W293" s="173">
        <f>'2025 Νοέμβριος'!L97</f>
        <v>0</v>
      </c>
      <c r="X293" s="36">
        <f t="shared" si="120"/>
        <v>0</v>
      </c>
      <c r="Y293" s="173">
        <f>'2025 Δεκέμβριος'!L97</f>
        <v>0</v>
      </c>
      <c r="Z293" s="36">
        <f t="shared" si="121"/>
        <v>0</v>
      </c>
      <c r="AA293" s="36">
        <f t="shared" si="122"/>
        <v>0</v>
      </c>
      <c r="AD293" s="37">
        <f t="shared" si="123"/>
        <v>0</v>
      </c>
    </row>
    <row r="294" spans="1:30" x14ac:dyDescent="0.25">
      <c r="A294" s="166" t="str">
        <f>'2025 Ιανουάριος'!C98</f>
        <v>Υλικά Φαρμακείου</v>
      </c>
      <c r="B294" s="56">
        <v>2024</v>
      </c>
      <c r="C294" s="173">
        <f>'2025 Ιανουάριος'!L98</f>
        <v>0</v>
      </c>
      <c r="D294" s="36">
        <f t="shared" si="110"/>
        <v>0</v>
      </c>
      <c r="E294" s="173">
        <f>'2025 Φεβρουάριος'!L98</f>
        <v>0</v>
      </c>
      <c r="F294" s="36">
        <f t="shared" si="111"/>
        <v>0</v>
      </c>
      <c r="G294" s="173">
        <f>'2025 Μάρτιος'!L98</f>
        <v>0</v>
      </c>
      <c r="H294" s="36">
        <f t="shared" si="112"/>
        <v>0</v>
      </c>
      <c r="I294" s="173">
        <f>'2025 Απρίλιος'!L98</f>
        <v>0</v>
      </c>
      <c r="J294" s="36">
        <f t="shared" si="113"/>
        <v>0</v>
      </c>
      <c r="K294" s="173">
        <f>'2025 Μάιος'!L98</f>
        <v>0</v>
      </c>
      <c r="L294" s="36">
        <f t="shared" si="114"/>
        <v>0</v>
      </c>
      <c r="M294" s="173">
        <f>'2025 Ιούνιος'!L98</f>
        <v>0</v>
      </c>
      <c r="N294" s="36">
        <f t="shared" si="115"/>
        <v>0</v>
      </c>
      <c r="O294" s="173">
        <f>'2025 Ιούλιος'!L98</f>
        <v>0</v>
      </c>
      <c r="P294" s="36">
        <f t="shared" si="116"/>
        <v>0</v>
      </c>
      <c r="Q294" s="173">
        <f>'2025 Aύγουστος'!L98</f>
        <v>0</v>
      </c>
      <c r="R294" s="36">
        <f t="shared" si="117"/>
        <v>0</v>
      </c>
      <c r="S294" s="173">
        <f>'2025 Σεπτέμβριος'!L98</f>
        <v>0</v>
      </c>
      <c r="T294" s="36">
        <f t="shared" si="118"/>
        <v>0</v>
      </c>
      <c r="U294" s="173">
        <f>'2025 Οκτώβριος'!L98</f>
        <v>0</v>
      </c>
      <c r="V294" s="36">
        <f t="shared" si="119"/>
        <v>0</v>
      </c>
      <c r="W294" s="173">
        <f>'2025 Νοέμβριος'!L98</f>
        <v>0</v>
      </c>
      <c r="X294" s="36">
        <f t="shared" si="120"/>
        <v>0</v>
      </c>
      <c r="Y294" s="173">
        <f>'2025 Δεκέμβριος'!L98</f>
        <v>0</v>
      </c>
      <c r="Z294" s="36">
        <f t="shared" si="121"/>
        <v>0</v>
      </c>
      <c r="AA294" s="36">
        <f t="shared" si="122"/>
        <v>0</v>
      </c>
      <c r="AD294" s="37">
        <f t="shared" si="123"/>
        <v>0</v>
      </c>
    </row>
    <row r="295" spans="1:30" x14ac:dyDescent="0.25">
      <c r="A295" s="166" t="str">
        <f>'2025 Ιανουάριος'!C99</f>
        <v xml:space="preserve">Αγορές εφαρμογών για Marketing </v>
      </c>
      <c r="B295" s="56">
        <v>2024</v>
      </c>
      <c r="C295" s="173">
        <f>'2025 Ιανουάριος'!L99</f>
        <v>0</v>
      </c>
      <c r="D295" s="36">
        <f t="shared" si="110"/>
        <v>0</v>
      </c>
      <c r="E295" s="173">
        <f>'2025 Φεβρουάριος'!L99</f>
        <v>45.5</v>
      </c>
      <c r="F295" s="36">
        <f t="shared" si="111"/>
        <v>45.5</v>
      </c>
      <c r="G295" s="173">
        <f>'2025 Μάρτιος'!L99</f>
        <v>37.19</v>
      </c>
      <c r="H295" s="36">
        <f t="shared" si="112"/>
        <v>82.69</v>
      </c>
      <c r="I295" s="173">
        <f>'2025 Απρίλιος'!L99</f>
        <v>37.19</v>
      </c>
      <c r="J295" s="36">
        <f t="shared" si="113"/>
        <v>119.88</v>
      </c>
      <c r="K295" s="173">
        <f>'2025 Μάιος'!L99</f>
        <v>0</v>
      </c>
      <c r="L295" s="36">
        <f t="shared" si="114"/>
        <v>119.88</v>
      </c>
      <c r="M295" s="173">
        <f>'2025 Ιούνιος'!L99</f>
        <v>0</v>
      </c>
      <c r="N295" s="36">
        <f t="shared" si="115"/>
        <v>119.88</v>
      </c>
      <c r="O295" s="173">
        <f>'2025 Ιούλιος'!L99</f>
        <v>0</v>
      </c>
      <c r="P295" s="36">
        <f t="shared" si="116"/>
        <v>119.88</v>
      </c>
      <c r="Q295" s="173">
        <f>'2025 Aύγουστος'!L99</f>
        <v>0</v>
      </c>
      <c r="R295" s="36">
        <f t="shared" si="117"/>
        <v>119.88</v>
      </c>
      <c r="S295" s="173">
        <f>'2025 Σεπτέμβριος'!L99</f>
        <v>0</v>
      </c>
      <c r="T295" s="36">
        <f t="shared" si="118"/>
        <v>119.88</v>
      </c>
      <c r="U295" s="173">
        <f>'2025 Οκτώβριος'!L99</f>
        <v>0</v>
      </c>
      <c r="V295" s="36">
        <f t="shared" si="119"/>
        <v>119.88</v>
      </c>
      <c r="W295" s="173">
        <f>'2025 Νοέμβριος'!L99</f>
        <v>0</v>
      </c>
      <c r="X295" s="36">
        <f t="shared" si="120"/>
        <v>119.88</v>
      </c>
      <c r="Y295" s="173">
        <f>'2025 Δεκέμβριος'!L99</f>
        <v>0</v>
      </c>
      <c r="Z295" s="36">
        <f t="shared" si="121"/>
        <v>119.88</v>
      </c>
      <c r="AA295" s="36">
        <f t="shared" si="122"/>
        <v>119.88</v>
      </c>
      <c r="AD295" s="37">
        <f t="shared" si="123"/>
        <v>119.88</v>
      </c>
    </row>
    <row r="296" spans="1:30" x14ac:dyDescent="0.25">
      <c r="A296" s="166" t="str">
        <f>'2025 Ιανουάριος'!C100</f>
        <v>Αμοιβές συνεργατών ( Συνδρομές για Marketing - Ιστοσελίδα _ Editing 3D  -)</v>
      </c>
      <c r="B296" s="56">
        <v>2024</v>
      </c>
      <c r="C296" s="173">
        <f>'2025 Ιανουάριος'!L100</f>
        <v>660</v>
      </c>
      <c r="D296" s="36">
        <f t="shared" si="110"/>
        <v>660</v>
      </c>
      <c r="E296" s="173">
        <f>'2025 Φεβρουάριος'!L100</f>
        <v>0</v>
      </c>
      <c r="F296" s="36">
        <f t="shared" si="111"/>
        <v>660</v>
      </c>
      <c r="G296" s="173">
        <f>'2025 Μάρτιος'!L100</f>
        <v>0</v>
      </c>
      <c r="H296" s="36">
        <f t="shared" si="112"/>
        <v>660</v>
      </c>
      <c r="I296" s="173">
        <f>'2025 Απρίλιος'!L100</f>
        <v>645.52</v>
      </c>
      <c r="J296" s="36">
        <f t="shared" si="113"/>
        <v>1305.52</v>
      </c>
      <c r="K296" s="173">
        <f>'2025 Μάιος'!L100</f>
        <v>124.91</v>
      </c>
      <c r="L296" s="36">
        <f t="shared" si="114"/>
        <v>1430.43</v>
      </c>
      <c r="M296" s="173">
        <f>'2025 Ιούνιος'!L100</f>
        <v>137.22999999999999</v>
      </c>
      <c r="N296" s="36">
        <f t="shared" si="115"/>
        <v>1567.66</v>
      </c>
      <c r="O296" s="173">
        <f>'2025 Ιούλιος'!L100</f>
        <v>142.41</v>
      </c>
      <c r="P296" s="36">
        <f t="shared" si="116"/>
        <v>1710.0700000000002</v>
      </c>
      <c r="Q296" s="173">
        <f>'2025 Aύγουστος'!L100</f>
        <v>168.16</v>
      </c>
      <c r="R296" s="36">
        <f t="shared" si="117"/>
        <v>1878.2300000000002</v>
      </c>
      <c r="S296" s="173">
        <f>'2025 Σεπτέμβριος'!L100</f>
        <v>128.84</v>
      </c>
      <c r="T296" s="36">
        <f t="shared" si="118"/>
        <v>2007.0700000000002</v>
      </c>
      <c r="U296" s="173">
        <f>'2025 Οκτώβριος'!L100</f>
        <v>129.57</v>
      </c>
      <c r="V296" s="36">
        <f t="shared" si="119"/>
        <v>2136.6400000000003</v>
      </c>
      <c r="W296" s="173">
        <f>'2025 Νοέμβριος'!L100</f>
        <v>155.29</v>
      </c>
      <c r="X296" s="36">
        <f t="shared" si="120"/>
        <v>2291.9300000000003</v>
      </c>
      <c r="Y296" s="173">
        <f>'2025 Δεκέμβριος'!L100</f>
        <v>230.38</v>
      </c>
      <c r="Z296" s="36">
        <f t="shared" si="121"/>
        <v>2522.3100000000004</v>
      </c>
      <c r="AA296" s="36">
        <f t="shared" si="122"/>
        <v>2522.3100000000004</v>
      </c>
      <c r="AD296" s="37">
        <f t="shared" si="123"/>
        <v>1430.43</v>
      </c>
    </row>
    <row r="297" spans="1:30" x14ac:dyDescent="0.25">
      <c r="A297" s="166" t="str">
        <f>'2025 Ιανουάριος'!C101</f>
        <v xml:space="preserve">Αμοιβές Τρίτων </v>
      </c>
      <c r="B297" s="56">
        <v>2024</v>
      </c>
      <c r="C297" s="173">
        <f>'2025 Ιανουάριος'!L101</f>
        <v>0</v>
      </c>
      <c r="D297" s="36">
        <f t="shared" si="110"/>
        <v>0</v>
      </c>
      <c r="E297" s="173">
        <f>'2025 Φεβρουάριος'!L101</f>
        <v>0</v>
      </c>
      <c r="F297" s="36">
        <f t="shared" si="111"/>
        <v>0</v>
      </c>
      <c r="G297" s="173">
        <f>'2025 Μάρτιος'!L101</f>
        <v>0</v>
      </c>
      <c r="H297" s="36">
        <f t="shared" si="112"/>
        <v>0</v>
      </c>
      <c r="I297" s="173">
        <f>'2025 Απρίλιος'!L101</f>
        <v>0</v>
      </c>
      <c r="J297" s="36">
        <f t="shared" si="113"/>
        <v>0</v>
      </c>
      <c r="K297" s="173">
        <f>'2025 Μάιος'!L101</f>
        <v>0</v>
      </c>
      <c r="L297" s="36">
        <f t="shared" si="114"/>
        <v>0</v>
      </c>
      <c r="M297" s="173">
        <f>'2025 Ιούνιος'!L101</f>
        <v>0</v>
      </c>
      <c r="N297" s="36">
        <f t="shared" si="115"/>
        <v>0</v>
      </c>
      <c r="O297" s="173">
        <f>'2025 Ιούλιος'!L101</f>
        <v>0</v>
      </c>
      <c r="P297" s="36">
        <f t="shared" si="116"/>
        <v>0</v>
      </c>
      <c r="Q297" s="173">
        <f>'2025 Aύγουστος'!L101</f>
        <v>0</v>
      </c>
      <c r="R297" s="36">
        <f t="shared" si="117"/>
        <v>0</v>
      </c>
      <c r="S297" s="173">
        <f>'2025 Σεπτέμβριος'!L101</f>
        <v>0</v>
      </c>
      <c r="T297" s="36">
        <f t="shared" si="118"/>
        <v>0</v>
      </c>
      <c r="U297" s="173">
        <f>'2025 Οκτώβριος'!L101</f>
        <v>0</v>
      </c>
      <c r="V297" s="36">
        <f t="shared" si="119"/>
        <v>0</v>
      </c>
      <c r="W297" s="173">
        <f>'2025 Νοέμβριος'!L101</f>
        <v>0</v>
      </c>
      <c r="X297" s="36">
        <f t="shared" si="120"/>
        <v>0</v>
      </c>
      <c r="Y297" s="173">
        <f>'2025 Δεκέμβριος'!L101</f>
        <v>0</v>
      </c>
      <c r="Z297" s="36">
        <f t="shared" si="121"/>
        <v>0</v>
      </c>
      <c r="AA297" s="36">
        <f t="shared" si="122"/>
        <v>0</v>
      </c>
      <c r="AD297" s="37">
        <f t="shared" si="123"/>
        <v>0</v>
      </c>
    </row>
    <row r="298" spans="1:30" x14ac:dyDescent="0.25">
      <c r="A298" s="166" t="str">
        <f>'2025 Ιανουάριος'!C102</f>
        <v>Επισκευές - Συντηρήσεις</v>
      </c>
      <c r="B298" s="56">
        <v>2024</v>
      </c>
      <c r="C298" s="173">
        <f>'2025 Ιανουάριος'!L102</f>
        <v>0</v>
      </c>
      <c r="D298" s="36">
        <f t="shared" si="110"/>
        <v>0</v>
      </c>
      <c r="E298" s="173">
        <f>'2025 Φεβρουάριος'!L102</f>
        <v>1012.1</v>
      </c>
      <c r="F298" s="36">
        <f t="shared" si="111"/>
        <v>1012.1</v>
      </c>
      <c r="G298" s="173">
        <f>'2025 Μάρτιος'!L102</f>
        <v>384.13</v>
      </c>
      <c r="H298" s="36">
        <f t="shared" si="112"/>
        <v>1396.23</v>
      </c>
      <c r="I298" s="173">
        <f>'2025 Απρίλιος'!L102</f>
        <v>0</v>
      </c>
      <c r="J298" s="36">
        <f t="shared" si="113"/>
        <v>1396.23</v>
      </c>
      <c r="K298" s="173">
        <f>'2025 Μάιος'!L102</f>
        <v>0</v>
      </c>
      <c r="L298" s="36">
        <f t="shared" si="114"/>
        <v>1396.23</v>
      </c>
      <c r="M298" s="173">
        <f>'2025 Ιούνιος'!L102</f>
        <v>0</v>
      </c>
      <c r="N298" s="36">
        <f t="shared" si="115"/>
        <v>1396.23</v>
      </c>
      <c r="O298" s="173">
        <f>'2025 Ιούλιος'!L102</f>
        <v>0</v>
      </c>
      <c r="P298" s="36">
        <f t="shared" si="116"/>
        <v>1396.23</v>
      </c>
      <c r="Q298" s="173">
        <f>'2025 Aύγουστος'!L102</f>
        <v>0</v>
      </c>
      <c r="R298" s="36">
        <f t="shared" si="117"/>
        <v>1396.23</v>
      </c>
      <c r="S298" s="173">
        <f>'2025 Σεπτέμβριος'!L102</f>
        <v>0</v>
      </c>
      <c r="T298" s="36">
        <f t="shared" si="118"/>
        <v>1396.23</v>
      </c>
      <c r="U298" s="173">
        <f>'2025 Οκτώβριος'!L102</f>
        <v>0</v>
      </c>
      <c r="V298" s="36">
        <f t="shared" si="119"/>
        <v>1396.23</v>
      </c>
      <c r="W298" s="173">
        <f>'2025 Νοέμβριος'!L102</f>
        <v>0</v>
      </c>
      <c r="X298" s="36">
        <f t="shared" si="120"/>
        <v>1396.23</v>
      </c>
      <c r="Y298" s="173">
        <f>'2025 Δεκέμβριος'!L102</f>
        <v>0</v>
      </c>
      <c r="Z298" s="36">
        <f t="shared" si="121"/>
        <v>1396.23</v>
      </c>
      <c r="AA298" s="36">
        <f t="shared" si="122"/>
        <v>1396.23</v>
      </c>
      <c r="AD298" s="37">
        <f t="shared" si="123"/>
        <v>0</v>
      </c>
    </row>
    <row r="299" spans="1:30" x14ac:dyDescent="0.25">
      <c r="A299" s="166" t="str">
        <f>'2025 Ιανουάριος'!C103</f>
        <v xml:space="preserve">Εξοδα προβολής και διαφήμισης </v>
      </c>
      <c r="B299" s="56">
        <v>2024</v>
      </c>
      <c r="C299" s="173">
        <f>'2025 Ιανουάριος'!L103</f>
        <v>1000</v>
      </c>
      <c r="D299" s="36">
        <f t="shared" si="110"/>
        <v>1000</v>
      </c>
      <c r="E299" s="173">
        <f>'2025 Φεβρουάριος'!L103</f>
        <v>0</v>
      </c>
      <c r="F299" s="36">
        <f t="shared" si="111"/>
        <v>1000</v>
      </c>
      <c r="G299" s="173">
        <f>'2025 Μάρτιος'!L103</f>
        <v>598.29</v>
      </c>
      <c r="H299" s="36">
        <f t="shared" si="112"/>
        <v>1598.29</v>
      </c>
      <c r="I299" s="173">
        <f>'2025 Απρίλιος'!L103</f>
        <v>1000</v>
      </c>
      <c r="J299" s="36">
        <f t="shared" si="113"/>
        <v>2598.29</v>
      </c>
      <c r="K299" s="173">
        <f>'2025 Μάιος'!L103</f>
        <v>1059.94</v>
      </c>
      <c r="L299" s="36">
        <f t="shared" si="114"/>
        <v>3658.23</v>
      </c>
      <c r="M299" s="173">
        <f>'2025 Ιούνιος'!L103</f>
        <v>1000</v>
      </c>
      <c r="N299" s="36">
        <f t="shared" si="115"/>
        <v>4658.2299999999996</v>
      </c>
      <c r="O299" s="173">
        <f>'2025 Ιούλιος'!L103</f>
        <v>1576.34</v>
      </c>
      <c r="P299" s="36">
        <f t="shared" si="116"/>
        <v>6234.57</v>
      </c>
      <c r="Q299" s="173">
        <f>'2025 Aύγουστος'!L103</f>
        <v>1000</v>
      </c>
      <c r="R299" s="36">
        <f t="shared" si="117"/>
        <v>7234.57</v>
      </c>
      <c r="S299" s="173">
        <f>'2025 Σεπτέμβριος'!L103</f>
        <v>1000</v>
      </c>
      <c r="T299" s="36">
        <f t="shared" si="118"/>
        <v>8234.57</v>
      </c>
      <c r="U299" s="173">
        <f>'2025 Οκτώβριος'!L103</f>
        <v>1000</v>
      </c>
      <c r="V299" s="36">
        <f t="shared" si="119"/>
        <v>9234.57</v>
      </c>
      <c r="W299" s="173">
        <f>'2025 Νοέμβριος'!L103</f>
        <v>1257</v>
      </c>
      <c r="X299" s="36">
        <f t="shared" si="120"/>
        <v>10491.57</v>
      </c>
      <c r="Y299" s="173">
        <f>'2025 Δεκέμβριος'!L103</f>
        <v>1074.8699999999999</v>
      </c>
      <c r="Z299" s="36">
        <f t="shared" si="121"/>
        <v>11566.439999999999</v>
      </c>
      <c r="AA299" s="36">
        <f t="shared" si="122"/>
        <v>11566.439999999999</v>
      </c>
      <c r="AD299" s="37">
        <f t="shared" si="123"/>
        <v>3658.23</v>
      </c>
    </row>
    <row r="300" spans="1:30" x14ac:dyDescent="0.25">
      <c r="A300" s="166" t="str">
        <f>'2025 Ιανουάριος'!C104</f>
        <v>Εξοδα εκθέσεων και επιδείξεων</v>
      </c>
      <c r="B300" s="56">
        <v>2024</v>
      </c>
      <c r="C300" s="173">
        <f>'2025 Ιανουάριος'!L104</f>
        <v>0</v>
      </c>
      <c r="D300" s="36">
        <f t="shared" si="110"/>
        <v>0</v>
      </c>
      <c r="E300" s="173">
        <f>'2025 Φεβρουάριος'!L104</f>
        <v>0</v>
      </c>
      <c r="F300" s="36">
        <f t="shared" si="111"/>
        <v>0</v>
      </c>
      <c r="G300" s="173">
        <f>'2025 Μάρτιος'!L104</f>
        <v>0</v>
      </c>
      <c r="H300" s="36">
        <f t="shared" si="112"/>
        <v>0</v>
      </c>
      <c r="I300" s="173">
        <f>'2025 Απρίλιος'!L104</f>
        <v>0</v>
      </c>
      <c r="J300" s="36">
        <f t="shared" si="113"/>
        <v>0</v>
      </c>
      <c r="K300" s="173">
        <f>'2025 Μάιος'!L104</f>
        <v>0</v>
      </c>
      <c r="L300" s="36">
        <f t="shared" si="114"/>
        <v>0</v>
      </c>
      <c r="M300" s="173">
        <f>'2025 Ιούνιος'!L104</f>
        <v>0</v>
      </c>
      <c r="N300" s="36">
        <f t="shared" si="115"/>
        <v>0</v>
      </c>
      <c r="O300" s="173">
        <f>'2025 Ιούλιος'!L104</f>
        <v>0</v>
      </c>
      <c r="P300" s="36">
        <f t="shared" si="116"/>
        <v>0</v>
      </c>
      <c r="Q300" s="173">
        <f>'2025 Aύγουστος'!L104</f>
        <v>0</v>
      </c>
      <c r="R300" s="36">
        <f t="shared" si="117"/>
        <v>0</v>
      </c>
      <c r="S300" s="173">
        <f>'2025 Σεπτέμβριος'!L104</f>
        <v>0</v>
      </c>
      <c r="T300" s="36">
        <f t="shared" si="118"/>
        <v>0</v>
      </c>
      <c r="U300" s="173">
        <f>'2025 Οκτώβριος'!L104</f>
        <v>0</v>
      </c>
      <c r="V300" s="36">
        <f t="shared" si="119"/>
        <v>0</v>
      </c>
      <c r="W300" s="173">
        <f>'2025 Νοέμβριος'!L104</f>
        <v>0</v>
      </c>
      <c r="X300" s="36">
        <f t="shared" si="120"/>
        <v>0</v>
      </c>
      <c r="Y300" s="173">
        <f>'2025 Δεκέμβριος'!L104</f>
        <v>0</v>
      </c>
      <c r="Z300" s="36">
        <f t="shared" si="121"/>
        <v>0</v>
      </c>
      <c r="AA300" s="36">
        <f t="shared" si="122"/>
        <v>0</v>
      </c>
      <c r="AD300" s="37">
        <f t="shared" si="123"/>
        <v>0</v>
      </c>
    </row>
    <row r="301" spans="1:30" x14ac:dyDescent="0.25">
      <c r="A301" s="166" t="str">
        <f>'2025 Ιανουάριος'!C105</f>
        <v>Αποσβέσεις ( Εξοπλισμού R.DEP. &amp; M.DEP.)</v>
      </c>
      <c r="B301" s="56">
        <v>2024</v>
      </c>
      <c r="C301" s="173">
        <f>'2025 Ιανουάριος'!L105</f>
        <v>0</v>
      </c>
      <c r="D301" s="36">
        <f t="shared" si="110"/>
        <v>0</v>
      </c>
      <c r="E301" s="173">
        <f>'2025 Φεβρουάριος'!L105</f>
        <v>0</v>
      </c>
      <c r="F301" s="36">
        <f t="shared" si="111"/>
        <v>0</v>
      </c>
      <c r="G301" s="173">
        <f>'2025 Μάρτιος'!L105</f>
        <v>0</v>
      </c>
      <c r="H301" s="36">
        <f t="shared" si="112"/>
        <v>0</v>
      </c>
      <c r="I301" s="173">
        <f>'2025 Απρίλιος'!L105</f>
        <v>0</v>
      </c>
      <c r="J301" s="36">
        <f t="shared" si="113"/>
        <v>0</v>
      </c>
      <c r="K301" s="173">
        <f>'2025 Μάιος'!L105</f>
        <v>0</v>
      </c>
      <c r="L301" s="36">
        <f t="shared" si="114"/>
        <v>0</v>
      </c>
      <c r="M301" s="173">
        <f>'2025 Ιούνιος'!L105</f>
        <v>0</v>
      </c>
      <c r="N301" s="36">
        <f t="shared" si="115"/>
        <v>0</v>
      </c>
      <c r="O301" s="173">
        <f>'2025 Ιούλιος'!L105</f>
        <v>0</v>
      </c>
      <c r="P301" s="36">
        <f t="shared" si="116"/>
        <v>0</v>
      </c>
      <c r="Q301" s="173">
        <f>'2025 Aύγουστος'!L105</f>
        <v>0</v>
      </c>
      <c r="R301" s="36">
        <f t="shared" si="117"/>
        <v>0</v>
      </c>
      <c r="S301" s="173">
        <f>'2025 Σεπτέμβριος'!L105</f>
        <v>0</v>
      </c>
      <c r="T301" s="36">
        <f t="shared" si="118"/>
        <v>0</v>
      </c>
      <c r="U301" s="173">
        <f>'2025 Οκτώβριος'!L105</f>
        <v>0</v>
      </c>
      <c r="V301" s="36">
        <f t="shared" si="119"/>
        <v>0</v>
      </c>
      <c r="W301" s="173">
        <f>'2025 Νοέμβριος'!L105</f>
        <v>0</v>
      </c>
      <c r="X301" s="36">
        <f t="shared" si="120"/>
        <v>0</v>
      </c>
      <c r="Y301" s="173">
        <f>'2025 Δεκέμβριος'!L105</f>
        <v>74.680000000000007</v>
      </c>
      <c r="Z301" s="36">
        <f t="shared" si="121"/>
        <v>74.680000000000007</v>
      </c>
      <c r="AA301" s="36">
        <f t="shared" si="122"/>
        <v>74.680000000000007</v>
      </c>
      <c r="AD301" s="37">
        <f t="shared" si="123"/>
        <v>0</v>
      </c>
    </row>
    <row r="302" spans="1:30" x14ac:dyDescent="0.25">
      <c r="A302" s="166">
        <f>'2025 Ιανουάριος'!C106</f>
        <v>0</v>
      </c>
      <c r="B302" s="56">
        <v>2024</v>
      </c>
      <c r="C302" s="173">
        <f>'2025 Ιανουάριος'!L106</f>
        <v>0</v>
      </c>
      <c r="D302" s="36">
        <f t="shared" si="110"/>
        <v>0</v>
      </c>
      <c r="E302" s="173">
        <f>'2025 Φεβρουάριος'!L106</f>
        <v>0</v>
      </c>
      <c r="F302" s="36">
        <f t="shared" si="111"/>
        <v>0</v>
      </c>
      <c r="G302" s="173">
        <f>'2025 Μάρτιος'!L106</f>
        <v>0</v>
      </c>
      <c r="H302" s="36">
        <f t="shared" si="112"/>
        <v>0</v>
      </c>
      <c r="I302" s="173">
        <f>'2025 Απρίλιος'!L106</f>
        <v>0</v>
      </c>
      <c r="J302" s="36">
        <f t="shared" si="113"/>
        <v>0</v>
      </c>
      <c r="K302" s="173">
        <f>'2025 Μάιος'!L106</f>
        <v>0</v>
      </c>
      <c r="L302" s="36">
        <f t="shared" si="114"/>
        <v>0</v>
      </c>
      <c r="M302" s="173">
        <f>'2025 Ιούνιος'!L106</f>
        <v>0</v>
      </c>
      <c r="N302" s="36">
        <f t="shared" si="115"/>
        <v>0</v>
      </c>
      <c r="O302" s="173">
        <f>'2025 Ιούλιος'!L106</f>
        <v>0</v>
      </c>
      <c r="P302" s="36">
        <f t="shared" si="116"/>
        <v>0</v>
      </c>
      <c r="Q302" s="173">
        <f>'2025 Aύγουστος'!L106</f>
        <v>0</v>
      </c>
      <c r="R302" s="36">
        <f t="shared" si="117"/>
        <v>0</v>
      </c>
      <c r="S302" s="173">
        <f>'2025 Σεπτέμβριος'!L106</f>
        <v>0</v>
      </c>
      <c r="T302" s="36">
        <f t="shared" si="118"/>
        <v>0</v>
      </c>
      <c r="U302" s="173">
        <f>'2025 Οκτώβριος'!L106</f>
        <v>0</v>
      </c>
      <c r="V302" s="36">
        <f t="shared" si="119"/>
        <v>0</v>
      </c>
      <c r="W302" s="173">
        <f>'2025 Νοέμβριος'!L106</f>
        <v>0</v>
      </c>
      <c r="X302" s="36">
        <f t="shared" si="120"/>
        <v>0</v>
      </c>
      <c r="Y302" s="173">
        <f>'2025 Δεκέμβριος'!L106</f>
        <v>0</v>
      </c>
      <c r="Z302" s="36">
        <f t="shared" si="121"/>
        <v>0</v>
      </c>
      <c r="AA302" s="36">
        <f t="shared" si="122"/>
        <v>0</v>
      </c>
      <c r="AD302" s="37">
        <f t="shared" si="123"/>
        <v>0</v>
      </c>
    </row>
    <row r="303" spans="1:30" x14ac:dyDescent="0.25">
      <c r="A303" s="166">
        <f>'2025 Ιανουάριος'!C107</f>
        <v>0</v>
      </c>
      <c r="B303" s="56">
        <v>2024</v>
      </c>
      <c r="C303" s="173">
        <f>'2025 Ιανουάριος'!L107</f>
        <v>0</v>
      </c>
      <c r="D303" s="36">
        <f t="shared" si="110"/>
        <v>0</v>
      </c>
      <c r="E303" s="173">
        <f>'2025 Φεβρουάριος'!L107</f>
        <v>0</v>
      </c>
      <c r="F303" s="36">
        <f t="shared" si="111"/>
        <v>0</v>
      </c>
      <c r="G303" s="173">
        <f>'2025 Μάρτιος'!L107</f>
        <v>0</v>
      </c>
      <c r="H303" s="36">
        <f t="shared" si="112"/>
        <v>0</v>
      </c>
      <c r="I303" s="173">
        <f>'2025 Απρίλιος'!L107</f>
        <v>0</v>
      </c>
      <c r="J303" s="36">
        <f t="shared" si="113"/>
        <v>0</v>
      </c>
      <c r="K303" s="173">
        <f>'2025 Μάιος'!L107</f>
        <v>0</v>
      </c>
      <c r="L303" s="36">
        <f t="shared" si="114"/>
        <v>0</v>
      </c>
      <c r="M303" s="173">
        <f>'2025 Ιούνιος'!L107</f>
        <v>0</v>
      </c>
      <c r="N303" s="36">
        <f t="shared" si="115"/>
        <v>0</v>
      </c>
      <c r="O303" s="173">
        <f>'2025 Ιούλιος'!L107</f>
        <v>0</v>
      </c>
      <c r="P303" s="36">
        <f t="shared" si="116"/>
        <v>0</v>
      </c>
      <c r="Q303" s="173">
        <f>'2025 Aύγουστος'!L107</f>
        <v>0</v>
      </c>
      <c r="R303" s="36">
        <f t="shared" si="117"/>
        <v>0</v>
      </c>
      <c r="S303" s="173">
        <f>'2025 Σεπτέμβριος'!L107</f>
        <v>0</v>
      </c>
      <c r="T303" s="36">
        <f t="shared" si="118"/>
        <v>0</v>
      </c>
      <c r="U303" s="173">
        <f>'2025 Οκτώβριος'!L107</f>
        <v>0</v>
      </c>
      <c r="V303" s="36">
        <f t="shared" si="119"/>
        <v>0</v>
      </c>
      <c r="W303" s="173">
        <f>'2025 Νοέμβριος'!L107</f>
        <v>0</v>
      </c>
      <c r="X303" s="36">
        <f t="shared" si="120"/>
        <v>0</v>
      </c>
      <c r="Y303" s="173">
        <f>'2025 Δεκέμβριος'!L107</f>
        <v>0</v>
      </c>
      <c r="Z303" s="36">
        <f t="shared" si="121"/>
        <v>0</v>
      </c>
      <c r="AA303" s="36">
        <f t="shared" si="122"/>
        <v>0</v>
      </c>
      <c r="AD303" s="37">
        <f t="shared" si="123"/>
        <v>0</v>
      </c>
    </row>
    <row r="304" spans="1:30" x14ac:dyDescent="0.25">
      <c r="A304" s="166">
        <f>'2025 Ιανουάριος'!C108</f>
        <v>0</v>
      </c>
      <c r="B304" s="56">
        <v>2024</v>
      </c>
      <c r="C304" s="173">
        <f>'2025 Ιανουάριος'!L108</f>
        <v>0</v>
      </c>
      <c r="D304" s="36">
        <f t="shared" si="110"/>
        <v>0</v>
      </c>
      <c r="E304" s="173">
        <f>'2025 Φεβρουάριος'!L108</f>
        <v>0</v>
      </c>
      <c r="F304" s="36">
        <f t="shared" si="111"/>
        <v>0</v>
      </c>
      <c r="G304" s="173">
        <f>'2025 Μάρτιος'!L108</f>
        <v>0</v>
      </c>
      <c r="H304" s="36">
        <f t="shared" si="112"/>
        <v>0</v>
      </c>
      <c r="I304" s="173">
        <f>'2025 Απρίλιος'!L108</f>
        <v>0</v>
      </c>
      <c r="J304" s="36">
        <f t="shared" si="113"/>
        <v>0</v>
      </c>
      <c r="K304" s="173">
        <f>'2025 Μάιος'!L108</f>
        <v>0</v>
      </c>
      <c r="L304" s="36">
        <f t="shared" si="114"/>
        <v>0</v>
      </c>
      <c r="M304" s="173">
        <f>'2025 Ιούνιος'!L108</f>
        <v>0</v>
      </c>
      <c r="N304" s="36">
        <f t="shared" si="115"/>
        <v>0</v>
      </c>
      <c r="O304" s="173">
        <f>'2025 Ιούλιος'!L108</f>
        <v>0</v>
      </c>
      <c r="P304" s="36">
        <f t="shared" si="116"/>
        <v>0</v>
      </c>
      <c r="Q304" s="173">
        <f>'2025 Aύγουστος'!L108</f>
        <v>0</v>
      </c>
      <c r="R304" s="36">
        <f t="shared" si="117"/>
        <v>0</v>
      </c>
      <c r="S304" s="173">
        <f>'2025 Σεπτέμβριος'!L108</f>
        <v>0</v>
      </c>
      <c r="T304" s="36">
        <f t="shared" si="118"/>
        <v>0</v>
      </c>
      <c r="U304" s="173">
        <f>'2025 Οκτώβριος'!L108</f>
        <v>0</v>
      </c>
      <c r="V304" s="36">
        <f t="shared" si="119"/>
        <v>0</v>
      </c>
      <c r="W304" s="173">
        <f>'2025 Νοέμβριος'!L108</f>
        <v>0</v>
      </c>
      <c r="X304" s="36">
        <f t="shared" si="120"/>
        <v>0</v>
      </c>
      <c r="Y304" s="173">
        <f>'2025 Δεκέμβριος'!L108</f>
        <v>0</v>
      </c>
      <c r="Z304" s="36">
        <f t="shared" si="121"/>
        <v>0</v>
      </c>
      <c r="AA304" s="36">
        <f t="shared" si="122"/>
        <v>0</v>
      </c>
      <c r="AD304" s="37">
        <f t="shared" si="123"/>
        <v>0</v>
      </c>
    </row>
    <row r="305" spans="1:30" x14ac:dyDescent="0.25">
      <c r="A305" s="166">
        <f>'2025 Ιανουάριος'!C109</f>
        <v>0</v>
      </c>
      <c r="B305" s="56">
        <v>2024</v>
      </c>
      <c r="C305" s="173">
        <f>'2025 Ιανουάριος'!L109</f>
        <v>0</v>
      </c>
      <c r="D305" s="36">
        <f t="shared" si="110"/>
        <v>0</v>
      </c>
      <c r="E305" s="173">
        <f>'2025 Φεβρουάριος'!L109</f>
        <v>0</v>
      </c>
      <c r="F305" s="36">
        <f t="shared" si="111"/>
        <v>0</v>
      </c>
      <c r="G305" s="173">
        <f>'2025 Μάρτιος'!L109</f>
        <v>0</v>
      </c>
      <c r="H305" s="36">
        <f t="shared" si="112"/>
        <v>0</v>
      </c>
      <c r="I305" s="173">
        <f>'2025 Απρίλιος'!L109</f>
        <v>0</v>
      </c>
      <c r="J305" s="36">
        <f t="shared" si="113"/>
        <v>0</v>
      </c>
      <c r="K305" s="173">
        <f>'2025 Μάιος'!L109</f>
        <v>0</v>
      </c>
      <c r="L305" s="36">
        <f t="shared" si="114"/>
        <v>0</v>
      </c>
      <c r="M305" s="173">
        <f>'2025 Ιούνιος'!L109</f>
        <v>0</v>
      </c>
      <c r="N305" s="36">
        <f t="shared" si="115"/>
        <v>0</v>
      </c>
      <c r="O305" s="173">
        <f>'2025 Ιούλιος'!L109</f>
        <v>0</v>
      </c>
      <c r="P305" s="36">
        <f t="shared" si="116"/>
        <v>0</v>
      </c>
      <c r="Q305" s="173">
        <f>'2025 Aύγουστος'!L109</f>
        <v>0</v>
      </c>
      <c r="R305" s="36">
        <f t="shared" si="117"/>
        <v>0</v>
      </c>
      <c r="S305" s="173">
        <f>'2025 Σεπτέμβριος'!L109</f>
        <v>0</v>
      </c>
      <c r="T305" s="36">
        <f t="shared" si="118"/>
        <v>0</v>
      </c>
      <c r="U305" s="173">
        <f>'2025 Οκτώβριος'!L109</f>
        <v>0</v>
      </c>
      <c r="V305" s="36">
        <f t="shared" si="119"/>
        <v>0</v>
      </c>
      <c r="W305" s="173">
        <f>'2025 Νοέμβριος'!L109</f>
        <v>0</v>
      </c>
      <c r="X305" s="36">
        <f t="shared" si="120"/>
        <v>0</v>
      </c>
      <c r="Y305" s="173">
        <f>'2025 Δεκέμβριος'!L109</f>
        <v>0</v>
      </c>
      <c r="Z305" s="36">
        <f t="shared" si="121"/>
        <v>0</v>
      </c>
      <c r="AA305" s="36">
        <f t="shared" si="122"/>
        <v>0</v>
      </c>
      <c r="AD305" s="37">
        <f t="shared" si="123"/>
        <v>0</v>
      </c>
    </row>
    <row r="306" spans="1:30" x14ac:dyDescent="0.25">
      <c r="A306" s="166">
        <f>'2025 Ιανουάριος'!C110</f>
        <v>0</v>
      </c>
      <c r="B306" s="56">
        <v>2024</v>
      </c>
      <c r="C306" s="173">
        <f>'2025 Ιανουάριος'!L110</f>
        <v>0</v>
      </c>
      <c r="D306" s="36">
        <f t="shared" si="110"/>
        <v>0</v>
      </c>
      <c r="E306" s="173">
        <f>'2025 Φεβρουάριος'!L110</f>
        <v>0</v>
      </c>
      <c r="F306" s="36">
        <f t="shared" si="111"/>
        <v>0</v>
      </c>
      <c r="G306" s="173">
        <f>'2025 Μάρτιος'!L110</f>
        <v>0</v>
      </c>
      <c r="H306" s="36">
        <f t="shared" si="112"/>
        <v>0</v>
      </c>
      <c r="I306" s="173">
        <f>'2025 Απρίλιος'!L110</f>
        <v>0</v>
      </c>
      <c r="J306" s="36">
        <f t="shared" si="113"/>
        <v>0</v>
      </c>
      <c r="K306" s="173">
        <f>'2025 Μάιος'!L110</f>
        <v>0</v>
      </c>
      <c r="L306" s="36">
        <f t="shared" si="114"/>
        <v>0</v>
      </c>
      <c r="M306" s="173">
        <f>'2025 Ιούνιος'!L110</f>
        <v>0</v>
      </c>
      <c r="N306" s="36">
        <f t="shared" si="115"/>
        <v>0</v>
      </c>
      <c r="O306" s="173">
        <f>'2025 Ιούλιος'!L110</f>
        <v>0</v>
      </c>
      <c r="P306" s="36">
        <f t="shared" si="116"/>
        <v>0</v>
      </c>
      <c r="Q306" s="173">
        <f t="shared" ref="Q306" si="124">SUM(Q277:Q305)</f>
        <v>9594.7999999999993</v>
      </c>
      <c r="R306" s="36">
        <f t="shared" si="117"/>
        <v>9594.7999999999993</v>
      </c>
      <c r="S306" s="173">
        <f>'2025 Σεπτέμβριος'!L110</f>
        <v>0</v>
      </c>
      <c r="T306" s="36">
        <f t="shared" si="118"/>
        <v>9594.7999999999993</v>
      </c>
      <c r="U306" s="173">
        <f>'2025 Οκτώβριος'!L110</f>
        <v>0</v>
      </c>
      <c r="V306" s="36">
        <f t="shared" si="119"/>
        <v>9594.7999999999993</v>
      </c>
      <c r="W306" s="173">
        <f>'2025 Νοέμβριος'!L110</f>
        <v>0</v>
      </c>
      <c r="X306" s="36">
        <f t="shared" si="120"/>
        <v>9594.7999999999993</v>
      </c>
      <c r="Y306" s="173">
        <f>'2025 Δεκέμβριος'!L110</f>
        <v>0</v>
      </c>
      <c r="Z306" s="36">
        <f t="shared" si="121"/>
        <v>9594.7999999999993</v>
      </c>
      <c r="AA306" s="36">
        <f t="shared" si="122"/>
        <v>9594.7999999999993</v>
      </c>
      <c r="AD306" s="37">
        <f t="shared" si="123"/>
        <v>0</v>
      </c>
    </row>
    <row r="307" spans="1:30" x14ac:dyDescent="0.25">
      <c r="A307" s="166" t="s">
        <v>154</v>
      </c>
      <c r="C307" s="174">
        <f>SUM(C277:C306)</f>
        <v>4416.7800000000007</v>
      </c>
      <c r="D307" s="36">
        <f t="shared" si="110"/>
        <v>4416.7800000000007</v>
      </c>
      <c r="E307" s="173">
        <f>SUM(E277:E306)</f>
        <v>4687.3700000000008</v>
      </c>
      <c r="F307" s="36">
        <f t="shared" si="111"/>
        <v>9104.1500000000015</v>
      </c>
      <c r="G307" s="174">
        <f>SUM(G277:G306)</f>
        <v>5429.25</v>
      </c>
      <c r="H307" s="36">
        <f t="shared" si="112"/>
        <v>14533.400000000001</v>
      </c>
      <c r="I307" s="173">
        <f>'2025 Απρίλιος'!L111</f>
        <v>9088.2899999999991</v>
      </c>
      <c r="J307" s="36">
        <f t="shared" si="113"/>
        <v>23621.690000000002</v>
      </c>
      <c r="K307" s="174">
        <f>SUM(K277:K306)</f>
        <v>7600.84</v>
      </c>
      <c r="L307" s="36">
        <f t="shared" si="114"/>
        <v>31222.530000000002</v>
      </c>
      <c r="M307" s="174">
        <f>SUM(M277:M306)</f>
        <v>6922.9000000000005</v>
      </c>
      <c r="N307" s="36">
        <f t="shared" si="115"/>
        <v>38145.43</v>
      </c>
      <c r="O307" s="174">
        <f>SUM(O277:O306)</f>
        <v>6776.14</v>
      </c>
      <c r="P307" s="36">
        <f t="shared" si="116"/>
        <v>44921.57</v>
      </c>
      <c r="Q307" s="174">
        <f>SUM(Q277:Q306)</f>
        <v>19189.599999999999</v>
      </c>
      <c r="R307" s="36">
        <f t="shared" si="117"/>
        <v>64111.17</v>
      </c>
      <c r="S307" s="174">
        <f>SUM(S277:S306)</f>
        <v>7836.51</v>
      </c>
      <c r="T307" s="36">
        <f t="shared" si="118"/>
        <v>71947.679999999993</v>
      </c>
      <c r="U307" s="173">
        <f>'2025 Οκτώβριος'!L111</f>
        <v>7794.92</v>
      </c>
      <c r="V307" s="36">
        <f t="shared" si="119"/>
        <v>79742.599999999991</v>
      </c>
      <c r="W307" s="174">
        <f>SUM(W277:W306)</f>
        <v>7693.92</v>
      </c>
      <c r="X307" s="36">
        <f t="shared" si="120"/>
        <v>87436.51999999999</v>
      </c>
      <c r="Y307" s="174">
        <f>SUM(Y277:Y306)</f>
        <v>14433.16</v>
      </c>
      <c r="Z307" s="36">
        <f t="shared" si="121"/>
        <v>101869.68</v>
      </c>
      <c r="AA307" s="36">
        <f t="shared" si="122"/>
        <v>101869.68</v>
      </c>
    </row>
    <row r="308" spans="1:30" x14ac:dyDescent="0.25">
      <c r="A308" s="55"/>
    </row>
    <row r="312" spans="1:30" x14ac:dyDescent="0.25">
      <c r="A312" s="48" t="s">
        <v>146</v>
      </c>
      <c r="B312" s="35" t="s">
        <v>87</v>
      </c>
      <c r="C312" s="172" t="s">
        <v>114</v>
      </c>
      <c r="D312" s="35" t="s">
        <v>115</v>
      </c>
      <c r="E312" s="172" t="s">
        <v>116</v>
      </c>
      <c r="F312" s="35" t="s">
        <v>117</v>
      </c>
      <c r="G312" s="172" t="s">
        <v>118</v>
      </c>
      <c r="H312" s="35" t="s">
        <v>119</v>
      </c>
      <c r="I312" s="172" t="s">
        <v>147</v>
      </c>
      <c r="J312" s="35" t="s">
        <v>121</v>
      </c>
      <c r="K312" s="172" t="s">
        <v>122</v>
      </c>
      <c r="L312" s="35" t="s">
        <v>145</v>
      </c>
      <c r="M312" s="172" t="s">
        <v>123</v>
      </c>
      <c r="N312" s="35" t="s">
        <v>124</v>
      </c>
      <c r="O312" s="172" t="s">
        <v>125</v>
      </c>
      <c r="P312" s="35" t="s">
        <v>126</v>
      </c>
      <c r="Q312" s="172" t="s">
        <v>127</v>
      </c>
      <c r="R312" s="35" t="s">
        <v>128</v>
      </c>
      <c r="S312" s="172" t="s">
        <v>148</v>
      </c>
      <c r="T312" s="35" t="s">
        <v>130</v>
      </c>
      <c r="U312" s="172" t="s">
        <v>131</v>
      </c>
      <c r="V312" s="35" t="s">
        <v>132</v>
      </c>
      <c r="W312" s="172" t="s">
        <v>133</v>
      </c>
      <c r="X312" s="35" t="s">
        <v>134</v>
      </c>
      <c r="Y312" s="172" t="s">
        <v>149</v>
      </c>
      <c r="Z312" s="35" t="s">
        <v>150</v>
      </c>
      <c r="AA312" s="35" t="s">
        <v>151</v>
      </c>
    </row>
    <row r="313" spans="1:30" x14ac:dyDescent="0.25">
      <c r="A313" s="44" t="str">
        <f>'2025 Ιανουάριος'!C117</f>
        <v>Μικτές Αποδοχές (Α.Κ.Διοικ.)</v>
      </c>
      <c r="B313" s="35">
        <v>2024</v>
      </c>
      <c r="C313" s="173">
        <f>'2025 Ιανουάριος'!L117</f>
        <v>1223.8900000000001</v>
      </c>
      <c r="D313" s="36">
        <f t="shared" ref="D313:D353" si="125">C313</f>
        <v>1223.8900000000001</v>
      </c>
      <c r="E313" s="173">
        <f>'2025 Φεβρουάριος'!L117</f>
        <v>1042.0999999999999</v>
      </c>
      <c r="F313" s="36">
        <f t="shared" ref="F313:F353" si="126">D313+E313</f>
        <v>2265.9899999999998</v>
      </c>
      <c r="G313" s="173">
        <f>'2025 Μάρτιος'!L117</f>
        <v>1934.3200000000002</v>
      </c>
      <c r="H313" s="36">
        <f t="shared" ref="H313:H353" si="127">F313+G313</f>
        <v>4200.3099999999995</v>
      </c>
      <c r="I313" s="173">
        <f>'2025 Απρίλιος'!L117</f>
        <v>1313.16</v>
      </c>
      <c r="J313" s="36">
        <f t="shared" ref="J313:J353" si="128">H313+I313</f>
        <v>5513.4699999999993</v>
      </c>
      <c r="K313" s="173">
        <f>'2025 Μάιος'!L117</f>
        <v>1079</v>
      </c>
      <c r="L313" s="36">
        <f t="shared" ref="L313:L353" si="129">J313+K313</f>
        <v>6592.4699999999993</v>
      </c>
      <c r="M313" s="173">
        <f>'2025 Ιούνιος'!L117</f>
        <v>1007.3</v>
      </c>
      <c r="N313" s="36">
        <f t="shared" ref="N313:N353" si="130">L313+M313</f>
        <v>7599.7699999999995</v>
      </c>
      <c r="O313" s="173">
        <f>'2025 Ιούλιος'!L117</f>
        <v>1079</v>
      </c>
      <c r="P313" s="36">
        <f t="shared" ref="P313:P353" si="131">N313+O313</f>
        <v>8678.77</v>
      </c>
      <c r="Q313" s="173">
        <f>'2025 Aύγουστος'!L117</f>
        <v>1618.5</v>
      </c>
      <c r="R313" s="36">
        <f t="shared" ref="R313:R353" si="132">P313+Q313</f>
        <v>10297.27</v>
      </c>
      <c r="S313" s="173">
        <f>'2025 Σεπτέμβριος'!L117</f>
        <v>1079</v>
      </c>
      <c r="T313" s="36">
        <f t="shared" ref="T313:T353" si="133">R313+S313</f>
        <v>11376.27</v>
      </c>
      <c r="U313" s="173">
        <f>'2025 Οκτώβριος'!L117</f>
        <v>1079</v>
      </c>
      <c r="V313" s="36">
        <f t="shared" ref="V313:V353" si="134">T313+U313</f>
        <v>12455.27</v>
      </c>
      <c r="W313" s="173">
        <f>'2025 Νοέμβριος'!L117</f>
        <v>1079</v>
      </c>
      <c r="X313" s="36">
        <f t="shared" ref="X313:X353" si="135">V313+W313</f>
        <v>13534.27</v>
      </c>
      <c r="Y313" s="173">
        <f>'2025 Δεκέμβριος'!L117</f>
        <v>2202.9499999999998</v>
      </c>
      <c r="Z313" s="36">
        <f t="shared" ref="Z313:Z353" si="136">X313+Y313</f>
        <v>15737.220000000001</v>
      </c>
      <c r="AA313" s="36">
        <f t="shared" ref="AA313:AA353" si="137">C313+E313+G313+I313+K313+M313+O313+Q313+S313+U313+W313+Y313</f>
        <v>15737.220000000001</v>
      </c>
      <c r="AD313" s="37">
        <f t="shared" ref="AD313:AD352" si="138">IF(C191&lt;&gt;0,C313,0) + IF(E191&lt;&gt;0,E313,0) + IF(G191&lt;&gt;0,G313,0) +
IF(I191&lt;&gt;0,I313,0) + IF(K191&lt;&gt;0,K313,0) + IF(M191&lt;&gt;0,M313,0) +
IF(O191&lt;&gt;0,O313,0) + IF(Q191&lt;&gt;0,Q313,0) + IF(S191&lt;&gt;0,S313,0) +
IF(U191&lt;&gt;0,U313,0) + IF(W191&lt;&gt;0,W313,0) + IF(Y191&lt;&gt;0,Y313,0)</f>
        <v>6592.4699999999993</v>
      </c>
    </row>
    <row r="314" spans="1:30" x14ac:dyDescent="0.25">
      <c r="A314" s="44" t="str">
        <f>'2025 Ιανουάριος'!C118</f>
        <v>Ασφαλιστικές εισφορές  (Α.Κ.Διοικ.)</v>
      </c>
      <c r="B314" s="35">
        <v>2024</v>
      </c>
      <c r="C314" s="173">
        <f>'2025 Ιανουάριος'!L118</f>
        <v>272.81</v>
      </c>
      <c r="D314" s="36">
        <f t="shared" si="125"/>
        <v>272.81</v>
      </c>
      <c r="E314" s="173">
        <f>'2025 Φεβρουάριος'!L118</f>
        <v>232.28</v>
      </c>
      <c r="F314" s="36">
        <f t="shared" si="126"/>
        <v>505.09000000000003</v>
      </c>
      <c r="G314" s="173">
        <f>'2025 Μάρτιος'!L118</f>
        <v>307.83000000000004</v>
      </c>
      <c r="H314" s="36">
        <f t="shared" si="127"/>
        <v>812.92000000000007</v>
      </c>
      <c r="I314" s="173">
        <f>'2025 Απρίλιος'!L118</f>
        <v>292.7</v>
      </c>
      <c r="J314" s="36">
        <f t="shared" si="128"/>
        <v>1105.6200000000001</v>
      </c>
      <c r="K314" s="173">
        <f>'2025 Μάιος'!L118</f>
        <v>240.51</v>
      </c>
      <c r="L314" s="36">
        <f t="shared" si="129"/>
        <v>1346.13</v>
      </c>
      <c r="M314" s="173">
        <f>'2025 Ιούνιος'!L118</f>
        <v>240.51</v>
      </c>
      <c r="N314" s="36">
        <f t="shared" si="130"/>
        <v>1586.64</v>
      </c>
      <c r="O314" s="173">
        <f>'2025 Ιούλιος'!L118</f>
        <v>240.51</v>
      </c>
      <c r="P314" s="36">
        <f t="shared" si="131"/>
        <v>1827.15</v>
      </c>
      <c r="Q314" s="173">
        <f>'2025 Aύγουστος'!L118</f>
        <v>380.76</v>
      </c>
      <c r="R314" s="36">
        <f t="shared" si="132"/>
        <v>2207.91</v>
      </c>
      <c r="S314" s="173">
        <f>'2025 Σεπτέμβριος'!L118</f>
        <v>240.51</v>
      </c>
      <c r="T314" s="36">
        <f t="shared" si="133"/>
        <v>2448.42</v>
      </c>
      <c r="U314" s="173">
        <f>'2025 Οκτώβριος'!L118</f>
        <v>240.51</v>
      </c>
      <c r="V314" s="36">
        <f t="shared" si="134"/>
        <v>2688.9300000000003</v>
      </c>
      <c r="W314" s="173">
        <f>'2025 Νοέμβριος'!L118</f>
        <v>240.51</v>
      </c>
      <c r="X314" s="36">
        <f t="shared" si="135"/>
        <v>2929.4400000000005</v>
      </c>
      <c r="Y314" s="173">
        <f>'2025 Δεκέμβριος'!L118</f>
        <v>491.03999999999996</v>
      </c>
      <c r="Z314" s="36">
        <f t="shared" si="136"/>
        <v>3420.4800000000005</v>
      </c>
      <c r="AA314" s="36">
        <f t="shared" si="137"/>
        <v>3420.4800000000005</v>
      </c>
      <c r="AD314" s="37">
        <f t="shared" si="138"/>
        <v>1346.13</v>
      </c>
    </row>
    <row r="315" spans="1:30" x14ac:dyDescent="0.25">
      <c r="A315" s="44" t="str">
        <f>'2025 Ιανουάριος'!C119</f>
        <v xml:space="preserve">Ενοίκια  Έδρας </v>
      </c>
      <c r="B315" s="35">
        <v>2024</v>
      </c>
      <c r="C315" s="173">
        <f>'2025 Ιανουάριος'!L119</f>
        <v>850</v>
      </c>
      <c r="D315" s="36">
        <f t="shared" si="125"/>
        <v>850</v>
      </c>
      <c r="E315" s="173">
        <f>'2025 Φεβρουάριος'!L119</f>
        <v>850</v>
      </c>
      <c r="F315" s="36">
        <f t="shared" si="126"/>
        <v>1700</v>
      </c>
      <c r="G315" s="173">
        <f>'2025 Μάρτιος'!L119</f>
        <v>850</v>
      </c>
      <c r="H315" s="36">
        <f t="shared" si="127"/>
        <v>2550</v>
      </c>
      <c r="I315" s="173">
        <f>'2025 Απρίλιος'!L119</f>
        <v>850</v>
      </c>
      <c r="J315" s="36">
        <f t="shared" si="128"/>
        <v>3400</v>
      </c>
      <c r="K315" s="173">
        <f>'2025 Μάιος'!L119</f>
        <v>850</v>
      </c>
      <c r="L315" s="36">
        <f t="shared" si="129"/>
        <v>4250</v>
      </c>
      <c r="M315" s="173">
        <f>'2025 Ιούνιος'!L119</f>
        <v>850</v>
      </c>
      <c r="N315" s="36">
        <f t="shared" si="130"/>
        <v>5100</v>
      </c>
      <c r="O315" s="173">
        <f>'2025 Ιούλιος'!L119</f>
        <v>875.5</v>
      </c>
      <c r="P315" s="36">
        <f t="shared" si="131"/>
        <v>5975.5</v>
      </c>
      <c r="Q315" s="173">
        <f>'2025 Aύγουστος'!L119</f>
        <v>875.5</v>
      </c>
      <c r="R315" s="36">
        <f t="shared" si="132"/>
        <v>6851</v>
      </c>
      <c r="S315" s="173">
        <f>'2025 Σεπτέμβριος'!L119</f>
        <v>875.5</v>
      </c>
      <c r="T315" s="36">
        <f t="shared" si="133"/>
        <v>7726.5</v>
      </c>
      <c r="U315" s="173">
        <f>'2025 Οκτώβριος'!L119</f>
        <v>875.5</v>
      </c>
      <c r="V315" s="36">
        <f t="shared" si="134"/>
        <v>8602</v>
      </c>
      <c r="W315" s="173">
        <f>'2025 Νοέμβριος'!L119</f>
        <v>875.5</v>
      </c>
      <c r="X315" s="36">
        <f t="shared" si="135"/>
        <v>9477.5</v>
      </c>
      <c r="Y315" s="173">
        <f>'2025 Δεκέμβριος'!L119</f>
        <v>875.5</v>
      </c>
      <c r="Z315" s="36">
        <f t="shared" si="136"/>
        <v>10353</v>
      </c>
      <c r="AA315" s="36">
        <f t="shared" si="137"/>
        <v>10353</v>
      </c>
      <c r="AD315" s="37">
        <f t="shared" si="138"/>
        <v>4250</v>
      </c>
    </row>
    <row r="316" spans="1:30" x14ac:dyDescent="0.25">
      <c r="A316" s="44" t="str">
        <f>'2025 Ιανουάριος'!C120</f>
        <v>Ενοίκιο Αποθήκης Β</v>
      </c>
      <c r="B316" s="35">
        <v>2024</v>
      </c>
      <c r="C316" s="173">
        <f>'2025 Ιανουάριος'!L120</f>
        <v>0</v>
      </c>
      <c r="D316" s="36">
        <f t="shared" si="125"/>
        <v>0</v>
      </c>
      <c r="E316" s="173">
        <f>'2025 Φεβρουάριος'!L120</f>
        <v>0</v>
      </c>
      <c r="F316" s="36">
        <f t="shared" si="126"/>
        <v>0</v>
      </c>
      <c r="G316" s="173">
        <f>'2025 Μάρτιος'!L120</f>
        <v>0</v>
      </c>
      <c r="H316" s="36">
        <f t="shared" si="127"/>
        <v>0</v>
      </c>
      <c r="I316" s="173">
        <f>'2025 Απρίλιος'!L120</f>
        <v>0</v>
      </c>
      <c r="J316" s="36">
        <f t="shared" si="128"/>
        <v>0</v>
      </c>
      <c r="K316" s="173">
        <f>'2025 Μάιος'!L120</f>
        <v>0</v>
      </c>
      <c r="L316" s="36">
        <f t="shared" si="129"/>
        <v>0</v>
      </c>
      <c r="M316" s="173">
        <f>'2025 Ιούνιος'!L120</f>
        <v>0</v>
      </c>
      <c r="N316" s="36">
        <f t="shared" si="130"/>
        <v>0</v>
      </c>
      <c r="O316" s="173">
        <f>'2025 Ιούλιος'!L120</f>
        <v>0</v>
      </c>
      <c r="P316" s="36">
        <f t="shared" si="131"/>
        <v>0</v>
      </c>
      <c r="Q316" s="173">
        <f>'2025 Aύγουστος'!L120</f>
        <v>0</v>
      </c>
      <c r="R316" s="36">
        <f t="shared" si="132"/>
        <v>0</v>
      </c>
      <c r="S316" s="173">
        <f>'2025 Σεπτέμβριος'!L120</f>
        <v>0</v>
      </c>
      <c r="T316" s="36">
        <f t="shared" si="133"/>
        <v>0</v>
      </c>
      <c r="U316" s="173">
        <f>'2025 Οκτώβριος'!L120</f>
        <v>0</v>
      </c>
      <c r="V316" s="36">
        <f t="shared" si="134"/>
        <v>0</v>
      </c>
      <c r="W316" s="173">
        <f>'2025 Νοέμβριος'!L120</f>
        <v>0</v>
      </c>
      <c r="X316" s="36">
        <f t="shared" si="135"/>
        <v>0</v>
      </c>
      <c r="Y316" s="173">
        <f>'2025 Δεκέμβριος'!L120</f>
        <v>0</v>
      </c>
      <c r="Z316" s="36">
        <f t="shared" si="136"/>
        <v>0</v>
      </c>
      <c r="AA316" s="36">
        <f t="shared" si="137"/>
        <v>0</v>
      </c>
      <c r="AD316" s="37">
        <f t="shared" si="138"/>
        <v>0</v>
      </c>
    </row>
    <row r="317" spans="1:30" x14ac:dyDescent="0.25">
      <c r="A317" s="44" t="str">
        <f>'2025 Ιανουάριος'!C121</f>
        <v>Ενοίκιο Αποθήκης Α</v>
      </c>
      <c r="B317" s="35">
        <v>2024</v>
      </c>
      <c r="C317" s="173">
        <f>'2025 Ιανουάριος'!L121</f>
        <v>241.31</v>
      </c>
      <c r="D317" s="36">
        <f t="shared" si="125"/>
        <v>241.31</v>
      </c>
      <c r="E317" s="173">
        <f>'2025 Φεβρουάριος'!L121</f>
        <v>241.31</v>
      </c>
      <c r="F317" s="36">
        <f t="shared" si="126"/>
        <v>482.62</v>
      </c>
      <c r="G317" s="173">
        <f>'2025 Μάρτιος'!L121</f>
        <v>241.31</v>
      </c>
      <c r="H317" s="36">
        <f t="shared" si="127"/>
        <v>723.93000000000006</v>
      </c>
      <c r="I317" s="173">
        <f>'2025 Απρίλιος'!L121</f>
        <v>241.31</v>
      </c>
      <c r="J317" s="36">
        <f t="shared" si="128"/>
        <v>965.24</v>
      </c>
      <c r="K317" s="173">
        <f>'2025 Μάιος'!L121</f>
        <v>241.31</v>
      </c>
      <c r="L317" s="36">
        <f t="shared" si="129"/>
        <v>1206.55</v>
      </c>
      <c r="M317" s="173">
        <f>'2025 Ιούνιος'!L121</f>
        <v>241.31</v>
      </c>
      <c r="N317" s="36">
        <f t="shared" si="130"/>
        <v>1447.86</v>
      </c>
      <c r="O317" s="173">
        <f>'2025 Ιούλιος'!L121</f>
        <v>241.31</v>
      </c>
      <c r="P317" s="36">
        <f t="shared" si="131"/>
        <v>1689.1699999999998</v>
      </c>
      <c r="Q317" s="173">
        <f>'2025 Aύγουστος'!L121</f>
        <v>241.31</v>
      </c>
      <c r="R317" s="36">
        <f t="shared" si="132"/>
        <v>1930.4799999999998</v>
      </c>
      <c r="S317" s="173">
        <f>'2025 Σεπτέμβριος'!L121</f>
        <v>241.31</v>
      </c>
      <c r="T317" s="36">
        <f t="shared" si="133"/>
        <v>2171.79</v>
      </c>
      <c r="U317" s="173">
        <f>'2025 Οκτώβριος'!L121</f>
        <v>241.31</v>
      </c>
      <c r="V317" s="36">
        <f t="shared" si="134"/>
        <v>2413.1</v>
      </c>
      <c r="W317" s="173">
        <f>'2025 Νοέμβριος'!L121</f>
        <v>241.31</v>
      </c>
      <c r="X317" s="36">
        <f t="shared" si="135"/>
        <v>2654.41</v>
      </c>
      <c r="Y317" s="173">
        <f>'2025 Δεκέμβριος'!L121</f>
        <v>241.31</v>
      </c>
      <c r="Z317" s="36">
        <f t="shared" si="136"/>
        <v>2895.72</v>
      </c>
      <c r="AA317" s="36">
        <f t="shared" si="137"/>
        <v>2895.72</v>
      </c>
      <c r="AD317" s="37">
        <f t="shared" si="138"/>
        <v>1206.55</v>
      </c>
    </row>
    <row r="318" spans="1:30" x14ac:dyDescent="0.25">
      <c r="A318" s="44" t="str">
        <f>'2025 Ιανουάριος'!C122</f>
        <v>Ενοίκιο Αριστοφάνους 1</v>
      </c>
      <c r="B318" s="35">
        <v>2024</v>
      </c>
      <c r="C318" s="173">
        <f>'2025 Ιανουάριος'!L122</f>
        <v>965.25</v>
      </c>
      <c r="D318" s="36">
        <f t="shared" si="125"/>
        <v>965.25</v>
      </c>
      <c r="E318" s="173">
        <f>'2025 Φεβρουάριος'!L122</f>
        <v>965.25</v>
      </c>
      <c r="F318" s="36">
        <f t="shared" si="126"/>
        <v>1930.5</v>
      </c>
      <c r="G318" s="173">
        <f>'2025 Μάρτιος'!L122</f>
        <v>965.25</v>
      </c>
      <c r="H318" s="36">
        <f t="shared" si="127"/>
        <v>2895.75</v>
      </c>
      <c r="I318" s="173">
        <f>'2025 Απρίλιος'!L122</f>
        <v>965.25</v>
      </c>
      <c r="J318" s="36">
        <f t="shared" si="128"/>
        <v>3861</v>
      </c>
      <c r="K318" s="173">
        <f>'2025 Μάιος'!L122</f>
        <v>965.25</v>
      </c>
      <c r="L318" s="36">
        <f t="shared" si="129"/>
        <v>4826.25</v>
      </c>
      <c r="M318" s="173">
        <f>'2025 Ιούνιος'!L122</f>
        <v>965.25</v>
      </c>
      <c r="N318" s="36">
        <f t="shared" si="130"/>
        <v>5791.5</v>
      </c>
      <c r="O318" s="173">
        <f>'2025 Ιούλιος'!L122</f>
        <v>965.25</v>
      </c>
      <c r="P318" s="36">
        <f t="shared" si="131"/>
        <v>6756.75</v>
      </c>
      <c r="Q318" s="173">
        <f>'2025 Aύγουστος'!L122</f>
        <v>965.25</v>
      </c>
      <c r="R318" s="36">
        <f t="shared" si="132"/>
        <v>7722</v>
      </c>
      <c r="S318" s="173">
        <f>'2025 Σεπτέμβριος'!L122</f>
        <v>965.25</v>
      </c>
      <c r="T318" s="36">
        <f t="shared" si="133"/>
        <v>8687.25</v>
      </c>
      <c r="U318" s="173">
        <f>'2025 Οκτώβριος'!L122</f>
        <v>965.25</v>
      </c>
      <c r="V318" s="36">
        <f t="shared" si="134"/>
        <v>9652.5</v>
      </c>
      <c r="W318" s="173">
        <f>'2025 Νοέμβριος'!L122</f>
        <v>965.25</v>
      </c>
      <c r="X318" s="36">
        <f t="shared" si="135"/>
        <v>10617.75</v>
      </c>
      <c r="Y318" s="173">
        <f>'2025 Δεκέμβριος'!L122</f>
        <v>965.25</v>
      </c>
      <c r="Z318" s="36">
        <f t="shared" si="136"/>
        <v>11583</v>
      </c>
      <c r="AA318" s="36">
        <f t="shared" si="137"/>
        <v>11583</v>
      </c>
      <c r="AD318" s="37">
        <f t="shared" si="138"/>
        <v>4826.25</v>
      </c>
    </row>
    <row r="319" spans="1:30" x14ac:dyDescent="0.25">
      <c r="A319" s="44" t="str">
        <f>'2025 Ιανουάριος'!C123</f>
        <v xml:space="preserve">Χαρτόσημο ενοικίου Έδρας </v>
      </c>
      <c r="B319" s="35">
        <v>2024</v>
      </c>
      <c r="C319" s="173">
        <f>'2025 Ιανουάριος'!L123</f>
        <v>30.6</v>
      </c>
      <c r="D319" s="36">
        <f t="shared" si="125"/>
        <v>30.6</v>
      </c>
      <c r="E319" s="173">
        <f>'2025 Φεβρουάριος'!L123</f>
        <v>30.6</v>
      </c>
      <c r="F319" s="36">
        <f t="shared" si="126"/>
        <v>61.2</v>
      </c>
      <c r="G319" s="173">
        <f>'2025 Μάρτιος'!L123</f>
        <v>30.6</v>
      </c>
      <c r="H319" s="36">
        <f t="shared" si="127"/>
        <v>91.800000000000011</v>
      </c>
      <c r="I319" s="173">
        <f>'2025 Απρίλιος'!L123</f>
        <v>30.6</v>
      </c>
      <c r="J319" s="36">
        <f t="shared" si="128"/>
        <v>122.4</v>
      </c>
      <c r="K319" s="173">
        <f>'2025 Μάιος'!L123</f>
        <v>30.6</v>
      </c>
      <c r="L319" s="36">
        <f t="shared" si="129"/>
        <v>153</v>
      </c>
      <c r="M319" s="173">
        <f>'2025 Ιούνιος'!L123</f>
        <v>30.6</v>
      </c>
      <c r="N319" s="36">
        <f t="shared" si="130"/>
        <v>183.6</v>
      </c>
      <c r="O319" s="173">
        <f>'2025 Ιούλιος'!L123</f>
        <v>31.52</v>
      </c>
      <c r="P319" s="36">
        <f t="shared" si="131"/>
        <v>215.12</v>
      </c>
      <c r="Q319" s="173">
        <f>'2025 Aύγουστος'!L123</f>
        <v>31.52</v>
      </c>
      <c r="R319" s="36">
        <f t="shared" si="132"/>
        <v>246.64000000000001</v>
      </c>
      <c r="S319" s="173">
        <f>'2025 Σεπτέμβριος'!L123</f>
        <v>31.52</v>
      </c>
      <c r="T319" s="36">
        <f t="shared" si="133"/>
        <v>278.16000000000003</v>
      </c>
      <c r="U319" s="173">
        <f>'2025 Οκτώβριος'!L123</f>
        <v>31.52</v>
      </c>
      <c r="V319" s="36">
        <f t="shared" si="134"/>
        <v>309.68</v>
      </c>
      <c r="W319" s="173">
        <f>'2025 Νοέμβριος'!L123</f>
        <v>31.52</v>
      </c>
      <c r="X319" s="36">
        <f t="shared" si="135"/>
        <v>341.2</v>
      </c>
      <c r="Y319" s="173">
        <f>'2025 Δεκέμβριος'!L123</f>
        <v>31.52</v>
      </c>
      <c r="Z319" s="36">
        <f t="shared" si="136"/>
        <v>372.71999999999997</v>
      </c>
      <c r="AA319" s="36">
        <f t="shared" si="137"/>
        <v>372.71999999999997</v>
      </c>
      <c r="AD319" s="37">
        <f t="shared" si="138"/>
        <v>153</v>
      </c>
    </row>
    <row r="320" spans="1:30" x14ac:dyDescent="0.25">
      <c r="A320" s="44" t="str">
        <f>'2025 Ιανουάριος'!C124</f>
        <v xml:space="preserve">Χαρτόσημο Ενοικίου Αποθήκης Α </v>
      </c>
      <c r="B320" s="35">
        <v>2024</v>
      </c>
      <c r="C320" s="173">
        <f>'2025 Ιανουάριος'!L124</f>
        <v>8.69</v>
      </c>
      <c r="D320" s="36">
        <f t="shared" si="125"/>
        <v>8.69</v>
      </c>
      <c r="E320" s="173">
        <f>'2025 Φεβρουάριος'!L124</f>
        <v>8.69</v>
      </c>
      <c r="F320" s="36">
        <f t="shared" si="126"/>
        <v>17.38</v>
      </c>
      <c r="G320" s="173">
        <f>'2025 Μάρτιος'!L124</f>
        <v>8.69</v>
      </c>
      <c r="H320" s="36">
        <f t="shared" si="127"/>
        <v>26.07</v>
      </c>
      <c r="I320" s="173">
        <f>'2025 Απρίλιος'!L124</f>
        <v>8.69</v>
      </c>
      <c r="J320" s="36">
        <f t="shared" si="128"/>
        <v>34.76</v>
      </c>
      <c r="K320" s="173">
        <f>'2025 Μάιος'!L124</f>
        <v>8.69</v>
      </c>
      <c r="L320" s="36">
        <f t="shared" si="129"/>
        <v>43.449999999999996</v>
      </c>
      <c r="M320" s="173">
        <f>'2025 Ιούνιος'!L124</f>
        <v>8.69</v>
      </c>
      <c r="N320" s="36">
        <f t="shared" si="130"/>
        <v>52.139999999999993</v>
      </c>
      <c r="O320" s="173">
        <f>'2025 Ιούλιος'!L124</f>
        <v>8.69</v>
      </c>
      <c r="P320" s="36">
        <f t="shared" si="131"/>
        <v>60.829999999999991</v>
      </c>
      <c r="Q320" s="173">
        <f>'2025 Aύγουστος'!L124</f>
        <v>8.69</v>
      </c>
      <c r="R320" s="36">
        <f t="shared" si="132"/>
        <v>69.52</v>
      </c>
      <c r="S320" s="173">
        <f>'2025 Σεπτέμβριος'!L124</f>
        <v>25.560000000000002</v>
      </c>
      <c r="T320" s="36">
        <f t="shared" si="133"/>
        <v>95.08</v>
      </c>
      <c r="U320" s="173">
        <f>'2025 Οκτώβριος'!L124</f>
        <v>8.69</v>
      </c>
      <c r="V320" s="36">
        <f t="shared" si="134"/>
        <v>103.77</v>
      </c>
      <c r="W320" s="173">
        <f>'2025 Νοέμβριος'!L124</f>
        <v>8.69</v>
      </c>
      <c r="X320" s="36">
        <f t="shared" si="135"/>
        <v>112.46</v>
      </c>
      <c r="Y320" s="173">
        <f>'2025 Δεκέμβριος'!L124</f>
        <v>8.69</v>
      </c>
      <c r="Z320" s="36">
        <f t="shared" si="136"/>
        <v>121.14999999999999</v>
      </c>
      <c r="AA320" s="36">
        <f t="shared" si="137"/>
        <v>121.14999999999999</v>
      </c>
      <c r="AD320" s="37">
        <f t="shared" si="138"/>
        <v>43.449999999999996</v>
      </c>
    </row>
    <row r="321" spans="1:30" x14ac:dyDescent="0.25">
      <c r="A321" s="44" t="str">
        <f>'2025 Ιανουάριος'!C125</f>
        <v xml:space="preserve">Χαρτόσημο Ενοικίου Αποθήκης Β </v>
      </c>
      <c r="B321" s="35">
        <v>2024</v>
      </c>
      <c r="C321" s="173">
        <f>'2025 Ιανουάριος'!L125</f>
        <v>0</v>
      </c>
      <c r="D321" s="36">
        <f t="shared" si="125"/>
        <v>0</v>
      </c>
      <c r="E321" s="173">
        <f>'2025 Φεβρουάριος'!L125</f>
        <v>0</v>
      </c>
      <c r="F321" s="36">
        <f t="shared" si="126"/>
        <v>0</v>
      </c>
      <c r="G321" s="173">
        <f>'2025 Μάρτιος'!L125</f>
        <v>0</v>
      </c>
      <c r="H321" s="36">
        <f t="shared" si="127"/>
        <v>0</v>
      </c>
      <c r="I321" s="173">
        <f>'2025 Απρίλιος'!L125</f>
        <v>0</v>
      </c>
      <c r="J321" s="36">
        <f t="shared" si="128"/>
        <v>0</v>
      </c>
      <c r="K321" s="173">
        <f>'2025 Μάιος'!L125</f>
        <v>0</v>
      </c>
      <c r="L321" s="36">
        <f t="shared" si="129"/>
        <v>0</v>
      </c>
      <c r="M321" s="173">
        <f>'2025 Ιούνιος'!L125</f>
        <v>0</v>
      </c>
      <c r="N321" s="36">
        <f t="shared" si="130"/>
        <v>0</v>
      </c>
      <c r="O321" s="173">
        <f>'2025 Ιούλιος'!L125</f>
        <v>0</v>
      </c>
      <c r="P321" s="36">
        <f t="shared" si="131"/>
        <v>0</v>
      </c>
      <c r="Q321" s="173">
        <f>'2025 Aύγουστος'!L125</f>
        <v>0</v>
      </c>
      <c r="R321" s="36">
        <f t="shared" si="132"/>
        <v>0</v>
      </c>
      <c r="S321" s="173">
        <f>'2025 Σεπτέμβριος'!L125</f>
        <v>0</v>
      </c>
      <c r="T321" s="36">
        <f t="shared" si="133"/>
        <v>0</v>
      </c>
      <c r="U321" s="173">
        <f>'2025 Οκτώβριος'!L125</f>
        <v>0</v>
      </c>
      <c r="V321" s="36">
        <f t="shared" si="134"/>
        <v>0</v>
      </c>
      <c r="W321" s="173">
        <f>'2025 Νοέμβριος'!L125</f>
        <v>0</v>
      </c>
      <c r="X321" s="36">
        <f t="shared" si="135"/>
        <v>0</v>
      </c>
      <c r="Y321" s="173">
        <f>'2025 Δεκέμβριος'!L125</f>
        <v>0</v>
      </c>
      <c r="Z321" s="36">
        <f t="shared" si="136"/>
        <v>0</v>
      </c>
      <c r="AA321" s="36">
        <f t="shared" si="137"/>
        <v>0</v>
      </c>
      <c r="AD321" s="37">
        <f t="shared" si="138"/>
        <v>0</v>
      </c>
    </row>
    <row r="322" spans="1:30" x14ac:dyDescent="0.25">
      <c r="A322" s="44" t="str">
        <f>'2025 Ιανουάριος'!C126</f>
        <v>Χαρτόσημο Ενοικίου Αριστοφάνους 1</v>
      </c>
      <c r="B322" s="35">
        <v>2024</v>
      </c>
      <c r="C322" s="173">
        <f>'2025 Ιανουάριος'!L126</f>
        <v>34.75</v>
      </c>
      <c r="D322" s="36">
        <f t="shared" si="125"/>
        <v>34.75</v>
      </c>
      <c r="E322" s="173">
        <f>'2025 Φεβρουάριος'!L126</f>
        <v>34.75</v>
      </c>
      <c r="F322" s="36">
        <f t="shared" si="126"/>
        <v>69.5</v>
      </c>
      <c r="G322" s="173">
        <f>'2025 Μάρτιος'!L126</f>
        <v>34.75</v>
      </c>
      <c r="H322" s="36">
        <f t="shared" si="127"/>
        <v>104.25</v>
      </c>
      <c r="I322" s="173">
        <f>'2025 Απρίλιος'!L126</f>
        <v>34.75</v>
      </c>
      <c r="J322" s="36">
        <f t="shared" si="128"/>
        <v>139</v>
      </c>
      <c r="K322" s="173">
        <f>'2025 Μάιος'!L126</f>
        <v>34.75</v>
      </c>
      <c r="L322" s="36">
        <f t="shared" si="129"/>
        <v>173.75</v>
      </c>
      <c r="M322" s="173">
        <f>'2025 Ιούνιος'!L126</f>
        <v>34.75</v>
      </c>
      <c r="N322" s="36">
        <f t="shared" si="130"/>
        <v>208.5</v>
      </c>
      <c r="O322" s="173">
        <f>'2025 Ιούλιος'!L126</f>
        <v>34.75</v>
      </c>
      <c r="P322" s="36">
        <f t="shared" si="131"/>
        <v>243.25</v>
      </c>
      <c r="Q322" s="173">
        <f>'2025 Aύγουστος'!L126</f>
        <v>34.75</v>
      </c>
      <c r="R322" s="36">
        <f t="shared" si="132"/>
        <v>278</v>
      </c>
      <c r="S322" s="173">
        <f>'2025 Σεπτέμβριος'!L126</f>
        <v>34.75</v>
      </c>
      <c r="T322" s="36">
        <f t="shared" si="133"/>
        <v>312.75</v>
      </c>
      <c r="U322" s="173">
        <f>'2025 Οκτώβριος'!L126</f>
        <v>34.75</v>
      </c>
      <c r="V322" s="36">
        <f t="shared" si="134"/>
        <v>347.5</v>
      </c>
      <c r="W322" s="173">
        <f>'2025 Νοέμβριος'!L126</f>
        <v>34.75</v>
      </c>
      <c r="X322" s="36">
        <f t="shared" si="135"/>
        <v>382.25</v>
      </c>
      <c r="Y322" s="173">
        <f>'2025 Δεκέμβριος'!L126</f>
        <v>34.75</v>
      </c>
      <c r="Z322" s="36">
        <f t="shared" si="136"/>
        <v>417</v>
      </c>
      <c r="AA322" s="36">
        <f t="shared" si="137"/>
        <v>417</v>
      </c>
      <c r="AD322" s="37">
        <f t="shared" si="138"/>
        <v>173.75</v>
      </c>
    </row>
    <row r="323" spans="1:30" x14ac:dyDescent="0.25">
      <c r="A323" s="44" t="str">
        <f>'2025 Ιανουάριος'!C127</f>
        <v xml:space="preserve">Κοινόχρηστες Δαπάνες Έδρας </v>
      </c>
      <c r="B323" s="35">
        <v>2024</v>
      </c>
      <c r="C323" s="173">
        <f>'2025 Ιανουάριος'!L127</f>
        <v>0</v>
      </c>
      <c r="D323" s="36">
        <f t="shared" si="125"/>
        <v>0</v>
      </c>
      <c r="E323" s="173">
        <f>'2025 Φεβρουάριος'!L127</f>
        <v>0</v>
      </c>
      <c r="F323" s="36">
        <f t="shared" si="126"/>
        <v>0</v>
      </c>
      <c r="G323" s="173">
        <f>'2025 Μάρτιος'!L127</f>
        <v>0</v>
      </c>
      <c r="H323" s="36">
        <f t="shared" si="127"/>
        <v>0</v>
      </c>
      <c r="I323" s="173">
        <f>'2025 Απρίλιος'!L127</f>
        <v>0</v>
      </c>
      <c r="J323" s="36">
        <f t="shared" si="128"/>
        <v>0</v>
      </c>
      <c r="K323" s="173">
        <f>'2025 Μάιος'!L127</f>
        <v>0</v>
      </c>
      <c r="L323" s="36">
        <f t="shared" si="129"/>
        <v>0</v>
      </c>
      <c r="M323" s="173">
        <f>'2025 Ιούνιος'!L127</f>
        <v>0</v>
      </c>
      <c r="N323" s="36">
        <f t="shared" si="130"/>
        <v>0</v>
      </c>
      <c r="O323" s="173">
        <f>'2025 Ιούλιος'!L127</f>
        <v>0</v>
      </c>
      <c r="P323" s="36">
        <f t="shared" si="131"/>
        <v>0</v>
      </c>
      <c r="Q323" s="173">
        <f>'2025 Aύγουστος'!L127</f>
        <v>0</v>
      </c>
      <c r="R323" s="36">
        <f t="shared" si="132"/>
        <v>0</v>
      </c>
      <c r="S323" s="173">
        <f>'2025 Σεπτέμβριος'!L127</f>
        <v>0</v>
      </c>
      <c r="T323" s="36">
        <f t="shared" si="133"/>
        <v>0</v>
      </c>
      <c r="U323" s="173">
        <f>'2025 Οκτώβριος'!L127</f>
        <v>0</v>
      </c>
      <c r="V323" s="36">
        <f t="shared" si="134"/>
        <v>0</v>
      </c>
      <c r="W323" s="173">
        <f>'2025 Νοέμβριος'!L127</f>
        <v>0</v>
      </c>
      <c r="X323" s="36">
        <f t="shared" si="135"/>
        <v>0</v>
      </c>
      <c r="Y323" s="173">
        <f>'2025 Δεκέμβριος'!L127</f>
        <v>0</v>
      </c>
      <c r="Z323" s="36">
        <f t="shared" si="136"/>
        <v>0</v>
      </c>
      <c r="AA323" s="36">
        <f t="shared" si="137"/>
        <v>0</v>
      </c>
      <c r="AD323" s="37">
        <f t="shared" si="138"/>
        <v>0</v>
      </c>
    </row>
    <row r="324" spans="1:30" x14ac:dyDescent="0.25">
      <c r="A324" s="44" t="str">
        <f>'2025 Ιανουάριος'!C128</f>
        <v xml:space="preserve">Κοινόχρηστες Δαπάνες Αποθήκης Α </v>
      </c>
      <c r="B324" s="35">
        <v>2024</v>
      </c>
      <c r="C324" s="173">
        <f>'2025 Ιανουάριος'!L128</f>
        <v>0</v>
      </c>
      <c r="D324" s="36">
        <f t="shared" si="125"/>
        <v>0</v>
      </c>
      <c r="E324" s="173">
        <f>'2025 Φεβρουάριος'!L128</f>
        <v>0</v>
      </c>
      <c r="F324" s="36">
        <f t="shared" si="126"/>
        <v>0</v>
      </c>
      <c r="G324" s="173">
        <f>'2025 Μάρτιος'!L128</f>
        <v>0</v>
      </c>
      <c r="H324" s="36">
        <f t="shared" si="127"/>
        <v>0</v>
      </c>
      <c r="I324" s="173">
        <f>'2025 Απρίλιος'!L128</f>
        <v>0</v>
      </c>
      <c r="J324" s="36">
        <f t="shared" si="128"/>
        <v>0</v>
      </c>
      <c r="K324" s="173">
        <f>'2025 Μάιος'!L128</f>
        <v>0</v>
      </c>
      <c r="L324" s="36">
        <f t="shared" si="129"/>
        <v>0</v>
      </c>
      <c r="M324" s="173">
        <f>'2025 Ιούνιος'!L128</f>
        <v>0</v>
      </c>
      <c r="N324" s="36">
        <f t="shared" si="130"/>
        <v>0</v>
      </c>
      <c r="O324" s="173">
        <f>'2025 Ιούλιος'!L128</f>
        <v>0</v>
      </c>
      <c r="P324" s="36">
        <f t="shared" si="131"/>
        <v>0</v>
      </c>
      <c r="Q324" s="173">
        <f>'2025 Aύγουστος'!L128</f>
        <v>0</v>
      </c>
      <c r="R324" s="36">
        <f t="shared" si="132"/>
        <v>0</v>
      </c>
      <c r="S324" s="173">
        <f>'2025 Σεπτέμβριος'!L128</f>
        <v>0</v>
      </c>
      <c r="T324" s="36">
        <f t="shared" si="133"/>
        <v>0</v>
      </c>
      <c r="U324" s="173">
        <f>'2025 Οκτώβριος'!L128</f>
        <v>0</v>
      </c>
      <c r="V324" s="36">
        <f t="shared" si="134"/>
        <v>0</v>
      </c>
      <c r="W324" s="173">
        <f>'2025 Νοέμβριος'!L128</f>
        <v>0</v>
      </c>
      <c r="X324" s="36">
        <f t="shared" si="135"/>
        <v>0</v>
      </c>
      <c r="Y324" s="173">
        <f>'2025 Δεκέμβριος'!L128</f>
        <v>0</v>
      </c>
      <c r="Z324" s="36">
        <f t="shared" si="136"/>
        <v>0</v>
      </c>
      <c r="AA324" s="36">
        <f t="shared" si="137"/>
        <v>0</v>
      </c>
      <c r="AD324" s="37">
        <f t="shared" si="138"/>
        <v>0</v>
      </c>
    </row>
    <row r="325" spans="1:30" x14ac:dyDescent="0.25">
      <c r="A325" s="44" t="str">
        <f>'2025 Ιανουάριος'!C129</f>
        <v xml:space="preserve">Κοινόχρηστες Δαπάνες Αποθήκης Β </v>
      </c>
      <c r="B325" s="35">
        <v>2024</v>
      </c>
      <c r="C325" s="173">
        <f>'2025 Ιανουάριος'!L129</f>
        <v>0</v>
      </c>
      <c r="D325" s="36">
        <f t="shared" si="125"/>
        <v>0</v>
      </c>
      <c r="E325" s="173">
        <f>'2025 Φεβρουάριος'!L129</f>
        <v>0</v>
      </c>
      <c r="F325" s="36">
        <f t="shared" si="126"/>
        <v>0</v>
      </c>
      <c r="G325" s="173">
        <f>'2025 Μάρτιος'!L129</f>
        <v>0</v>
      </c>
      <c r="H325" s="36">
        <f t="shared" si="127"/>
        <v>0</v>
      </c>
      <c r="I325" s="173">
        <f>'2025 Απρίλιος'!L129</f>
        <v>0</v>
      </c>
      <c r="J325" s="36">
        <f t="shared" si="128"/>
        <v>0</v>
      </c>
      <c r="K325" s="173">
        <f>'2025 Μάιος'!L129</f>
        <v>0</v>
      </c>
      <c r="L325" s="36">
        <f t="shared" si="129"/>
        <v>0</v>
      </c>
      <c r="M325" s="173">
        <f>'2025 Ιούνιος'!L129</f>
        <v>0</v>
      </c>
      <c r="N325" s="36">
        <f t="shared" si="130"/>
        <v>0</v>
      </c>
      <c r="O325" s="173">
        <f>'2025 Ιούλιος'!L129</f>
        <v>0</v>
      </c>
      <c r="P325" s="36">
        <f t="shared" si="131"/>
        <v>0</v>
      </c>
      <c r="Q325" s="173">
        <f>'2025 Aύγουστος'!L129</f>
        <v>0</v>
      </c>
      <c r="R325" s="36">
        <f t="shared" si="132"/>
        <v>0</v>
      </c>
      <c r="S325" s="173">
        <f>'2025 Σεπτέμβριος'!L129</f>
        <v>0</v>
      </c>
      <c r="T325" s="36">
        <f t="shared" si="133"/>
        <v>0</v>
      </c>
      <c r="U325" s="173">
        <f>'2025 Οκτώβριος'!L129</f>
        <v>0</v>
      </c>
      <c r="V325" s="36">
        <f t="shared" si="134"/>
        <v>0</v>
      </c>
      <c r="W325" s="173">
        <f>'2025 Νοέμβριος'!L129</f>
        <v>0</v>
      </c>
      <c r="X325" s="36">
        <f t="shared" si="135"/>
        <v>0</v>
      </c>
      <c r="Y325" s="173">
        <f>'2025 Δεκέμβριος'!L129</f>
        <v>0</v>
      </c>
      <c r="Z325" s="36">
        <f t="shared" si="136"/>
        <v>0</v>
      </c>
      <c r="AA325" s="36">
        <f t="shared" si="137"/>
        <v>0</v>
      </c>
      <c r="AD325" s="37">
        <f t="shared" si="138"/>
        <v>0</v>
      </c>
    </row>
    <row r="326" spans="1:30" x14ac:dyDescent="0.25">
      <c r="A326" s="44" t="str">
        <f>'2025 Ιανουάριος'!C130</f>
        <v>Κοινόχρηστες Δαπάνες Αριστοφάνους 1</v>
      </c>
      <c r="B326" s="35">
        <v>2024</v>
      </c>
      <c r="C326" s="173">
        <f>'2025 Ιανουάριος'!L130</f>
        <v>21</v>
      </c>
      <c r="D326" s="36">
        <f t="shared" si="125"/>
        <v>21</v>
      </c>
      <c r="E326" s="173">
        <f>'2025 Φεβρουάριος'!L130</f>
        <v>55</v>
      </c>
      <c r="F326" s="36">
        <f t="shared" si="126"/>
        <v>76</v>
      </c>
      <c r="G326" s="173">
        <f>'2025 Μάρτιος'!L130</f>
        <v>71.5</v>
      </c>
      <c r="H326" s="36">
        <f t="shared" si="127"/>
        <v>147.5</v>
      </c>
      <c r="I326" s="173">
        <f>'2025 Απρίλιος'!L130</f>
        <v>38</v>
      </c>
      <c r="J326" s="36">
        <f t="shared" si="128"/>
        <v>185.5</v>
      </c>
      <c r="K326" s="173">
        <f>'2025 Μάιος'!L130</f>
        <v>32</v>
      </c>
      <c r="L326" s="36">
        <f t="shared" si="129"/>
        <v>217.5</v>
      </c>
      <c r="M326" s="173">
        <f>'2025 Ιούνιος'!L130</f>
        <v>31</v>
      </c>
      <c r="N326" s="36">
        <f t="shared" si="130"/>
        <v>248.5</v>
      </c>
      <c r="O326" s="173">
        <f>'2025 Ιούλιος'!L130</f>
        <v>0</v>
      </c>
      <c r="P326" s="36">
        <f t="shared" si="131"/>
        <v>248.5</v>
      </c>
      <c r="Q326" s="173">
        <f>'2025 Aύγουστος'!L130</f>
        <v>61</v>
      </c>
      <c r="R326" s="36">
        <f t="shared" si="132"/>
        <v>309.5</v>
      </c>
      <c r="S326" s="173">
        <f>'2025 Σεπτέμβριος'!L130</f>
        <v>32</v>
      </c>
      <c r="T326" s="36">
        <f t="shared" si="133"/>
        <v>341.5</v>
      </c>
      <c r="U326" s="173">
        <f>'2025 Οκτώβριος'!L130</f>
        <v>31</v>
      </c>
      <c r="V326" s="36">
        <f t="shared" si="134"/>
        <v>372.5</v>
      </c>
      <c r="W326" s="173">
        <f>'2025 Νοέμβριος'!L130</f>
        <v>42.58</v>
      </c>
      <c r="X326" s="36">
        <f t="shared" si="135"/>
        <v>415.08</v>
      </c>
      <c r="Y326" s="173">
        <f>'2025 Δεκέμβριος'!L130</f>
        <v>47</v>
      </c>
      <c r="Z326" s="36">
        <f t="shared" si="136"/>
        <v>462.08</v>
      </c>
      <c r="AA326" s="36">
        <f t="shared" si="137"/>
        <v>462.08</v>
      </c>
      <c r="AD326" s="37">
        <f t="shared" si="138"/>
        <v>217.5</v>
      </c>
    </row>
    <row r="327" spans="1:30" x14ac:dyDescent="0.25">
      <c r="A327" s="44" t="str">
        <f>'2025 Ιανουάριος'!C131</f>
        <v xml:space="preserve">Ενέργεια  Έδρας </v>
      </c>
      <c r="B327" s="35">
        <v>2024</v>
      </c>
      <c r="C327" s="173">
        <f>'2025 Ιανουάριος'!L131</f>
        <v>64.239999999999995</v>
      </c>
      <c r="D327" s="36">
        <f t="shared" si="125"/>
        <v>64.239999999999995</v>
      </c>
      <c r="E327" s="173">
        <f>'2025 Φεβρουάριος'!L131</f>
        <v>124.93999999999998</v>
      </c>
      <c r="F327" s="36">
        <f t="shared" si="126"/>
        <v>189.17999999999998</v>
      </c>
      <c r="G327" s="173">
        <f>'2025 Μάρτιος'!L131</f>
        <v>133.29</v>
      </c>
      <c r="H327" s="36">
        <f t="shared" si="127"/>
        <v>322.46999999999997</v>
      </c>
      <c r="I327" s="173">
        <f>'2025 Απρίλιος'!L131</f>
        <v>25.36</v>
      </c>
      <c r="J327" s="36">
        <f t="shared" si="128"/>
        <v>347.83</v>
      </c>
      <c r="K327" s="173">
        <f>'2025 Μάιος'!L131</f>
        <v>140.11000000000001</v>
      </c>
      <c r="L327" s="36">
        <f t="shared" si="129"/>
        <v>487.94</v>
      </c>
      <c r="M327" s="173">
        <f>'2025 Ιούνιος'!L131</f>
        <v>190.71</v>
      </c>
      <c r="N327" s="36">
        <f t="shared" si="130"/>
        <v>678.65</v>
      </c>
      <c r="O327" s="173">
        <f>'2025 Ιούλιος'!L131</f>
        <v>265.68</v>
      </c>
      <c r="P327" s="36">
        <f t="shared" si="131"/>
        <v>944.32999999999993</v>
      </c>
      <c r="Q327" s="173">
        <f>'2025 Aύγουστος'!L131</f>
        <v>290.24</v>
      </c>
      <c r="R327" s="36">
        <f t="shared" si="132"/>
        <v>1234.57</v>
      </c>
      <c r="S327" s="173">
        <f>'2025 Σεπτέμβριος'!L131</f>
        <v>271.26</v>
      </c>
      <c r="T327" s="36">
        <f t="shared" si="133"/>
        <v>1505.83</v>
      </c>
      <c r="U327" s="173">
        <f>'2025 Οκτώβριος'!L131</f>
        <v>54.38</v>
      </c>
      <c r="V327" s="36">
        <f t="shared" si="134"/>
        <v>1560.21</v>
      </c>
      <c r="W327" s="173">
        <f>'2025 Νοέμβριος'!L131</f>
        <v>130.58000000000001</v>
      </c>
      <c r="X327" s="36">
        <f t="shared" si="135"/>
        <v>1690.79</v>
      </c>
      <c r="Y327" s="173">
        <f>'2025 Δεκέμβριος'!L131</f>
        <v>191.38</v>
      </c>
      <c r="Z327" s="36">
        <f t="shared" si="136"/>
        <v>1882.17</v>
      </c>
      <c r="AA327" s="36">
        <f t="shared" si="137"/>
        <v>1882.17</v>
      </c>
      <c r="AD327" s="37">
        <f t="shared" si="138"/>
        <v>487.94</v>
      </c>
    </row>
    <row r="328" spans="1:30" x14ac:dyDescent="0.25">
      <c r="A328" s="44" t="str">
        <f>'2025 Ιανουάριος'!C132</f>
        <v xml:space="preserve">Ενέργεια Αποθήκης Α </v>
      </c>
      <c r="B328" s="35">
        <v>2024</v>
      </c>
      <c r="C328" s="173">
        <f>'2025 Ιανουάριος'!L132</f>
        <v>5.14</v>
      </c>
      <c r="D328" s="36">
        <f t="shared" si="125"/>
        <v>5.14</v>
      </c>
      <c r="E328" s="173">
        <f>'2025 Φεβρουάριος'!L132</f>
        <v>-18.329999999999998</v>
      </c>
      <c r="F328" s="36">
        <f t="shared" si="126"/>
        <v>-13.189999999999998</v>
      </c>
      <c r="G328" s="173">
        <f>'2025 Μάρτιος'!L132</f>
        <v>18.190000000000001</v>
      </c>
      <c r="H328" s="36">
        <f t="shared" si="127"/>
        <v>5.0000000000000036</v>
      </c>
      <c r="I328" s="173">
        <f>'2025 Απρίλιος'!L132</f>
        <v>-1.98</v>
      </c>
      <c r="J328" s="36">
        <f t="shared" si="128"/>
        <v>3.0200000000000036</v>
      </c>
      <c r="K328" s="173">
        <f>'2025 Μάιος'!L132</f>
        <v>29.59</v>
      </c>
      <c r="L328" s="36">
        <f t="shared" si="129"/>
        <v>32.610000000000007</v>
      </c>
      <c r="M328" s="173">
        <f>'2025 Ιούνιος'!L132</f>
        <v>43.72</v>
      </c>
      <c r="N328" s="36">
        <f t="shared" si="130"/>
        <v>76.330000000000013</v>
      </c>
      <c r="O328" s="173">
        <f>'2025 Ιούλιος'!L132</f>
        <v>5.2</v>
      </c>
      <c r="P328" s="36">
        <f t="shared" si="131"/>
        <v>81.530000000000015</v>
      </c>
      <c r="Q328" s="173">
        <f>'2025 Aύγουστος'!L132</f>
        <v>31.01</v>
      </c>
      <c r="R328" s="36">
        <f t="shared" si="132"/>
        <v>112.54000000000002</v>
      </c>
      <c r="S328" s="173">
        <f>'2025 Σεπτέμβριος'!L132</f>
        <v>12.73</v>
      </c>
      <c r="T328" s="36">
        <f t="shared" si="133"/>
        <v>125.27000000000002</v>
      </c>
      <c r="U328" s="173">
        <f>'2025 Οκτώβριος'!L132</f>
        <v>23.77</v>
      </c>
      <c r="V328" s="36">
        <f t="shared" si="134"/>
        <v>149.04000000000002</v>
      </c>
      <c r="W328" s="173">
        <f>'2025 Νοέμβριος'!L132</f>
        <v>24.51</v>
      </c>
      <c r="X328" s="36">
        <f t="shared" si="135"/>
        <v>173.55</v>
      </c>
      <c r="Y328" s="173">
        <f>'2025 Δεκέμβριος'!L132</f>
        <v>27.15</v>
      </c>
      <c r="Z328" s="36">
        <f t="shared" si="136"/>
        <v>200.70000000000002</v>
      </c>
      <c r="AA328" s="36">
        <f t="shared" si="137"/>
        <v>200.70000000000002</v>
      </c>
      <c r="AD328" s="37">
        <f t="shared" si="138"/>
        <v>32.610000000000007</v>
      </c>
    </row>
    <row r="329" spans="1:30" x14ac:dyDescent="0.25">
      <c r="A329" s="44" t="str">
        <f>'2025 Ιανουάριος'!C133</f>
        <v>Ενέργεια Αποθήκης Β (OPERATION)</v>
      </c>
      <c r="B329" s="35">
        <v>2024</v>
      </c>
      <c r="C329" s="173">
        <f>'2025 Ιανουάριος'!L133</f>
        <v>3.77</v>
      </c>
      <c r="D329" s="36">
        <f t="shared" si="125"/>
        <v>3.77</v>
      </c>
      <c r="E329" s="173">
        <f>'2025 Φεβρουάριος'!L133</f>
        <v>0</v>
      </c>
      <c r="F329" s="36">
        <f t="shared" si="126"/>
        <v>3.77</v>
      </c>
      <c r="G329" s="173">
        <f>'2025 Μάρτιος'!L133</f>
        <v>32.130000000000003</v>
      </c>
      <c r="H329" s="36">
        <f t="shared" si="127"/>
        <v>35.900000000000006</v>
      </c>
      <c r="I329" s="173">
        <f>'2025 Απρίλιος'!L133</f>
        <v>9.49</v>
      </c>
      <c r="J329" s="36">
        <f t="shared" si="128"/>
        <v>45.390000000000008</v>
      </c>
      <c r="K329" s="173">
        <f>'2025 Μάιος'!L133</f>
        <v>-11.02</v>
      </c>
      <c r="L329" s="36">
        <f t="shared" si="129"/>
        <v>34.370000000000005</v>
      </c>
      <c r="M329" s="173">
        <f>'2025 Ιούνιος'!L133</f>
        <v>-1.05</v>
      </c>
      <c r="N329" s="36">
        <f t="shared" si="130"/>
        <v>33.320000000000007</v>
      </c>
      <c r="O329" s="173">
        <f>'2025 Ιούλιος'!L133</f>
        <v>0.87</v>
      </c>
      <c r="P329" s="36">
        <f t="shared" si="131"/>
        <v>34.190000000000005</v>
      </c>
      <c r="Q329" s="173">
        <f>'2025 Aύγουστος'!L133</f>
        <v>-3.07</v>
      </c>
      <c r="R329" s="36">
        <f t="shared" si="132"/>
        <v>31.120000000000005</v>
      </c>
      <c r="S329" s="173">
        <f>'2025 Σεπτέμβριος'!L133</f>
        <v>4.4400000000000004</v>
      </c>
      <c r="T329" s="36">
        <f t="shared" si="133"/>
        <v>35.56</v>
      </c>
      <c r="U329" s="173">
        <f>'2025 Οκτώβριος'!L133</f>
        <v>0</v>
      </c>
      <c r="V329" s="36">
        <f t="shared" si="134"/>
        <v>35.56</v>
      </c>
      <c r="W329" s="173">
        <f>'2025 Νοέμβριος'!L133</f>
        <v>17.07</v>
      </c>
      <c r="X329" s="36">
        <f t="shared" si="135"/>
        <v>52.63</v>
      </c>
      <c r="Y329" s="173">
        <f>'2025 Δεκέμβριος'!L133</f>
        <v>17.490000000000002</v>
      </c>
      <c r="Z329" s="36">
        <f t="shared" si="136"/>
        <v>70.12</v>
      </c>
      <c r="AA329" s="36">
        <f t="shared" si="137"/>
        <v>70.12</v>
      </c>
      <c r="AD329" s="37">
        <f t="shared" si="138"/>
        <v>34.370000000000005</v>
      </c>
    </row>
    <row r="330" spans="1:30" x14ac:dyDescent="0.25">
      <c r="A330" s="44" t="str">
        <f>'2025 Ιανουάριος'!C134</f>
        <v>Ενέργεια Αριστοφάνους 1</v>
      </c>
      <c r="B330" s="35">
        <v>2024</v>
      </c>
      <c r="C330" s="173">
        <f>'2025 Ιανουάριος'!L134</f>
        <v>0</v>
      </c>
      <c r="D330" s="36">
        <f t="shared" si="125"/>
        <v>0</v>
      </c>
      <c r="E330" s="173">
        <f>'2025 Φεβρουάριος'!L134</f>
        <v>27.2</v>
      </c>
      <c r="F330" s="36">
        <f t="shared" si="126"/>
        <v>27.2</v>
      </c>
      <c r="G330" s="173">
        <f>'2025 Μάρτιος'!L134</f>
        <v>17.61</v>
      </c>
      <c r="H330" s="36">
        <f t="shared" si="127"/>
        <v>44.81</v>
      </c>
      <c r="I330" s="173">
        <f>'2025 Απρίλιος'!L134</f>
        <v>-12.76</v>
      </c>
      <c r="J330" s="36">
        <f t="shared" si="128"/>
        <v>32.050000000000004</v>
      </c>
      <c r="K330" s="173">
        <f>'2025 Μάιος'!L134</f>
        <v>69.48</v>
      </c>
      <c r="L330" s="36">
        <f t="shared" si="129"/>
        <v>101.53</v>
      </c>
      <c r="M330" s="173">
        <f>'2025 Ιούνιος'!L134</f>
        <v>83.01</v>
      </c>
      <c r="N330" s="36">
        <f t="shared" si="130"/>
        <v>184.54000000000002</v>
      </c>
      <c r="O330" s="173">
        <f>'2025 Ιούλιος'!L134</f>
        <v>87.68</v>
      </c>
      <c r="P330" s="36">
        <f t="shared" si="131"/>
        <v>272.22000000000003</v>
      </c>
      <c r="Q330" s="173">
        <f>'2025 Aύγουστος'!L134</f>
        <v>-227.12</v>
      </c>
      <c r="R330" s="36">
        <f t="shared" si="132"/>
        <v>45.100000000000023</v>
      </c>
      <c r="S330" s="173">
        <f>'2025 Σεπτέμβριος'!L134</f>
        <v>0.27</v>
      </c>
      <c r="T330" s="36">
        <f t="shared" si="133"/>
        <v>45.370000000000026</v>
      </c>
      <c r="U330" s="173">
        <f>'2025 Οκτώβριος'!L134</f>
        <v>17.009999999999998</v>
      </c>
      <c r="V330" s="36">
        <f t="shared" si="134"/>
        <v>62.380000000000024</v>
      </c>
      <c r="W330" s="173">
        <f>'2025 Νοέμβριος'!L134</f>
        <v>19.55</v>
      </c>
      <c r="X330" s="36">
        <f t="shared" si="135"/>
        <v>81.930000000000021</v>
      </c>
      <c r="Y330" s="173">
        <f>'2025 Δεκέμβριος'!L134</f>
        <v>48.53</v>
      </c>
      <c r="Z330" s="36">
        <f t="shared" si="136"/>
        <v>130.46000000000004</v>
      </c>
      <c r="AA330" s="36">
        <f t="shared" si="137"/>
        <v>130.46000000000004</v>
      </c>
      <c r="AD330" s="37">
        <f t="shared" si="138"/>
        <v>101.53</v>
      </c>
    </row>
    <row r="331" spans="1:30" x14ac:dyDescent="0.25">
      <c r="A331" s="44" t="str">
        <f>'2025 Ιανουάριος'!C135</f>
        <v xml:space="preserve">Τηλεπικοινωνίες (Τηλεφωνία &amp; Διαδίκτυο) </v>
      </c>
      <c r="B331" s="35">
        <v>2024</v>
      </c>
      <c r="C331" s="173">
        <f>'2025 Ιανουάριος'!L135</f>
        <v>167.16000000000003</v>
      </c>
      <c r="D331" s="36">
        <f t="shared" si="125"/>
        <v>167.16000000000003</v>
      </c>
      <c r="E331" s="173">
        <f>'2025 Φεβρουάριος'!L135</f>
        <v>291.22000000000003</v>
      </c>
      <c r="F331" s="36">
        <f t="shared" si="126"/>
        <v>458.38000000000005</v>
      </c>
      <c r="G331" s="173">
        <f>'2025 Μάρτιος'!L135</f>
        <v>306.44</v>
      </c>
      <c r="H331" s="36">
        <f t="shared" si="127"/>
        <v>764.82</v>
      </c>
      <c r="I331" s="173">
        <f>'2025 Απρίλιος'!L135</f>
        <v>334.3</v>
      </c>
      <c r="J331" s="36">
        <f t="shared" si="128"/>
        <v>1099.1200000000001</v>
      </c>
      <c r="K331" s="173">
        <f>'2025 Μάιος'!L135</f>
        <v>369.61999999999995</v>
      </c>
      <c r="L331" s="36">
        <f t="shared" si="129"/>
        <v>1468.74</v>
      </c>
      <c r="M331" s="173">
        <f>'2025 Ιούνιος'!L135</f>
        <v>366.94</v>
      </c>
      <c r="N331" s="36">
        <f t="shared" si="130"/>
        <v>1835.68</v>
      </c>
      <c r="O331" s="173">
        <f>'2025 Ιούλιος'!L135</f>
        <v>252.57000000000002</v>
      </c>
      <c r="P331" s="36">
        <f t="shared" si="131"/>
        <v>2088.25</v>
      </c>
      <c r="Q331" s="173">
        <f>'2025 Aύγουστος'!L135</f>
        <v>528.74</v>
      </c>
      <c r="R331" s="36">
        <f t="shared" si="132"/>
        <v>2616.9899999999998</v>
      </c>
      <c r="S331" s="173">
        <f>'2025 Σεπτέμβριος'!L135</f>
        <v>337.7</v>
      </c>
      <c r="T331" s="36">
        <f t="shared" si="133"/>
        <v>2954.6899999999996</v>
      </c>
      <c r="U331" s="173">
        <f>'2025 Οκτώβριος'!L135</f>
        <v>323.31</v>
      </c>
      <c r="V331" s="36">
        <f t="shared" si="134"/>
        <v>3277.9999999999995</v>
      </c>
      <c r="W331" s="173">
        <f>'2025 Νοέμβριος'!L135</f>
        <v>330.23</v>
      </c>
      <c r="X331" s="36">
        <f t="shared" si="135"/>
        <v>3608.2299999999996</v>
      </c>
      <c r="Y331" s="173">
        <f>'2025 Δεκέμβριος'!L135</f>
        <v>408.08</v>
      </c>
      <c r="Z331" s="36">
        <f t="shared" si="136"/>
        <v>4016.3099999999995</v>
      </c>
      <c r="AA331" s="36">
        <f t="shared" si="137"/>
        <v>4016.3099999999995</v>
      </c>
      <c r="AD331" s="37">
        <f t="shared" si="138"/>
        <v>1468.74</v>
      </c>
    </row>
    <row r="332" spans="1:30" x14ac:dyDescent="0.25">
      <c r="A332" s="44" t="str">
        <f>'2025 Ιανουάριος'!C136</f>
        <v xml:space="preserve">Υδρευση </v>
      </c>
      <c r="B332" s="35">
        <v>2024</v>
      </c>
      <c r="C332" s="173">
        <f>'2025 Ιανουάριος'!L136</f>
        <v>0</v>
      </c>
      <c r="D332" s="36">
        <f t="shared" si="125"/>
        <v>0</v>
      </c>
      <c r="E332" s="173">
        <f>'2025 Φεβρουάριος'!L136</f>
        <v>28.630000000000003</v>
      </c>
      <c r="F332" s="36">
        <f t="shared" si="126"/>
        <v>28.630000000000003</v>
      </c>
      <c r="G332" s="173">
        <f>'2025 Μάρτιος'!L136</f>
        <v>0</v>
      </c>
      <c r="H332" s="36">
        <f t="shared" si="127"/>
        <v>28.630000000000003</v>
      </c>
      <c r="I332" s="173">
        <f>'2025 Απρίλιος'!L136</f>
        <v>0</v>
      </c>
      <c r="J332" s="36">
        <f t="shared" si="128"/>
        <v>28.630000000000003</v>
      </c>
      <c r="K332" s="173">
        <f>'2025 Μάιος'!L136</f>
        <v>21.68</v>
      </c>
      <c r="L332" s="36">
        <f t="shared" si="129"/>
        <v>50.31</v>
      </c>
      <c r="M332" s="173">
        <f>'2025 Ιούνιος'!L136</f>
        <v>0</v>
      </c>
      <c r="N332" s="36">
        <f t="shared" si="130"/>
        <v>50.31</v>
      </c>
      <c r="O332" s="173">
        <f>'2025 Ιούλιος'!L136</f>
        <v>0</v>
      </c>
      <c r="P332" s="36">
        <f t="shared" si="131"/>
        <v>50.31</v>
      </c>
      <c r="Q332" s="173">
        <f>'2025 Aύγουστος'!L136</f>
        <v>21.62</v>
      </c>
      <c r="R332" s="36">
        <f t="shared" si="132"/>
        <v>71.930000000000007</v>
      </c>
      <c r="S332" s="173">
        <f>'2025 Σεπτέμβριος'!L136</f>
        <v>0</v>
      </c>
      <c r="T332" s="36">
        <f t="shared" si="133"/>
        <v>71.930000000000007</v>
      </c>
      <c r="U332" s="173">
        <f>'2025 Οκτώβριος'!L136</f>
        <v>0</v>
      </c>
      <c r="V332" s="36">
        <f t="shared" si="134"/>
        <v>71.930000000000007</v>
      </c>
      <c r="W332" s="173">
        <f>'2025 Νοέμβριος'!L136</f>
        <v>27.590000000000003</v>
      </c>
      <c r="X332" s="36">
        <f t="shared" si="135"/>
        <v>99.52000000000001</v>
      </c>
      <c r="Y332" s="173">
        <f>'2025 Δεκέμβριος'!L136</f>
        <v>12.280000000000001</v>
      </c>
      <c r="Z332" s="36">
        <f t="shared" si="136"/>
        <v>111.80000000000001</v>
      </c>
      <c r="AA332" s="36">
        <f t="shared" si="137"/>
        <v>111.80000000000001</v>
      </c>
      <c r="AD332" s="37">
        <f t="shared" si="138"/>
        <v>50.31</v>
      </c>
    </row>
    <row r="333" spans="1:30" x14ac:dyDescent="0.25">
      <c r="A333" s="44" t="str">
        <f>'2025 Ιανουάριος'!C137</f>
        <v xml:space="preserve">Ασφάλιστρα </v>
      </c>
      <c r="B333" s="35">
        <v>2024</v>
      </c>
      <c r="C333" s="173">
        <f>'2025 Ιανουάριος'!L137</f>
        <v>316.24</v>
      </c>
      <c r="D333" s="36">
        <f t="shared" si="125"/>
        <v>316.24</v>
      </c>
      <c r="E333" s="173">
        <f>'2025 Φεβρουάριος'!L137</f>
        <v>0</v>
      </c>
      <c r="F333" s="36">
        <f t="shared" si="126"/>
        <v>316.24</v>
      </c>
      <c r="G333" s="173">
        <f>'2025 Μάρτιος'!L137</f>
        <v>0</v>
      </c>
      <c r="H333" s="36">
        <f t="shared" si="127"/>
        <v>316.24</v>
      </c>
      <c r="I333" s="173">
        <f>'2025 Απρίλιος'!L137</f>
        <v>71.5</v>
      </c>
      <c r="J333" s="36">
        <f t="shared" si="128"/>
        <v>387.74</v>
      </c>
      <c r="K333" s="173">
        <f>'2025 Μάιος'!L137</f>
        <v>81.84</v>
      </c>
      <c r="L333" s="36">
        <f t="shared" si="129"/>
        <v>469.58000000000004</v>
      </c>
      <c r="M333" s="173">
        <f>'2025 Ιούνιος'!L137</f>
        <v>0</v>
      </c>
      <c r="N333" s="36">
        <f t="shared" si="130"/>
        <v>469.58000000000004</v>
      </c>
      <c r="O333" s="173">
        <f>'2025 Ιούλιος'!L137</f>
        <v>0</v>
      </c>
      <c r="P333" s="36">
        <f t="shared" si="131"/>
        <v>469.58000000000004</v>
      </c>
      <c r="Q333" s="173">
        <f>'2025 Aύγουστος'!L137</f>
        <v>0</v>
      </c>
      <c r="R333" s="36">
        <f t="shared" si="132"/>
        <v>469.58000000000004</v>
      </c>
      <c r="S333" s="173">
        <f>'2025 Σεπτέμβριος'!L137</f>
        <v>45.42</v>
      </c>
      <c r="T333" s="36">
        <f t="shared" si="133"/>
        <v>515</v>
      </c>
      <c r="U333" s="173">
        <f>'2025 Οκτώβριος'!L137</f>
        <v>29.3</v>
      </c>
      <c r="V333" s="36">
        <f t="shared" si="134"/>
        <v>544.29999999999995</v>
      </c>
      <c r="W333" s="173">
        <f>'2025 Νοέμβριος'!L137</f>
        <v>0</v>
      </c>
      <c r="X333" s="36">
        <f t="shared" si="135"/>
        <v>544.29999999999995</v>
      </c>
      <c r="Y333" s="173">
        <f>'2025 Δεκέμβριος'!L137</f>
        <v>0</v>
      </c>
      <c r="Z333" s="36">
        <f t="shared" si="136"/>
        <v>544.29999999999995</v>
      </c>
      <c r="AA333" s="36">
        <f t="shared" si="137"/>
        <v>544.29999999999995</v>
      </c>
      <c r="AD333" s="37">
        <f t="shared" si="138"/>
        <v>387.74</v>
      </c>
    </row>
    <row r="334" spans="1:30" x14ac:dyDescent="0.25">
      <c r="A334" s="44" t="str">
        <f>'2025 Ιανουάριος'!C138</f>
        <v xml:space="preserve">Έντυπα και γραφική Ύλη </v>
      </c>
      <c r="B334" s="35">
        <v>2024</v>
      </c>
      <c r="C334" s="173">
        <f>'2025 Ιανουάριος'!L138</f>
        <v>0</v>
      </c>
      <c r="D334" s="36">
        <f t="shared" si="125"/>
        <v>0</v>
      </c>
      <c r="E334" s="173">
        <f>'2025 Φεβρουάριος'!L138</f>
        <v>0</v>
      </c>
      <c r="F334" s="36">
        <f t="shared" si="126"/>
        <v>0</v>
      </c>
      <c r="G334" s="173">
        <f>'2025 Μάρτιος'!L138</f>
        <v>0</v>
      </c>
      <c r="H334" s="36">
        <f t="shared" si="127"/>
        <v>0</v>
      </c>
      <c r="I334" s="173">
        <f>'2025 Απρίλιος'!L138</f>
        <v>0</v>
      </c>
      <c r="J334" s="36">
        <f t="shared" si="128"/>
        <v>0</v>
      </c>
      <c r="K334" s="173">
        <f>'2025 Μάιος'!L138</f>
        <v>0</v>
      </c>
      <c r="L334" s="36">
        <f t="shared" si="129"/>
        <v>0</v>
      </c>
      <c r="M334" s="173">
        <f>'2025 Ιούνιος'!L138</f>
        <v>0</v>
      </c>
      <c r="N334" s="36">
        <f t="shared" si="130"/>
        <v>0</v>
      </c>
      <c r="O334" s="173">
        <f>'2025 Ιούλιος'!L138</f>
        <v>0</v>
      </c>
      <c r="P334" s="36">
        <f t="shared" si="131"/>
        <v>0</v>
      </c>
      <c r="Q334" s="173">
        <f>'2025 Aύγουστος'!L138</f>
        <v>0</v>
      </c>
      <c r="R334" s="36">
        <f t="shared" si="132"/>
        <v>0</v>
      </c>
      <c r="S334" s="173">
        <f>'2025 Σεπτέμβριος'!L138</f>
        <v>0</v>
      </c>
      <c r="T334" s="36">
        <f t="shared" si="133"/>
        <v>0</v>
      </c>
      <c r="U334" s="173">
        <f>'2025 Οκτώβριος'!L138</f>
        <v>0</v>
      </c>
      <c r="V334" s="36">
        <f t="shared" si="134"/>
        <v>0</v>
      </c>
      <c r="W334" s="173">
        <f>'2025 Νοέμβριος'!L138</f>
        <v>0</v>
      </c>
      <c r="X334" s="36">
        <f t="shared" si="135"/>
        <v>0</v>
      </c>
      <c r="Y334" s="173">
        <f>'2025 Δεκέμβριος'!L138</f>
        <v>0</v>
      </c>
      <c r="Z334" s="36">
        <f t="shared" si="136"/>
        <v>0</v>
      </c>
      <c r="AA334" s="36">
        <f t="shared" si="137"/>
        <v>0</v>
      </c>
      <c r="AD334" s="37">
        <f t="shared" si="138"/>
        <v>0</v>
      </c>
    </row>
    <row r="335" spans="1:30" x14ac:dyDescent="0.25">
      <c r="A335" s="44" t="str">
        <f>'2025 Ιανουάριος'!C139</f>
        <v xml:space="preserve">Υλικά Καθαριότητας </v>
      </c>
      <c r="B335" s="35">
        <v>2024</v>
      </c>
      <c r="C335" s="173">
        <f>'2025 Ιανουάριος'!L139</f>
        <v>0</v>
      </c>
      <c r="D335" s="36">
        <f t="shared" si="125"/>
        <v>0</v>
      </c>
      <c r="E335" s="173">
        <f>'2025 Φεβρουάριος'!L139</f>
        <v>0</v>
      </c>
      <c r="F335" s="36">
        <f t="shared" si="126"/>
        <v>0</v>
      </c>
      <c r="G335" s="173">
        <f>'2025 Μάρτιος'!L139</f>
        <v>0</v>
      </c>
      <c r="H335" s="36">
        <f t="shared" si="127"/>
        <v>0</v>
      </c>
      <c r="I335" s="173">
        <f>'2025 Απρίλιος'!L139</f>
        <v>0</v>
      </c>
      <c r="J335" s="36">
        <f t="shared" si="128"/>
        <v>0</v>
      </c>
      <c r="K335" s="173">
        <f>'2025 Μάιος'!L139</f>
        <v>0</v>
      </c>
      <c r="L335" s="36">
        <f t="shared" si="129"/>
        <v>0</v>
      </c>
      <c r="M335" s="173">
        <f>'2025 Ιούνιος'!L139</f>
        <v>0</v>
      </c>
      <c r="N335" s="36">
        <f t="shared" si="130"/>
        <v>0</v>
      </c>
      <c r="O335" s="173">
        <f>'2025 Ιούλιος'!L139</f>
        <v>0</v>
      </c>
      <c r="P335" s="36">
        <f t="shared" si="131"/>
        <v>0</v>
      </c>
      <c r="Q335" s="173">
        <f>'2025 Aύγουστος'!L139</f>
        <v>0</v>
      </c>
      <c r="R335" s="36">
        <f t="shared" si="132"/>
        <v>0</v>
      </c>
      <c r="S335" s="173">
        <f>'2025 Σεπτέμβριος'!L139</f>
        <v>0</v>
      </c>
      <c r="T335" s="36">
        <f t="shared" si="133"/>
        <v>0</v>
      </c>
      <c r="U335" s="173">
        <f>'2025 Οκτώβριος'!L139</f>
        <v>0</v>
      </c>
      <c r="V335" s="36">
        <f t="shared" si="134"/>
        <v>0</v>
      </c>
      <c r="W335" s="173">
        <f>'2025 Νοέμβριος'!L139</f>
        <v>0</v>
      </c>
      <c r="X335" s="36">
        <f t="shared" si="135"/>
        <v>0</v>
      </c>
      <c r="Y335" s="173">
        <f>'2025 Δεκέμβριος'!L139</f>
        <v>0</v>
      </c>
      <c r="Z335" s="36">
        <f t="shared" si="136"/>
        <v>0</v>
      </c>
      <c r="AA335" s="36">
        <f t="shared" si="137"/>
        <v>0</v>
      </c>
      <c r="AD335" s="37">
        <f t="shared" si="138"/>
        <v>0</v>
      </c>
    </row>
    <row r="336" spans="1:30" x14ac:dyDescent="0.25">
      <c r="A336" s="44" t="str">
        <f>'2025 Ιανουάριος'!C140</f>
        <v>Υλικά Φαρμακείου</v>
      </c>
      <c r="B336" s="35">
        <v>2024</v>
      </c>
      <c r="C336" s="173">
        <f>'2025 Ιανουάριος'!L140</f>
        <v>0</v>
      </c>
      <c r="D336" s="36">
        <f t="shared" si="125"/>
        <v>0</v>
      </c>
      <c r="E336" s="173">
        <f>'2025 Φεβρουάριος'!L140</f>
        <v>0</v>
      </c>
      <c r="F336" s="36">
        <f t="shared" si="126"/>
        <v>0</v>
      </c>
      <c r="G336" s="173">
        <f>'2025 Μάρτιος'!L140</f>
        <v>0</v>
      </c>
      <c r="H336" s="36">
        <f t="shared" si="127"/>
        <v>0</v>
      </c>
      <c r="I336" s="173">
        <f>'2025 Απρίλιος'!L140</f>
        <v>0</v>
      </c>
      <c r="J336" s="36">
        <f t="shared" si="128"/>
        <v>0</v>
      </c>
      <c r="K336" s="173">
        <f>'2025 Μάιος'!L140</f>
        <v>0</v>
      </c>
      <c r="L336" s="36">
        <f t="shared" si="129"/>
        <v>0</v>
      </c>
      <c r="M336" s="173">
        <f>'2025 Ιούνιος'!L140</f>
        <v>0</v>
      </c>
      <c r="N336" s="36">
        <f t="shared" si="130"/>
        <v>0</v>
      </c>
      <c r="O336" s="173">
        <f>'2025 Ιούλιος'!L140</f>
        <v>0</v>
      </c>
      <c r="P336" s="36">
        <f t="shared" si="131"/>
        <v>0</v>
      </c>
      <c r="Q336" s="173">
        <f>'2025 Aύγουστος'!L140</f>
        <v>0</v>
      </c>
      <c r="R336" s="36">
        <f t="shared" si="132"/>
        <v>0</v>
      </c>
      <c r="S336" s="173">
        <f>'2025 Σεπτέμβριος'!L140</f>
        <v>0</v>
      </c>
      <c r="T336" s="36">
        <f t="shared" si="133"/>
        <v>0</v>
      </c>
      <c r="U336" s="173">
        <f>'2025 Οκτώβριος'!L140</f>
        <v>0</v>
      </c>
      <c r="V336" s="36">
        <f t="shared" si="134"/>
        <v>0</v>
      </c>
      <c r="W336" s="173">
        <f>'2025 Νοέμβριος'!L140</f>
        <v>0</v>
      </c>
      <c r="X336" s="36">
        <f t="shared" si="135"/>
        <v>0</v>
      </c>
      <c r="Y336" s="173">
        <f>'2025 Δεκέμβριος'!L140</f>
        <v>0</v>
      </c>
      <c r="Z336" s="36">
        <f t="shared" si="136"/>
        <v>0</v>
      </c>
      <c r="AA336" s="36">
        <f t="shared" si="137"/>
        <v>0</v>
      </c>
      <c r="AD336" s="37">
        <f t="shared" si="138"/>
        <v>0</v>
      </c>
    </row>
    <row r="337" spans="1:30" x14ac:dyDescent="0.25">
      <c r="A337" s="44" t="str">
        <f>'2025 Ιανουάριος'!C141</f>
        <v>Διάφορα αναλώσιμα</v>
      </c>
      <c r="B337" s="35">
        <v>2024</v>
      </c>
      <c r="C337" s="173">
        <f>'2025 Ιανουάριος'!L141</f>
        <v>0</v>
      </c>
      <c r="D337" s="36">
        <f t="shared" si="125"/>
        <v>0</v>
      </c>
      <c r="E337" s="173">
        <f>'2025 Φεβρουάριος'!L141</f>
        <v>0</v>
      </c>
      <c r="F337" s="36">
        <f t="shared" si="126"/>
        <v>0</v>
      </c>
      <c r="G337" s="173">
        <f>'2025 Μάρτιος'!L141</f>
        <v>0</v>
      </c>
      <c r="H337" s="36">
        <f t="shared" si="127"/>
        <v>0</v>
      </c>
      <c r="I337" s="173">
        <f>'2025 Απρίλιος'!L141</f>
        <v>133.24</v>
      </c>
      <c r="J337" s="36">
        <f t="shared" si="128"/>
        <v>133.24</v>
      </c>
      <c r="K337" s="173">
        <f>'2025 Μάιος'!L141</f>
        <v>768.06</v>
      </c>
      <c r="L337" s="36">
        <f t="shared" si="129"/>
        <v>901.3</v>
      </c>
      <c r="M337" s="173">
        <f>'2025 Ιούνιος'!L141</f>
        <v>0</v>
      </c>
      <c r="N337" s="36">
        <f t="shared" si="130"/>
        <v>901.3</v>
      </c>
      <c r="O337" s="173">
        <f>'2025 Ιούλιος'!L141</f>
        <v>244.16</v>
      </c>
      <c r="P337" s="36">
        <f t="shared" si="131"/>
        <v>1145.46</v>
      </c>
      <c r="Q337" s="173">
        <f>'2025 Aύγουστος'!L141</f>
        <v>0</v>
      </c>
      <c r="R337" s="36">
        <f t="shared" si="132"/>
        <v>1145.46</v>
      </c>
      <c r="S337" s="173">
        <f>'2025 Σεπτέμβριος'!L141</f>
        <v>0</v>
      </c>
      <c r="T337" s="36">
        <f t="shared" si="133"/>
        <v>1145.46</v>
      </c>
      <c r="U337" s="173">
        <f>'2025 Οκτώβριος'!L141</f>
        <v>13.39</v>
      </c>
      <c r="V337" s="36">
        <f t="shared" si="134"/>
        <v>1158.8500000000001</v>
      </c>
      <c r="W337" s="173">
        <f>'2025 Νοέμβριος'!L141</f>
        <v>33.380000000000003</v>
      </c>
      <c r="X337" s="36">
        <f t="shared" si="135"/>
        <v>1192.2300000000002</v>
      </c>
      <c r="Y337" s="173">
        <f>'2025 Δεκέμβριος'!L141</f>
        <v>781.97</v>
      </c>
      <c r="Z337" s="36">
        <f t="shared" si="136"/>
        <v>1974.2000000000003</v>
      </c>
      <c r="AA337" s="36">
        <f t="shared" si="137"/>
        <v>1974.2000000000003</v>
      </c>
      <c r="AD337" s="37">
        <f t="shared" si="138"/>
        <v>768.06</v>
      </c>
    </row>
    <row r="338" spans="1:30" ht="28.5" x14ac:dyDescent="0.25">
      <c r="A338" s="44" t="str">
        <f>'2025 Ιανουάριος'!C142</f>
        <v>Αμοιβές συνεργατών ( Εξωτερικοί Συνεργάτες Λογιστής - Μισθοδοσία Δικηγόρος )</v>
      </c>
      <c r="B338" s="35">
        <v>2024</v>
      </c>
      <c r="C338" s="173">
        <f>'2025 Ιανουάριος'!L142</f>
        <v>700</v>
      </c>
      <c r="D338" s="36">
        <f t="shared" si="125"/>
        <v>700</v>
      </c>
      <c r="E338" s="173">
        <f>'2025 Φεβρουάριος'!L142</f>
        <v>700</v>
      </c>
      <c r="F338" s="36">
        <f t="shared" si="126"/>
        <v>1400</v>
      </c>
      <c r="G338" s="173">
        <f>'2025 Μάρτιος'!L142</f>
        <v>700</v>
      </c>
      <c r="H338" s="36">
        <f t="shared" si="127"/>
        <v>2100</v>
      </c>
      <c r="I338" s="173">
        <f>'2025 Απρίλιος'!L142</f>
        <v>900</v>
      </c>
      <c r="J338" s="36">
        <f t="shared" si="128"/>
        <v>3000</v>
      </c>
      <c r="K338" s="173">
        <f>'2025 Μάιος'!L142</f>
        <v>900</v>
      </c>
      <c r="L338" s="36">
        <f t="shared" si="129"/>
        <v>3900</v>
      </c>
      <c r="M338" s="173">
        <f>'2025 Ιούνιος'!L142</f>
        <v>900</v>
      </c>
      <c r="N338" s="36">
        <f t="shared" si="130"/>
        <v>4800</v>
      </c>
      <c r="O338" s="173">
        <f>'2025 Ιούλιος'!L142</f>
        <v>1250</v>
      </c>
      <c r="P338" s="36">
        <f t="shared" si="131"/>
        <v>6050</v>
      </c>
      <c r="Q338" s="173">
        <f>'2025 Aύγουστος'!L142</f>
        <v>1740</v>
      </c>
      <c r="R338" s="36">
        <f t="shared" si="132"/>
        <v>7790</v>
      </c>
      <c r="S338" s="173">
        <f>'2025 Σεπτέμβριος'!L142</f>
        <v>900</v>
      </c>
      <c r="T338" s="36">
        <f t="shared" si="133"/>
        <v>8690</v>
      </c>
      <c r="U338" s="173">
        <f>'2025 Οκτώβριος'!L142</f>
        <v>900</v>
      </c>
      <c r="V338" s="36">
        <f t="shared" si="134"/>
        <v>9590</v>
      </c>
      <c r="W338" s="173">
        <f>'2025 Νοέμβριος'!L142</f>
        <v>900</v>
      </c>
      <c r="X338" s="36">
        <f t="shared" si="135"/>
        <v>10490</v>
      </c>
      <c r="Y338" s="173">
        <f>'2025 Δεκέμβριος'!L142</f>
        <v>4042</v>
      </c>
      <c r="Z338" s="36">
        <f t="shared" si="136"/>
        <v>14532</v>
      </c>
      <c r="AA338" s="36">
        <f t="shared" si="137"/>
        <v>14532</v>
      </c>
      <c r="AD338" s="37">
        <f t="shared" si="138"/>
        <v>3900</v>
      </c>
    </row>
    <row r="339" spans="1:30" ht="28.5" x14ac:dyDescent="0.25">
      <c r="A339" s="44" t="str">
        <f>'2025 Ιανουάριος'!C143</f>
        <v>Αμοιβές Τρίτων (Αμοιβές - Συνδρομές για υποστήριξη Pylon Συναγερμός - Διατακτικές)</v>
      </c>
      <c r="B339" s="35">
        <v>2024</v>
      </c>
      <c r="C339" s="173">
        <f>'2025 Ιανουάριος'!L143</f>
        <v>1639.47</v>
      </c>
      <c r="D339" s="36">
        <f t="shared" si="125"/>
        <v>1639.47</v>
      </c>
      <c r="E339" s="173">
        <f>'2025 Φεβρουάριος'!L143</f>
        <v>44.8</v>
      </c>
      <c r="F339" s="36">
        <f t="shared" si="126"/>
        <v>1684.27</v>
      </c>
      <c r="G339" s="173">
        <f>'2025 Μάρτιος'!L143</f>
        <v>716.15</v>
      </c>
      <c r="H339" s="36">
        <f t="shared" si="127"/>
        <v>2400.42</v>
      </c>
      <c r="I339" s="173">
        <f>'2025 Απρίλιος'!L143</f>
        <v>0</v>
      </c>
      <c r="J339" s="36">
        <f t="shared" si="128"/>
        <v>2400.42</v>
      </c>
      <c r="K339" s="173">
        <f>'2025 Μάιος'!L143</f>
        <v>158.65</v>
      </c>
      <c r="L339" s="36">
        <f t="shared" si="129"/>
        <v>2559.0700000000002</v>
      </c>
      <c r="M339" s="173">
        <f>'2025 Ιούνιος'!L143</f>
        <v>0</v>
      </c>
      <c r="N339" s="36">
        <f t="shared" si="130"/>
        <v>2559.0700000000002</v>
      </c>
      <c r="O339" s="173">
        <f>'2025 Ιούλιος'!L143</f>
        <v>448.23</v>
      </c>
      <c r="P339" s="36">
        <f t="shared" si="131"/>
        <v>3007.3</v>
      </c>
      <c r="Q339" s="173">
        <f>'2025 Aύγουστος'!L143</f>
        <v>38.24</v>
      </c>
      <c r="R339" s="36">
        <f t="shared" si="132"/>
        <v>3045.54</v>
      </c>
      <c r="S339" s="173">
        <f>'2025 Σεπτέμβριος'!L143</f>
        <v>34.44</v>
      </c>
      <c r="T339" s="36">
        <f t="shared" si="133"/>
        <v>3079.98</v>
      </c>
      <c r="U339" s="173">
        <f>'2025 Οκτώβριος'!L143</f>
        <v>28.84</v>
      </c>
      <c r="V339" s="36">
        <f t="shared" si="134"/>
        <v>3108.82</v>
      </c>
      <c r="W339" s="173">
        <f>'2025 Νοέμβριος'!L143</f>
        <v>28.84</v>
      </c>
      <c r="X339" s="36">
        <f t="shared" si="135"/>
        <v>3137.6600000000003</v>
      </c>
      <c r="Y339" s="173">
        <f>'2025 Δεκέμβριος'!L143</f>
        <v>28.84</v>
      </c>
      <c r="Z339" s="36">
        <f t="shared" si="136"/>
        <v>3166.5000000000005</v>
      </c>
      <c r="AA339" s="36">
        <f t="shared" si="137"/>
        <v>3166.5000000000005</v>
      </c>
      <c r="AD339" s="37">
        <f t="shared" si="138"/>
        <v>2559.0700000000002</v>
      </c>
    </row>
    <row r="340" spans="1:30" x14ac:dyDescent="0.25">
      <c r="A340" s="44" t="str">
        <f>'2025 Ιανουάριος'!C144</f>
        <v>Επισκευές - Συντηρήσεις</v>
      </c>
      <c r="B340" s="35">
        <v>2024</v>
      </c>
      <c r="C340" s="173">
        <f>'2025 Ιανουάριος'!L144</f>
        <v>0</v>
      </c>
      <c r="D340" s="36">
        <f t="shared" si="125"/>
        <v>0</v>
      </c>
      <c r="E340" s="173">
        <f>'2025 Φεβρουάριος'!L144</f>
        <v>84.94</v>
      </c>
      <c r="F340" s="36">
        <f t="shared" si="126"/>
        <v>84.94</v>
      </c>
      <c r="G340" s="173">
        <f>'2025 Μάρτιος'!L144</f>
        <v>301.91000000000003</v>
      </c>
      <c r="H340" s="36">
        <f t="shared" si="127"/>
        <v>386.85</v>
      </c>
      <c r="I340" s="173">
        <f>'2025 Απρίλιος'!L144</f>
        <v>841.99</v>
      </c>
      <c r="J340" s="36">
        <f t="shared" si="128"/>
        <v>1228.8400000000001</v>
      </c>
      <c r="K340" s="173">
        <f>'2025 Μάιος'!L144</f>
        <v>147.29000000000002</v>
      </c>
      <c r="L340" s="36">
        <f t="shared" si="129"/>
        <v>1376.13</v>
      </c>
      <c r="M340" s="173">
        <f>'2025 Ιούνιος'!L144</f>
        <v>29.3</v>
      </c>
      <c r="N340" s="36">
        <f t="shared" si="130"/>
        <v>1405.43</v>
      </c>
      <c r="O340" s="173">
        <f>'2025 Ιούλιος'!L144</f>
        <v>196.93</v>
      </c>
      <c r="P340" s="36">
        <f t="shared" si="131"/>
        <v>1602.3600000000001</v>
      </c>
      <c r="Q340" s="173">
        <f>'2025 Aύγουστος'!L144</f>
        <v>194.97</v>
      </c>
      <c r="R340" s="36">
        <f t="shared" si="132"/>
        <v>1797.3300000000002</v>
      </c>
      <c r="S340" s="173">
        <f>'2025 Σεπτέμβριος'!L144</f>
        <v>0</v>
      </c>
      <c r="T340" s="36">
        <f t="shared" si="133"/>
        <v>1797.3300000000002</v>
      </c>
      <c r="U340" s="173">
        <f>'2025 Οκτώβριος'!L144</f>
        <v>286.47000000000003</v>
      </c>
      <c r="V340" s="36">
        <f t="shared" si="134"/>
        <v>2083.8000000000002</v>
      </c>
      <c r="W340" s="173">
        <f>'2025 Νοέμβριος'!L144</f>
        <v>1047.56</v>
      </c>
      <c r="X340" s="36">
        <f t="shared" si="135"/>
        <v>3131.36</v>
      </c>
      <c r="Y340" s="173">
        <f>'2025 Δεκέμβριος'!L144</f>
        <v>1565.32</v>
      </c>
      <c r="Z340" s="36">
        <f t="shared" si="136"/>
        <v>4696.68</v>
      </c>
      <c r="AA340" s="36">
        <f t="shared" si="137"/>
        <v>4696.68</v>
      </c>
      <c r="AD340" s="37">
        <f t="shared" si="138"/>
        <v>1376.13</v>
      </c>
    </row>
    <row r="341" spans="1:30" x14ac:dyDescent="0.25">
      <c r="A341" s="44" t="str">
        <f>'2025 Ιανουάριος'!C145</f>
        <v xml:space="preserve">Εξοδα μεταφορών </v>
      </c>
      <c r="B341" s="35">
        <v>2024</v>
      </c>
      <c r="C341" s="173">
        <f>'2025 Ιανουάριος'!L145</f>
        <v>95.86</v>
      </c>
      <c r="D341" s="36">
        <f t="shared" si="125"/>
        <v>95.86</v>
      </c>
      <c r="E341" s="173">
        <f>'2025 Φεβρουάριος'!L145</f>
        <v>62.01</v>
      </c>
      <c r="F341" s="36">
        <f t="shared" si="126"/>
        <v>157.87</v>
      </c>
      <c r="G341" s="173">
        <f>'2025 Μάρτιος'!L145</f>
        <v>126.45</v>
      </c>
      <c r="H341" s="36">
        <f t="shared" si="127"/>
        <v>284.32</v>
      </c>
      <c r="I341" s="173">
        <f>'2025 Απρίλιος'!L145</f>
        <v>224.23</v>
      </c>
      <c r="J341" s="36">
        <f t="shared" si="128"/>
        <v>508.54999999999995</v>
      </c>
      <c r="K341" s="173">
        <f>'2025 Μάιος'!L145</f>
        <v>92.38</v>
      </c>
      <c r="L341" s="36">
        <f t="shared" si="129"/>
        <v>600.92999999999995</v>
      </c>
      <c r="M341" s="173">
        <f>'2025 Ιούνιος'!L145</f>
        <v>112.36</v>
      </c>
      <c r="N341" s="36">
        <f t="shared" si="130"/>
        <v>713.29</v>
      </c>
      <c r="O341" s="173">
        <f>'2025 Ιούλιος'!L145</f>
        <v>97.33</v>
      </c>
      <c r="P341" s="36">
        <f t="shared" si="131"/>
        <v>810.62</v>
      </c>
      <c r="Q341" s="173">
        <f>'2025 Aύγουστος'!L145</f>
        <v>89.28</v>
      </c>
      <c r="R341" s="36">
        <f t="shared" si="132"/>
        <v>899.9</v>
      </c>
      <c r="S341" s="173">
        <f>'2025 Σεπτέμβριος'!L145</f>
        <v>74.19</v>
      </c>
      <c r="T341" s="36">
        <f t="shared" si="133"/>
        <v>974.08999999999992</v>
      </c>
      <c r="U341" s="173">
        <f>'2025 Οκτώβριος'!L145</f>
        <v>99.76</v>
      </c>
      <c r="V341" s="36">
        <f t="shared" si="134"/>
        <v>1073.8499999999999</v>
      </c>
      <c r="W341" s="173">
        <f>'2025 Νοέμβριος'!L145</f>
        <v>57.53</v>
      </c>
      <c r="X341" s="36">
        <f t="shared" si="135"/>
        <v>1131.3799999999999</v>
      </c>
      <c r="Y341" s="173">
        <f>'2025 Δεκέμβριος'!L145</f>
        <v>63.53</v>
      </c>
      <c r="Z341" s="36">
        <f t="shared" si="136"/>
        <v>1194.9099999999999</v>
      </c>
      <c r="AA341" s="36">
        <f t="shared" si="137"/>
        <v>1194.9099999999999</v>
      </c>
      <c r="AD341" s="37">
        <f t="shared" si="138"/>
        <v>600.92999999999995</v>
      </c>
    </row>
    <row r="342" spans="1:30" x14ac:dyDescent="0.25">
      <c r="A342" s="44" t="str">
        <f>'2025 Ιανουάριος'!C146</f>
        <v xml:space="preserve">Εξοδα ταξιδίων </v>
      </c>
      <c r="B342" s="35">
        <v>2024</v>
      </c>
      <c r="C342" s="173">
        <f>'2025 Ιανουάριος'!L146</f>
        <v>0</v>
      </c>
      <c r="D342" s="36">
        <f t="shared" si="125"/>
        <v>0</v>
      </c>
      <c r="E342" s="173">
        <f>'2025 Φεβρουάριος'!L146</f>
        <v>0</v>
      </c>
      <c r="F342" s="36">
        <f t="shared" si="126"/>
        <v>0</v>
      </c>
      <c r="G342" s="173">
        <f>'2025 Μάρτιος'!L146</f>
        <v>0</v>
      </c>
      <c r="H342" s="36">
        <f t="shared" si="127"/>
        <v>0</v>
      </c>
      <c r="I342" s="173">
        <f>'2025 Απρίλιος'!L146</f>
        <v>0</v>
      </c>
      <c r="J342" s="36">
        <f t="shared" si="128"/>
        <v>0</v>
      </c>
      <c r="K342" s="173">
        <f>'2025 Μάιος'!L146</f>
        <v>0</v>
      </c>
      <c r="L342" s="36">
        <f t="shared" si="129"/>
        <v>0</v>
      </c>
      <c r="M342" s="173">
        <f>'2025 Ιούνιος'!L146</f>
        <v>0</v>
      </c>
      <c r="N342" s="36">
        <f t="shared" si="130"/>
        <v>0</v>
      </c>
      <c r="O342" s="173">
        <f>'2025 Ιούλιος'!L146</f>
        <v>0</v>
      </c>
      <c r="P342" s="36">
        <f t="shared" si="131"/>
        <v>0</v>
      </c>
      <c r="Q342" s="173">
        <f>'2025 Aύγουστος'!L146</f>
        <v>0</v>
      </c>
      <c r="R342" s="36">
        <f t="shared" si="132"/>
        <v>0</v>
      </c>
      <c r="S342" s="173">
        <f>'2025 Σεπτέμβριος'!L146</f>
        <v>0</v>
      </c>
      <c r="T342" s="36">
        <f t="shared" si="133"/>
        <v>0</v>
      </c>
      <c r="U342" s="173">
        <f>'2025 Οκτώβριος'!L146</f>
        <v>1530.96</v>
      </c>
      <c r="V342" s="36">
        <f t="shared" si="134"/>
        <v>1530.96</v>
      </c>
      <c r="W342" s="173">
        <f>'2025 Νοέμβριος'!L146</f>
        <v>4705.72</v>
      </c>
      <c r="X342" s="36">
        <f t="shared" si="135"/>
        <v>6236.68</v>
      </c>
      <c r="Y342" s="173">
        <f>'2025 Δεκέμβριος'!L146</f>
        <v>0</v>
      </c>
      <c r="Z342" s="36">
        <f t="shared" si="136"/>
        <v>6236.68</v>
      </c>
      <c r="AA342" s="36">
        <f t="shared" si="137"/>
        <v>6236.68</v>
      </c>
      <c r="AD342" s="37">
        <f t="shared" si="138"/>
        <v>0</v>
      </c>
    </row>
    <row r="343" spans="1:30" x14ac:dyDescent="0.25">
      <c r="A343" s="44" t="str">
        <f>'2025 Ιανουάριος'!C147</f>
        <v xml:space="preserve">Υλικά άμεσης ανάλωσης </v>
      </c>
      <c r="B343" s="35">
        <v>2024</v>
      </c>
      <c r="C343" s="173">
        <f>'2025 Ιανουάριος'!L147</f>
        <v>0</v>
      </c>
      <c r="D343" s="36">
        <f t="shared" si="125"/>
        <v>0</v>
      </c>
      <c r="E343" s="173">
        <f>'2025 Φεβρουάριος'!L147</f>
        <v>0</v>
      </c>
      <c r="F343" s="36">
        <f t="shared" si="126"/>
        <v>0</v>
      </c>
      <c r="G343" s="173">
        <f>'2025 Μάρτιος'!L147</f>
        <v>0</v>
      </c>
      <c r="H343" s="36">
        <f t="shared" si="127"/>
        <v>0</v>
      </c>
      <c r="I343" s="173">
        <f>'2025 Απρίλιος'!L147</f>
        <v>0</v>
      </c>
      <c r="J343" s="36">
        <f t="shared" si="128"/>
        <v>0</v>
      </c>
      <c r="K343" s="173">
        <f>'2025 Μάιος'!L147</f>
        <v>0</v>
      </c>
      <c r="L343" s="36">
        <f t="shared" si="129"/>
        <v>0</v>
      </c>
      <c r="M343" s="173">
        <f>'2025 Ιούνιος'!L147</f>
        <v>0</v>
      </c>
      <c r="N343" s="36">
        <f t="shared" si="130"/>
        <v>0</v>
      </c>
      <c r="O343" s="173">
        <f>'2025 Ιούλιος'!L147</f>
        <v>0</v>
      </c>
      <c r="P343" s="36">
        <f t="shared" si="131"/>
        <v>0</v>
      </c>
      <c r="Q343" s="173">
        <f>'2025 Aύγουστος'!L147</f>
        <v>0</v>
      </c>
      <c r="R343" s="36">
        <f t="shared" si="132"/>
        <v>0</v>
      </c>
      <c r="S343" s="173">
        <f>'2025 Σεπτέμβριος'!L147</f>
        <v>0</v>
      </c>
      <c r="T343" s="36">
        <f t="shared" si="133"/>
        <v>0</v>
      </c>
      <c r="U343" s="173">
        <f>'2025 Οκτώβριος'!L147</f>
        <v>0</v>
      </c>
      <c r="V343" s="36">
        <f t="shared" si="134"/>
        <v>0</v>
      </c>
      <c r="W343" s="173">
        <f>'2025 Νοέμβριος'!L147</f>
        <v>0</v>
      </c>
      <c r="X343" s="36">
        <f t="shared" si="135"/>
        <v>0</v>
      </c>
      <c r="Y343" s="173">
        <f>'2025 Δεκέμβριος'!L147</f>
        <v>0</v>
      </c>
      <c r="Z343" s="36">
        <f t="shared" si="136"/>
        <v>0</v>
      </c>
      <c r="AA343" s="36">
        <f t="shared" si="137"/>
        <v>0</v>
      </c>
      <c r="AD343" s="37">
        <f t="shared" si="138"/>
        <v>0</v>
      </c>
    </row>
    <row r="344" spans="1:30" x14ac:dyDescent="0.25">
      <c r="A344" s="44" t="str">
        <f>'2025 Ιανουάριος'!C148</f>
        <v xml:space="preserve">Φόροι και τέλη </v>
      </c>
      <c r="B344" s="35">
        <v>2024</v>
      </c>
      <c r="C344" s="173">
        <f>'2025 Ιανουάριος'!L148</f>
        <v>601.70999999999992</v>
      </c>
      <c r="D344" s="36">
        <f t="shared" si="125"/>
        <v>601.70999999999992</v>
      </c>
      <c r="E344" s="173">
        <f>'2025 Φεβρουάριος'!L148</f>
        <v>844.19</v>
      </c>
      <c r="F344" s="36">
        <f t="shared" si="126"/>
        <v>1445.9</v>
      </c>
      <c r="G344" s="173">
        <f>'2025 Μάρτιος'!L148</f>
        <v>931.67000000000007</v>
      </c>
      <c r="H344" s="36">
        <f t="shared" si="127"/>
        <v>2377.5700000000002</v>
      </c>
      <c r="I344" s="173">
        <f>'2025 Απρίλιος'!L148</f>
        <v>140.51999999999992</v>
      </c>
      <c r="J344" s="36">
        <f t="shared" si="128"/>
        <v>2518.09</v>
      </c>
      <c r="K344" s="173">
        <f>'2025 Μάιος'!L148</f>
        <v>318.33999999999997</v>
      </c>
      <c r="L344" s="36">
        <f t="shared" si="129"/>
        <v>2836.4300000000003</v>
      </c>
      <c r="M344" s="173">
        <f>'2025 Ιούνιος'!L148</f>
        <v>130.18</v>
      </c>
      <c r="N344" s="36">
        <f t="shared" si="130"/>
        <v>2966.61</v>
      </c>
      <c r="O344" s="173">
        <f>'2025 Ιούλιος'!L148</f>
        <v>394.60999999999996</v>
      </c>
      <c r="P344" s="36">
        <f t="shared" si="131"/>
        <v>3361.2200000000003</v>
      </c>
      <c r="Q344" s="173">
        <f>'2025 Aύγουστος'!L148</f>
        <v>387.49999999999994</v>
      </c>
      <c r="R344" s="36">
        <f t="shared" si="132"/>
        <v>3748.7200000000003</v>
      </c>
      <c r="S344" s="173">
        <f>'2025 Σεπτέμβριος'!L148</f>
        <v>92.44</v>
      </c>
      <c r="T344" s="36">
        <f t="shared" si="133"/>
        <v>3841.1600000000003</v>
      </c>
      <c r="U344" s="173">
        <f>'2025 Οκτώβριος'!L148</f>
        <v>211.88</v>
      </c>
      <c r="V344" s="36">
        <f t="shared" si="134"/>
        <v>4053.0400000000004</v>
      </c>
      <c r="W344" s="173">
        <f>'2025 Νοέμβριος'!L148</f>
        <v>476.24</v>
      </c>
      <c r="X344" s="36">
        <f t="shared" si="135"/>
        <v>4529.2800000000007</v>
      </c>
      <c r="Y344" s="173">
        <f>'2025 Δεκέμβριος'!L148</f>
        <v>1104.3399999999999</v>
      </c>
      <c r="Z344" s="36">
        <f t="shared" si="136"/>
        <v>5633.6200000000008</v>
      </c>
      <c r="AA344" s="36">
        <f t="shared" si="137"/>
        <v>5633.6200000000008</v>
      </c>
      <c r="AD344" s="37">
        <f t="shared" si="138"/>
        <v>2836.4300000000003</v>
      </c>
    </row>
    <row r="345" spans="1:30" x14ac:dyDescent="0.25">
      <c r="A345" s="44" t="str">
        <f>'2025 Ιανουάριος'!C149</f>
        <v>Εξοδα δημοσιεύσεων</v>
      </c>
      <c r="B345" s="35">
        <v>2024</v>
      </c>
      <c r="C345" s="173">
        <f>'2025 Ιανουάριος'!L149</f>
        <v>0</v>
      </c>
      <c r="D345" s="36">
        <f t="shared" si="125"/>
        <v>0</v>
      </c>
      <c r="E345" s="173">
        <f>'2025 Φεβρουάριος'!L149</f>
        <v>0</v>
      </c>
      <c r="F345" s="36">
        <f t="shared" si="126"/>
        <v>0</v>
      </c>
      <c r="G345" s="173">
        <f>'2025 Μάρτιος'!L149</f>
        <v>0</v>
      </c>
      <c r="H345" s="36">
        <f t="shared" si="127"/>
        <v>0</v>
      </c>
      <c r="I345" s="173">
        <f>'2025 Απρίλιος'!L149</f>
        <v>0</v>
      </c>
      <c r="J345" s="36">
        <f t="shared" si="128"/>
        <v>0</v>
      </c>
      <c r="K345" s="173">
        <f>'2025 Μάιος'!L149</f>
        <v>0</v>
      </c>
      <c r="L345" s="36">
        <f t="shared" si="129"/>
        <v>0</v>
      </c>
      <c r="M345" s="173">
        <f>'2025 Ιούνιος'!L149</f>
        <v>0</v>
      </c>
      <c r="N345" s="36">
        <f t="shared" si="130"/>
        <v>0</v>
      </c>
      <c r="O345" s="173">
        <f>'2025 Ιούλιος'!L149</f>
        <v>0</v>
      </c>
      <c r="P345" s="36">
        <f t="shared" si="131"/>
        <v>0</v>
      </c>
      <c r="Q345" s="173">
        <f>'2025 Aύγουστος'!L149</f>
        <v>0</v>
      </c>
      <c r="R345" s="36">
        <f t="shared" si="132"/>
        <v>0</v>
      </c>
      <c r="S345" s="173">
        <f>'2025 Σεπτέμβριος'!L149</f>
        <v>0</v>
      </c>
      <c r="T345" s="36">
        <f t="shared" si="133"/>
        <v>0</v>
      </c>
      <c r="U345" s="173">
        <f>'2025 Οκτώβριος'!L149</f>
        <v>0</v>
      </c>
      <c r="V345" s="36">
        <f t="shared" si="134"/>
        <v>0</v>
      </c>
      <c r="W345" s="173">
        <f>'2025 Νοέμβριος'!L149</f>
        <v>0</v>
      </c>
      <c r="X345" s="36">
        <f t="shared" si="135"/>
        <v>0</v>
      </c>
      <c r="Y345" s="173">
        <f>'2025 Δεκέμβριος'!L149</f>
        <v>0</v>
      </c>
      <c r="Z345" s="36">
        <f t="shared" si="136"/>
        <v>0</v>
      </c>
      <c r="AA345" s="36">
        <f t="shared" si="137"/>
        <v>0</v>
      </c>
      <c r="AD345" s="37">
        <f t="shared" si="138"/>
        <v>0</v>
      </c>
    </row>
    <row r="346" spans="1:30" x14ac:dyDescent="0.25">
      <c r="A346" s="44" t="str">
        <f>'2025 Ιανουάριος'!C150</f>
        <v xml:space="preserve">Λοιπά Διάφορα έξοδα </v>
      </c>
      <c r="B346" s="35">
        <v>2024</v>
      </c>
      <c r="C346" s="173">
        <f>'2025 Ιανουάριος'!L150</f>
        <v>556.22</v>
      </c>
      <c r="D346" s="36">
        <f t="shared" si="125"/>
        <v>556.22</v>
      </c>
      <c r="E346" s="173">
        <f>'2025 Φεβρουάριος'!L150</f>
        <v>0</v>
      </c>
      <c r="F346" s="36">
        <f t="shared" si="126"/>
        <v>556.22</v>
      </c>
      <c r="G346" s="173">
        <f>'2025 Μάρτιος'!L150</f>
        <v>0</v>
      </c>
      <c r="H346" s="36">
        <f t="shared" si="127"/>
        <v>556.22</v>
      </c>
      <c r="I346" s="173">
        <f>'2025 Απρίλιος'!L150</f>
        <v>0</v>
      </c>
      <c r="J346" s="36">
        <f t="shared" si="128"/>
        <v>556.22</v>
      </c>
      <c r="K346" s="173">
        <f>'2025 Μάιος'!L150</f>
        <v>0</v>
      </c>
      <c r="L346" s="36">
        <f t="shared" si="129"/>
        <v>556.22</v>
      </c>
      <c r="M346" s="173">
        <f>'2025 Ιούνιος'!L150</f>
        <v>0</v>
      </c>
      <c r="N346" s="36">
        <f t="shared" si="130"/>
        <v>556.22</v>
      </c>
      <c r="O346" s="173">
        <f>'2025 Ιούλιος'!L150</f>
        <v>373.4</v>
      </c>
      <c r="P346" s="36">
        <f t="shared" si="131"/>
        <v>929.62</v>
      </c>
      <c r="Q346" s="173">
        <f>'2025 Aύγουστος'!L150</f>
        <v>0</v>
      </c>
      <c r="R346" s="36">
        <f t="shared" si="132"/>
        <v>929.62</v>
      </c>
      <c r="S346" s="173">
        <f>'2025 Σεπτέμβριος'!L150</f>
        <v>0</v>
      </c>
      <c r="T346" s="36">
        <f t="shared" si="133"/>
        <v>929.62</v>
      </c>
      <c r="U346" s="173">
        <f>'2025 Οκτώβριος'!L150</f>
        <v>0</v>
      </c>
      <c r="V346" s="36">
        <f t="shared" si="134"/>
        <v>929.62</v>
      </c>
      <c r="W346" s="173">
        <f>'2025 Νοέμβριος'!L150</f>
        <v>0</v>
      </c>
      <c r="X346" s="36">
        <f t="shared" si="135"/>
        <v>929.62</v>
      </c>
      <c r="Y346" s="173">
        <f>'2025 Δεκέμβριος'!L150</f>
        <v>0</v>
      </c>
      <c r="Z346" s="36">
        <f t="shared" si="136"/>
        <v>929.62</v>
      </c>
      <c r="AA346" s="36">
        <f t="shared" si="137"/>
        <v>929.62</v>
      </c>
      <c r="AD346" s="37">
        <f t="shared" si="138"/>
        <v>556.22</v>
      </c>
    </row>
    <row r="347" spans="1:30" x14ac:dyDescent="0.25">
      <c r="A347" s="44" t="str">
        <f>'2025 Ιανουάριος'!C151</f>
        <v xml:space="preserve">Τόκοι και συναφή εξοδα </v>
      </c>
      <c r="B347" s="35">
        <v>2024</v>
      </c>
      <c r="C347" s="173">
        <f>'2025 Ιανουάριος'!L151</f>
        <v>429.25</v>
      </c>
      <c r="D347" s="36">
        <f t="shared" si="125"/>
        <v>429.25</v>
      </c>
      <c r="E347" s="173">
        <f>'2025 Φεβρουάριος'!L151</f>
        <v>695.07</v>
      </c>
      <c r="F347" s="36">
        <f t="shared" si="126"/>
        <v>1124.3200000000002</v>
      </c>
      <c r="G347" s="173">
        <f>'2025 Μάρτιος'!L151</f>
        <v>1025.42</v>
      </c>
      <c r="H347" s="36">
        <f t="shared" si="127"/>
        <v>2149.7400000000002</v>
      </c>
      <c r="I347" s="173">
        <f>'2025 Απρίλιος'!L151</f>
        <v>911.16</v>
      </c>
      <c r="J347" s="36">
        <f t="shared" si="128"/>
        <v>3060.9</v>
      </c>
      <c r="K347" s="173">
        <f>'2025 Μάιος'!L151</f>
        <v>538.42999999999995</v>
      </c>
      <c r="L347" s="36">
        <f t="shared" si="129"/>
        <v>3599.33</v>
      </c>
      <c r="M347" s="173">
        <f>'2025 Ιούνιος'!L151</f>
        <v>674.67</v>
      </c>
      <c r="N347" s="36">
        <f t="shared" si="130"/>
        <v>4274</v>
      </c>
      <c r="O347" s="173">
        <f>'2025 Ιούλιος'!L151</f>
        <v>540.63</v>
      </c>
      <c r="P347" s="36">
        <f t="shared" si="131"/>
        <v>4814.63</v>
      </c>
      <c r="Q347" s="173">
        <f>'2025 Aύγουστος'!L151</f>
        <v>422.99</v>
      </c>
      <c r="R347" s="36">
        <f t="shared" si="132"/>
        <v>5237.62</v>
      </c>
      <c r="S347" s="173">
        <f>'2025 Σεπτέμβριος'!L151</f>
        <v>578.87</v>
      </c>
      <c r="T347" s="36">
        <f t="shared" si="133"/>
        <v>5816.49</v>
      </c>
      <c r="U347" s="173">
        <f>'2025 Οκτώβριος'!L151</f>
        <v>626.67999999999995</v>
      </c>
      <c r="V347" s="36">
        <f t="shared" si="134"/>
        <v>6443.17</v>
      </c>
      <c r="W347" s="173">
        <f>'2025 Νοέμβριος'!L151</f>
        <v>336.86</v>
      </c>
      <c r="X347" s="36">
        <f t="shared" si="135"/>
        <v>6780.03</v>
      </c>
      <c r="Y347" s="173">
        <f>'2025 Δεκέμβριος'!L151</f>
        <v>488.85</v>
      </c>
      <c r="Z347" s="36">
        <f t="shared" si="136"/>
        <v>7268.88</v>
      </c>
      <c r="AA347" s="36">
        <f t="shared" si="137"/>
        <v>7268.88</v>
      </c>
      <c r="AD347" s="37">
        <f t="shared" si="138"/>
        <v>0</v>
      </c>
    </row>
    <row r="348" spans="1:30" ht="28.5" x14ac:dyDescent="0.25">
      <c r="A348" s="44" t="str">
        <f>'2025 Ιανουάριος'!C152</f>
        <v xml:space="preserve">Αποσβέσεις ( Εξοπλισμού Διοίκησης και εγκαταστάσεων στην έδρα και αποθήκες ) </v>
      </c>
      <c r="B348" s="35">
        <v>2024</v>
      </c>
      <c r="C348" s="173">
        <f>'2025 Ιανουάριος'!L152</f>
        <v>0</v>
      </c>
      <c r="D348" s="36">
        <f t="shared" si="125"/>
        <v>0</v>
      </c>
      <c r="E348" s="173">
        <f>'2025 Φεβρουάριος'!L152</f>
        <v>0</v>
      </c>
      <c r="F348" s="36">
        <f t="shared" si="126"/>
        <v>0</v>
      </c>
      <c r="G348" s="173">
        <f>'2025 Μάρτιος'!L152</f>
        <v>0</v>
      </c>
      <c r="H348" s="36">
        <f t="shared" si="127"/>
        <v>0</v>
      </c>
      <c r="I348" s="173">
        <f>'2025 Απρίλιος'!L152</f>
        <v>0</v>
      </c>
      <c r="J348" s="36">
        <f t="shared" si="128"/>
        <v>0</v>
      </c>
      <c r="K348" s="173">
        <f>'2025 Μάιος'!L152</f>
        <v>0</v>
      </c>
      <c r="L348" s="36">
        <f t="shared" si="129"/>
        <v>0</v>
      </c>
      <c r="M348" s="173">
        <f>'2025 Ιούνιος'!L152</f>
        <v>0</v>
      </c>
      <c r="N348" s="36">
        <f t="shared" si="130"/>
        <v>0</v>
      </c>
      <c r="O348" s="173">
        <f>'2025 Ιούλιος'!L152</f>
        <v>0</v>
      </c>
      <c r="P348" s="36">
        <f t="shared" si="131"/>
        <v>0</v>
      </c>
      <c r="Q348" s="173">
        <f>'2025 Aύγουστος'!L152</f>
        <v>0</v>
      </c>
      <c r="R348" s="36">
        <f t="shared" si="132"/>
        <v>0</v>
      </c>
      <c r="S348" s="173">
        <f>'2025 Σεπτέμβριος'!L152</f>
        <v>0</v>
      </c>
      <c r="T348" s="36">
        <f t="shared" si="133"/>
        <v>0</v>
      </c>
      <c r="U348" s="173">
        <f>'2025 Οκτώβριος'!L152</f>
        <v>0</v>
      </c>
      <c r="V348" s="36">
        <f t="shared" si="134"/>
        <v>0</v>
      </c>
      <c r="W348" s="173">
        <f>'2025 Νοέμβριος'!L152</f>
        <v>0</v>
      </c>
      <c r="X348" s="36">
        <f t="shared" si="135"/>
        <v>0</v>
      </c>
      <c r="Y348" s="173">
        <f>'2025 Δεκέμβριος'!L152</f>
        <v>308.29000000000002</v>
      </c>
      <c r="Z348" s="36">
        <f t="shared" si="136"/>
        <v>308.29000000000002</v>
      </c>
      <c r="AA348" s="36">
        <f t="shared" si="137"/>
        <v>308.29000000000002</v>
      </c>
      <c r="AD348" s="37">
        <f t="shared" si="138"/>
        <v>308.29000000000002</v>
      </c>
    </row>
    <row r="349" spans="1:30" x14ac:dyDescent="0.25">
      <c r="A349" s="44" t="str">
        <f>'2025 Ιανουάριος'!C153</f>
        <v xml:space="preserve">Ασυνήθη έξοδα </v>
      </c>
      <c r="B349" s="35">
        <v>2024</v>
      </c>
      <c r="C349" s="173">
        <f>'2025 Ιανουάριος'!L153</f>
        <v>4406.5300000000007</v>
      </c>
      <c r="D349" s="36">
        <f t="shared" si="125"/>
        <v>4406.5300000000007</v>
      </c>
      <c r="E349" s="173">
        <f>'2025 Φεβρουάριος'!L153</f>
        <v>38.700000000000003</v>
      </c>
      <c r="F349" s="36">
        <f t="shared" si="126"/>
        <v>4445.2300000000005</v>
      </c>
      <c r="G349" s="173">
        <f>'2025 Μάρτιος'!L153</f>
        <v>868.31</v>
      </c>
      <c r="H349" s="36">
        <f t="shared" si="127"/>
        <v>5313.5400000000009</v>
      </c>
      <c r="I349" s="173">
        <f>'2025 Απρίλιος'!L153</f>
        <v>139.16999999999999</v>
      </c>
      <c r="J349" s="36">
        <f t="shared" si="128"/>
        <v>5452.7100000000009</v>
      </c>
      <c r="K349" s="173">
        <f>'2025 Μάιος'!L153</f>
        <v>203.09</v>
      </c>
      <c r="L349" s="36">
        <f t="shared" si="129"/>
        <v>5655.8000000000011</v>
      </c>
      <c r="M349" s="173">
        <f>'2025 Ιούνιος'!L153</f>
        <v>22.73</v>
      </c>
      <c r="N349" s="36">
        <f t="shared" si="130"/>
        <v>5678.5300000000007</v>
      </c>
      <c r="O349" s="173">
        <f>'2025 Ιούλιος'!L153</f>
        <v>44.55</v>
      </c>
      <c r="P349" s="36">
        <f t="shared" si="131"/>
        <v>5723.0800000000008</v>
      </c>
      <c r="Q349" s="173">
        <f>'2025 Aύγουστος'!L153</f>
        <v>253.21</v>
      </c>
      <c r="R349" s="36">
        <f t="shared" si="132"/>
        <v>5976.2900000000009</v>
      </c>
      <c r="S349" s="173">
        <f>'2025 Σεπτέμβριος'!L153</f>
        <v>4728.78</v>
      </c>
      <c r="T349" s="36">
        <f t="shared" si="133"/>
        <v>10705.07</v>
      </c>
      <c r="U349" s="173">
        <f>'2025 Οκτώβριος'!L153</f>
        <v>197.25</v>
      </c>
      <c r="V349" s="36">
        <f t="shared" si="134"/>
        <v>10902.32</v>
      </c>
      <c r="W349" s="173">
        <f>'2025 Νοέμβριος'!L153</f>
        <v>71.099999999999994</v>
      </c>
      <c r="X349" s="36">
        <f t="shared" si="135"/>
        <v>10973.42</v>
      </c>
      <c r="Y349" s="173">
        <f>'2025 Δεκέμβριος'!L153</f>
        <v>910.87</v>
      </c>
      <c r="Z349" s="36">
        <f t="shared" si="136"/>
        <v>11884.29</v>
      </c>
      <c r="AA349" s="36">
        <f t="shared" si="137"/>
        <v>11884.29</v>
      </c>
      <c r="AD349" s="37">
        <f t="shared" si="138"/>
        <v>5655.8000000000011</v>
      </c>
    </row>
    <row r="350" spans="1:30" x14ac:dyDescent="0.25">
      <c r="A350" s="44">
        <f>'2025 Ιανουάριος'!C154</f>
        <v>0</v>
      </c>
      <c r="B350" s="35">
        <v>2024</v>
      </c>
      <c r="C350" s="173">
        <f>'2025 Ιανουάριος'!L154</f>
        <v>0</v>
      </c>
      <c r="D350" s="36">
        <f t="shared" si="125"/>
        <v>0</v>
      </c>
      <c r="E350" s="173">
        <f>'2025 Φεβρουάριος'!L154</f>
        <v>0</v>
      </c>
      <c r="F350" s="36">
        <f t="shared" si="126"/>
        <v>0</v>
      </c>
      <c r="G350" s="173">
        <f>'2025 Μάρτιος'!L154</f>
        <v>0</v>
      </c>
      <c r="H350" s="36">
        <f t="shared" si="127"/>
        <v>0</v>
      </c>
      <c r="I350" s="173">
        <f>'2025 Απρίλιος'!L154</f>
        <v>0</v>
      </c>
      <c r="J350" s="36">
        <f t="shared" si="128"/>
        <v>0</v>
      </c>
      <c r="K350" s="173">
        <f>'2025 Μάιος'!L154</f>
        <v>0</v>
      </c>
      <c r="L350" s="36">
        <f t="shared" si="129"/>
        <v>0</v>
      </c>
      <c r="M350" s="173">
        <f>'2025 Ιούνιος'!L154</f>
        <v>0</v>
      </c>
      <c r="N350" s="36">
        <f t="shared" si="130"/>
        <v>0</v>
      </c>
      <c r="O350" s="173">
        <f>'2025 Ιούλιος'!L154</f>
        <v>0</v>
      </c>
      <c r="P350" s="36">
        <f t="shared" si="131"/>
        <v>0</v>
      </c>
      <c r="Q350" s="173">
        <f>'2025 Aύγουστος'!L154</f>
        <v>0</v>
      </c>
      <c r="R350" s="36">
        <f t="shared" si="132"/>
        <v>0</v>
      </c>
      <c r="S350" s="173">
        <f>'2025 Σεπτέμβριος'!L154</f>
        <v>0</v>
      </c>
      <c r="T350" s="36">
        <f t="shared" si="133"/>
        <v>0</v>
      </c>
      <c r="U350" s="173">
        <f>'2025 Οκτώβριος'!L154</f>
        <v>0</v>
      </c>
      <c r="V350" s="36">
        <f t="shared" si="134"/>
        <v>0</v>
      </c>
      <c r="W350" s="173">
        <f>'2025 Νοέμβριος'!L154</f>
        <v>0</v>
      </c>
      <c r="X350" s="36">
        <f t="shared" si="135"/>
        <v>0</v>
      </c>
      <c r="Y350" s="173">
        <f>'2025 Δεκέμβριος'!L154</f>
        <v>0</v>
      </c>
      <c r="Z350" s="36">
        <f t="shared" si="136"/>
        <v>0</v>
      </c>
      <c r="AA350" s="36">
        <f t="shared" si="137"/>
        <v>0</v>
      </c>
      <c r="AD350" s="37">
        <f t="shared" si="138"/>
        <v>0</v>
      </c>
    </row>
    <row r="351" spans="1:30" x14ac:dyDescent="0.25">
      <c r="A351" s="44">
        <f>'2025 Ιανουάριος'!C155</f>
        <v>0</v>
      </c>
      <c r="B351" s="35">
        <v>2024</v>
      </c>
      <c r="C351" s="173">
        <f>'2025 Ιανουάριος'!L155</f>
        <v>0</v>
      </c>
      <c r="D351" s="36">
        <f t="shared" si="125"/>
        <v>0</v>
      </c>
      <c r="E351" s="173">
        <f>'2025 Φεβρουάριος'!L155</f>
        <v>0</v>
      </c>
      <c r="F351" s="36">
        <f t="shared" si="126"/>
        <v>0</v>
      </c>
      <c r="G351" s="173">
        <f>'2025 Μάρτιος'!L155</f>
        <v>0</v>
      </c>
      <c r="H351" s="36">
        <f t="shared" si="127"/>
        <v>0</v>
      </c>
      <c r="I351" s="173">
        <f>'2025 Απρίλιος'!L155</f>
        <v>0</v>
      </c>
      <c r="J351" s="36">
        <f t="shared" si="128"/>
        <v>0</v>
      </c>
      <c r="K351" s="173">
        <f>'2025 Μάιος'!L155</f>
        <v>0</v>
      </c>
      <c r="L351" s="36">
        <f t="shared" si="129"/>
        <v>0</v>
      </c>
      <c r="M351" s="173">
        <f>'2025 Ιούνιος'!L155</f>
        <v>0</v>
      </c>
      <c r="N351" s="36">
        <f t="shared" si="130"/>
        <v>0</v>
      </c>
      <c r="O351" s="173">
        <f>'2025 Ιούλιος'!L155</f>
        <v>0</v>
      </c>
      <c r="P351" s="36">
        <f t="shared" si="131"/>
        <v>0</v>
      </c>
      <c r="Q351" s="173">
        <f>'2025 Aύγουστος'!L155</f>
        <v>0</v>
      </c>
      <c r="R351" s="36">
        <f t="shared" si="132"/>
        <v>0</v>
      </c>
      <c r="S351" s="173">
        <f>'2025 Σεπτέμβριος'!L155</f>
        <v>0</v>
      </c>
      <c r="T351" s="36">
        <f t="shared" si="133"/>
        <v>0</v>
      </c>
      <c r="U351" s="173">
        <f>'2025 Οκτώβριος'!L155</f>
        <v>0</v>
      </c>
      <c r="V351" s="36">
        <f t="shared" si="134"/>
        <v>0</v>
      </c>
      <c r="W351" s="173">
        <f>'2025 Νοέμβριος'!L155</f>
        <v>0</v>
      </c>
      <c r="X351" s="36">
        <f t="shared" si="135"/>
        <v>0</v>
      </c>
      <c r="Y351" s="173">
        <f>'2025 Δεκέμβριος'!L155</f>
        <v>0</v>
      </c>
      <c r="Z351" s="36">
        <f t="shared" si="136"/>
        <v>0</v>
      </c>
      <c r="AA351" s="36">
        <f t="shared" si="137"/>
        <v>0</v>
      </c>
      <c r="AD351" s="37">
        <f t="shared" si="138"/>
        <v>0</v>
      </c>
    </row>
    <row r="352" spans="1:30" x14ac:dyDescent="0.25">
      <c r="A352" s="44">
        <f>'2025 Ιανουάριος'!C156</f>
        <v>0</v>
      </c>
      <c r="B352" s="35">
        <v>2024</v>
      </c>
      <c r="C352" s="173">
        <f>'2025 Ιανουάριος'!L156</f>
        <v>0</v>
      </c>
      <c r="D352" s="36">
        <f t="shared" si="125"/>
        <v>0</v>
      </c>
      <c r="E352" s="173">
        <f>'2025 Φεβρουάριος'!L156</f>
        <v>0</v>
      </c>
      <c r="F352" s="36">
        <f t="shared" si="126"/>
        <v>0</v>
      </c>
      <c r="G352" s="173">
        <f>'2025 Μάρτιος'!L156</f>
        <v>0</v>
      </c>
      <c r="H352" s="36">
        <f t="shared" si="127"/>
        <v>0</v>
      </c>
      <c r="I352" s="173">
        <f>'2025 Απρίλιος'!L156</f>
        <v>0</v>
      </c>
      <c r="J352" s="36">
        <f t="shared" si="128"/>
        <v>0</v>
      </c>
      <c r="K352" s="173">
        <f>'2025 Μάιος'!L156</f>
        <v>0</v>
      </c>
      <c r="L352" s="36">
        <f t="shared" si="129"/>
        <v>0</v>
      </c>
      <c r="M352" s="173">
        <f>'2025 Ιούνιος'!L156</f>
        <v>0</v>
      </c>
      <c r="N352" s="36">
        <f t="shared" si="130"/>
        <v>0</v>
      </c>
      <c r="O352" s="173">
        <f>'2025 Ιούλιος'!L156</f>
        <v>0</v>
      </c>
      <c r="P352" s="36">
        <f t="shared" si="131"/>
        <v>0</v>
      </c>
      <c r="Q352" s="173">
        <f>'2025 Aύγουστος'!L156</f>
        <v>0</v>
      </c>
      <c r="R352" s="36">
        <f t="shared" si="132"/>
        <v>0</v>
      </c>
      <c r="S352" s="173">
        <f>'2025 Σεπτέμβριος'!L156</f>
        <v>0</v>
      </c>
      <c r="T352" s="36">
        <f t="shared" si="133"/>
        <v>0</v>
      </c>
      <c r="U352" s="173">
        <f>'2025 Οκτώβριος'!L156</f>
        <v>0</v>
      </c>
      <c r="V352" s="36">
        <f t="shared" si="134"/>
        <v>0</v>
      </c>
      <c r="W352" s="173">
        <f>'2025 Νοέμβριος'!L156</f>
        <v>0</v>
      </c>
      <c r="X352" s="36">
        <f t="shared" si="135"/>
        <v>0</v>
      </c>
      <c r="Y352" s="173">
        <f>'2025 Δεκέμβριος'!L156</f>
        <v>0</v>
      </c>
      <c r="Z352" s="36">
        <f t="shared" si="136"/>
        <v>0</v>
      </c>
      <c r="AA352" s="36">
        <f t="shared" si="137"/>
        <v>0</v>
      </c>
      <c r="AD352" s="37">
        <f t="shared" si="138"/>
        <v>0</v>
      </c>
    </row>
    <row r="353" spans="1:27" x14ac:dyDescent="0.25">
      <c r="A353" s="44" t="s">
        <v>154</v>
      </c>
      <c r="B353" s="35"/>
      <c r="C353" s="173">
        <f>SUM(C313:C352)</f>
        <v>12633.890000000001</v>
      </c>
      <c r="D353" s="36">
        <f t="shared" si="125"/>
        <v>12633.890000000001</v>
      </c>
      <c r="E353" s="173">
        <f>SUM(E313:E352)</f>
        <v>6383.3499999999995</v>
      </c>
      <c r="F353" s="36">
        <f t="shared" si="126"/>
        <v>19017.240000000002</v>
      </c>
      <c r="G353" s="174">
        <f>SUM(G313:G352)</f>
        <v>9621.8199999999979</v>
      </c>
      <c r="H353" s="36">
        <f t="shared" si="127"/>
        <v>28639.059999999998</v>
      </c>
      <c r="I353" s="173">
        <f>SUM(I313:I352)</f>
        <v>7490.6799999999985</v>
      </c>
      <c r="J353" s="36">
        <f t="shared" si="128"/>
        <v>36129.74</v>
      </c>
      <c r="K353" s="173">
        <f>'2025 Μάιος'!L157</f>
        <v>7309.6500000000015</v>
      </c>
      <c r="L353" s="36">
        <f t="shared" si="129"/>
        <v>43439.39</v>
      </c>
      <c r="M353" s="173">
        <f>'2025 Ιούνιος'!L157</f>
        <v>5961.98</v>
      </c>
      <c r="N353" s="36">
        <f t="shared" si="130"/>
        <v>49401.369999999995</v>
      </c>
      <c r="O353" s="173">
        <f>SUM(O313:O352)</f>
        <v>7678.37</v>
      </c>
      <c r="P353" s="36">
        <f t="shared" si="131"/>
        <v>57079.74</v>
      </c>
      <c r="Q353" s="173">
        <f>'2025 Aύγουστος'!L157</f>
        <v>7984.8899999999994</v>
      </c>
      <c r="R353" s="36">
        <f t="shared" si="132"/>
        <v>65064.63</v>
      </c>
      <c r="S353" s="173">
        <f>'2025 Σεπτέμβριος'!L157</f>
        <v>10605.939999999999</v>
      </c>
      <c r="T353" s="36">
        <f t="shared" si="133"/>
        <v>75670.569999999992</v>
      </c>
      <c r="U353" s="173">
        <f>'2025 Οκτώβριος'!L157</f>
        <v>7850.5300000000016</v>
      </c>
      <c r="V353" s="36">
        <f t="shared" si="134"/>
        <v>83521.099999999991</v>
      </c>
      <c r="W353" s="173">
        <f>SUM(W313:W352)</f>
        <v>11725.87</v>
      </c>
      <c r="X353" s="36">
        <f t="shared" si="135"/>
        <v>95246.969999999987</v>
      </c>
      <c r="Y353" s="174">
        <f>SUM(Y313:Y352)</f>
        <v>14896.930000000002</v>
      </c>
      <c r="Z353" s="36">
        <f t="shared" si="136"/>
        <v>110143.9</v>
      </c>
      <c r="AA353" s="36">
        <f t="shared" si="137"/>
        <v>110143.9</v>
      </c>
    </row>
    <row r="354" spans="1:27" ht="45" customHeight="1" x14ac:dyDescent="0.25">
      <c r="A354" s="190"/>
      <c r="B354" s="190"/>
      <c r="C354" s="190"/>
      <c r="D354" s="190"/>
      <c r="E354" s="190"/>
      <c r="F354" s="190"/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  <c r="AA354" s="190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9F17-992D-4C42-9A41-C1BEA9C2E3BC}">
  <dimension ref="B1:H144"/>
  <sheetViews>
    <sheetView tabSelected="1" topLeftCell="A123" workbookViewId="0">
      <selection activeCell="G30" sqref="G30"/>
    </sheetView>
  </sheetViews>
  <sheetFormatPr defaultRowHeight="15" x14ac:dyDescent="0.25"/>
  <cols>
    <col min="2" max="2" width="64.42578125" bestFit="1" customWidth="1"/>
    <col min="3" max="3" width="16.42578125" customWidth="1"/>
    <col min="4" max="4" width="14.28515625" customWidth="1"/>
    <col min="5" max="5" width="14" customWidth="1"/>
    <col min="6" max="6" width="14.42578125" customWidth="1"/>
    <col min="8" max="8" width="13.140625" bestFit="1" customWidth="1"/>
  </cols>
  <sheetData>
    <row r="1" spans="2:8" x14ac:dyDescent="0.25">
      <c r="B1" s="47" t="s">
        <v>137</v>
      </c>
    </row>
    <row r="2" spans="2:8" x14ac:dyDescent="0.25">
      <c r="B2" s="50" t="s">
        <v>86</v>
      </c>
      <c r="C2" s="50" t="s">
        <v>74</v>
      </c>
      <c r="D2" s="50" t="s">
        <v>46</v>
      </c>
      <c r="E2" s="50" t="s">
        <v>138</v>
      </c>
      <c r="F2" s="50" t="s">
        <v>139</v>
      </c>
    </row>
    <row r="3" spans="2:8" x14ac:dyDescent="0.25">
      <c r="B3" s="9" t="str">
        <f>'Γενικό Αποτέλεσμα'!A41</f>
        <v>Εσοδα Φιλοξενείας-Διαμονής</v>
      </c>
      <c r="C3" s="18">
        <f>'Γενικό Αποτέλεσμα'!AD77</f>
        <v>177287.5228318584</v>
      </c>
      <c r="D3" s="18">
        <f>'Γενικό Αποτέλεσμα'!AA41</f>
        <v>191311.33176991151</v>
      </c>
      <c r="E3" s="18">
        <f>D3-C3</f>
        <v>14023.808938053116</v>
      </c>
      <c r="F3" s="9" t="str">
        <f>IF(C3=0, "0%", IF((D3 - C3) / C3 &gt;= 0, "+" &amp; TEXT((D3 - C3) / C3, "#.##%"), TEXT((D3 - C3) / C3, "#.##%")))</f>
        <v>+8%</v>
      </c>
      <c r="H3" s="41"/>
    </row>
    <row r="4" spans="2:8" x14ac:dyDescent="0.25">
      <c r="B4" s="9" t="str">
        <f>'Γενικό Αποτέλεσμα'!A42</f>
        <v>Early Check in/Check Out</v>
      </c>
      <c r="C4" s="18">
        <f>'Γενικό Αποτέλεσμα'!AD78</f>
        <v>0</v>
      </c>
      <c r="D4" s="18">
        <f>'Γενικό Αποτέλεσμα'!AA42</f>
        <v>44.25</v>
      </c>
      <c r="E4" s="18">
        <f t="shared" ref="E4:E31" si="0">D4-C4</f>
        <v>44.25</v>
      </c>
      <c r="F4" s="9" t="str">
        <f t="shared" ref="F4:F31" si="1">IF(C4=0, "0%", IF((D4 - C4) / C4 &gt;= 0, "+" &amp; TEXT((D4 - C4) / C4, "#.##%"), TEXT((D4 - C4) / C4, "#.##%")))</f>
        <v>0%</v>
      </c>
      <c r="H4" s="41"/>
    </row>
    <row r="5" spans="2:8" x14ac:dyDescent="0.25">
      <c r="B5" s="9" t="str">
        <f>'Γενικό Αποτέλεσμα'!A43</f>
        <v xml:space="preserve">Πρωινό ( Εξτρα ) </v>
      </c>
      <c r="C5" s="18">
        <f>'Γενικό Αποτέλεσμα'!AD79</f>
        <v>0</v>
      </c>
      <c r="D5" s="18">
        <f>'Γενικό Αποτέλεσμα'!AA43</f>
        <v>0</v>
      </c>
      <c r="E5" s="18">
        <f t="shared" si="0"/>
        <v>0</v>
      </c>
      <c r="F5" s="9" t="str">
        <f t="shared" si="1"/>
        <v>0%</v>
      </c>
      <c r="H5" s="41"/>
    </row>
    <row r="6" spans="2:8" x14ac:dyDescent="0.25">
      <c r="B6" s="9" t="str">
        <f>'Γενικό Αποτέλεσμα'!A44</f>
        <v xml:space="preserve">Έσοδα Καθαριότητας </v>
      </c>
      <c r="C6" s="18">
        <f>'Γενικό Αποτέλεσμα'!AD80</f>
        <v>13995.57522123894</v>
      </c>
      <c r="D6" s="18">
        <f>'Γενικό Αποτέλεσμα'!AA44</f>
        <v>13159.754070796458</v>
      </c>
      <c r="E6" s="18">
        <f t="shared" si="0"/>
        <v>-835.82115044248167</v>
      </c>
      <c r="F6" s="9" t="str">
        <f t="shared" si="1"/>
        <v>-6%</v>
      </c>
      <c r="H6" s="41"/>
    </row>
    <row r="7" spans="2:8" x14ac:dyDescent="0.25">
      <c r="B7" s="9" t="str">
        <f>'Γενικό Αποτέλεσμα'!A45</f>
        <v>Cancellation Fees</v>
      </c>
      <c r="C7" s="18">
        <f>'Γενικό Αποτέλεσμα'!AD81</f>
        <v>296.2</v>
      </c>
      <c r="D7" s="18">
        <f>'Γενικό Αποτέλεσμα'!AA45</f>
        <v>2225.63</v>
      </c>
      <c r="E7" s="18">
        <f t="shared" si="0"/>
        <v>1929.43</v>
      </c>
      <c r="F7" s="9" t="str">
        <f t="shared" si="1"/>
        <v>+651%</v>
      </c>
      <c r="H7" s="41"/>
    </row>
    <row r="8" spans="2:8" x14ac:dyDescent="0.25">
      <c r="B8" s="9" t="str">
        <f>'Γενικό Αποτέλεσμα'!A46</f>
        <v>Έσοδα Διαχείρισης καταλυμάτων 24%</v>
      </c>
      <c r="C8" s="18">
        <f>'Γενικό Αποτέλεσμα'!AD82</f>
        <v>4126.74</v>
      </c>
      <c r="D8" s="18">
        <f>'Γενικό Αποτέλεσμα'!AA46</f>
        <v>3326.71</v>
      </c>
      <c r="E8" s="18">
        <f t="shared" si="0"/>
        <v>-800.02999999999975</v>
      </c>
      <c r="F8" s="9" t="str">
        <f t="shared" si="1"/>
        <v>-19%</v>
      </c>
      <c r="H8" s="41"/>
    </row>
    <row r="9" spans="2:8" x14ac:dyDescent="0.25">
      <c r="B9" s="9" t="str">
        <f>'Γενικό Αποτέλεσμα'!A47</f>
        <v>Έσοδα από Ενοίκια Ιππάρχου 24%</v>
      </c>
      <c r="C9" s="18">
        <f>'Γενικό Αποτέλεσμα'!AD83</f>
        <v>500</v>
      </c>
      <c r="D9" s="18">
        <f>'Γενικό Αποτέλεσμα'!AA47</f>
        <v>500</v>
      </c>
      <c r="E9" s="18">
        <f t="shared" si="0"/>
        <v>0</v>
      </c>
      <c r="F9" s="9" t="str">
        <f t="shared" si="1"/>
        <v>+%</v>
      </c>
      <c r="H9" s="41"/>
    </row>
    <row r="10" spans="2:8" x14ac:dyDescent="0.25">
      <c r="B10" s="9" t="str">
        <f>'Γενικό Αποτέλεσμα'!A48</f>
        <v>Πωλ.Φύλαξη Αποσκευών (DIRECT)</v>
      </c>
      <c r="C10" s="18">
        <f>'Γενικό Αποτέλεσμα'!AD84</f>
        <v>207.23</v>
      </c>
      <c r="D10" s="18">
        <f>'Γενικό Αποτέλεσμα'!AA48</f>
        <v>1175.0900000000001</v>
      </c>
      <c r="E10" s="18">
        <f t="shared" si="0"/>
        <v>967.86000000000013</v>
      </c>
      <c r="F10" s="9" t="str">
        <f t="shared" si="1"/>
        <v>+467%</v>
      </c>
      <c r="H10" s="41"/>
    </row>
    <row r="11" spans="2:8" x14ac:dyDescent="0.25">
      <c r="B11" s="9" t="str">
        <f>'Γενικό Αποτέλεσμα'!A49</f>
        <v>Πωλ.Φύλαξη Αποσκευών  (ΤΡΙΤΩΝ) (RADICAL)</v>
      </c>
      <c r="C11" s="18">
        <f>'Γενικό Αποτέλεσμα'!AD85</f>
        <v>0</v>
      </c>
      <c r="D11" s="18">
        <f>'Γενικό Αποτέλεσμα'!AA49</f>
        <v>673.29</v>
      </c>
      <c r="E11" s="18">
        <f t="shared" si="0"/>
        <v>673.29</v>
      </c>
      <c r="F11" s="9" t="str">
        <f t="shared" si="1"/>
        <v>0%</v>
      </c>
      <c r="H11" s="41"/>
    </row>
    <row r="12" spans="2:8" x14ac:dyDescent="0.25">
      <c r="B12" s="9" t="str">
        <f>'Γενικό Αποτέλεσμα'!A50</f>
        <v>Πωλ. TRANSFER (Περιορισμένη Μίσθωση)</v>
      </c>
      <c r="C12" s="18">
        <f>'Γενικό Αποτέλεσμα'!AD86</f>
        <v>0</v>
      </c>
      <c r="D12" s="18">
        <f>'Γενικό Αποτέλεσμα'!AA50</f>
        <v>464.6</v>
      </c>
      <c r="E12" s="18">
        <f t="shared" si="0"/>
        <v>464.6</v>
      </c>
      <c r="F12" s="9" t="str">
        <f t="shared" si="1"/>
        <v>0%</v>
      </c>
      <c r="H12" s="41"/>
    </row>
    <row r="13" spans="2:8" x14ac:dyDescent="0.25">
      <c r="B13" s="9" t="str">
        <f>'Γενικό Αποτέλεσμα'!A51</f>
        <v>Πωλ.Ενοικ.Μεταφ.Μέσων Αναψυχής (ποδήλατα)</v>
      </c>
      <c r="C13" s="18">
        <f>'Γενικό Αποτέλεσμα'!AD87</f>
        <v>0</v>
      </c>
      <c r="D13" s="18">
        <f>'Γενικό Αποτέλεσμα'!AA51</f>
        <v>0</v>
      </c>
      <c r="E13" s="18">
        <f t="shared" si="0"/>
        <v>0</v>
      </c>
      <c r="F13" s="9" t="str">
        <f t="shared" si="1"/>
        <v>0%</v>
      </c>
      <c r="H13" s="41"/>
    </row>
    <row r="14" spans="2:8" x14ac:dyDescent="0.25">
      <c r="B14" s="9" t="str">
        <f>'Γενικό Αποτέλεσμα'!A52</f>
        <v>Πωλ.Ενοικ.Μεταφ.Μέσων(αυτοκινητα)</v>
      </c>
      <c r="C14" s="18">
        <f>'Γενικό Αποτέλεσμα'!AD88</f>
        <v>0</v>
      </c>
      <c r="D14" s="18">
        <f>'Γενικό Αποτέλεσμα'!AA52</f>
        <v>0</v>
      </c>
      <c r="E14" s="18">
        <f t="shared" si="0"/>
        <v>0</v>
      </c>
      <c r="F14" s="9" t="str">
        <f t="shared" si="1"/>
        <v>0%</v>
      </c>
      <c r="H14" s="41"/>
    </row>
    <row r="15" spans="2:8" x14ac:dyDescent="0.25">
      <c r="B15" s="9" t="str">
        <f>'Γενικό Αποτέλεσμα'!A53</f>
        <v>Πωλήσεις Καθαριότητας (ΤΡΙΤΩΝ)</v>
      </c>
      <c r="C15" s="18">
        <f>'Γενικό Αποτέλεσμα'!AD89</f>
        <v>0</v>
      </c>
      <c r="D15" s="18">
        <f>'Γενικό Αποτέλεσμα'!AA53</f>
        <v>0</v>
      </c>
      <c r="E15" s="18">
        <f t="shared" si="0"/>
        <v>0</v>
      </c>
      <c r="F15" s="9" t="str">
        <f t="shared" si="1"/>
        <v>0%</v>
      </c>
      <c r="H15" s="41"/>
    </row>
    <row r="16" spans="2:8" x14ac:dyDescent="0.25">
      <c r="B16" s="9" t="str">
        <f>'Γενικό Αποτέλεσμα'!A54</f>
        <v>Πωλ.Κρουαζιέρας</v>
      </c>
      <c r="C16" s="18">
        <f>'Γενικό Αποτέλεσμα'!AD90</f>
        <v>150.44</v>
      </c>
      <c r="D16" s="18">
        <f>'Γενικό Αποτέλεσμα'!AA54</f>
        <v>3230.0599999999995</v>
      </c>
      <c r="E16" s="18">
        <f t="shared" si="0"/>
        <v>3079.6199999999994</v>
      </c>
      <c r="F16" s="9" t="str">
        <f t="shared" si="1"/>
        <v>+2.047%</v>
      </c>
      <c r="H16" s="41"/>
    </row>
    <row r="17" spans="2:8" x14ac:dyDescent="0.25">
      <c r="B17" s="9" t="str">
        <f>'Γενικό Αποτέλεσμα'!A55</f>
        <v>Πωλ. Μαθημάτων</v>
      </c>
      <c r="C17" s="18">
        <f>'Γενικό Αποτέλεσμα'!AD91</f>
        <v>0</v>
      </c>
      <c r="D17" s="18">
        <f>'Γενικό Αποτέλεσμα'!AA55</f>
        <v>0</v>
      </c>
      <c r="E17" s="18">
        <f t="shared" si="0"/>
        <v>0</v>
      </c>
      <c r="F17" s="9" t="str">
        <f t="shared" si="1"/>
        <v>0%</v>
      </c>
      <c r="H17" s="41"/>
    </row>
    <row r="18" spans="2:8" x14ac:dyDescent="0.25">
      <c r="B18" s="9" t="str">
        <f>'Γενικό Αποτέλεσμα'!A56</f>
        <v>Πωλ.Κρουαζ.Transfer.MM. (ΠΑΚΕΤΟ)</v>
      </c>
      <c r="C18" s="18">
        <f>'Γενικό Αποτέλεσμα'!AD92</f>
        <v>201.48</v>
      </c>
      <c r="D18" s="18">
        <f>'Γενικό Αποτέλεσμα'!AA56</f>
        <v>495.58</v>
      </c>
      <c r="E18" s="18">
        <f t="shared" si="0"/>
        <v>294.10000000000002</v>
      </c>
      <c r="F18" s="9" t="str">
        <f t="shared" si="1"/>
        <v>+146%</v>
      </c>
      <c r="H18" s="41"/>
    </row>
    <row r="19" spans="2:8" x14ac:dyDescent="0.25">
      <c r="B19" s="9" t="str">
        <f>'Γενικό Αποτέλεσμα'!A57</f>
        <v>Προμ. Συστ.Πελ. Αυτοκ.</v>
      </c>
      <c r="C19" s="18">
        <f>'Γενικό Αποτέλεσμα'!AD93</f>
        <v>0</v>
      </c>
      <c r="D19" s="18">
        <f>'Γενικό Αποτέλεσμα'!AA57</f>
        <v>0</v>
      </c>
      <c r="E19" s="18">
        <f t="shared" si="0"/>
        <v>0</v>
      </c>
      <c r="F19" s="9" t="str">
        <f t="shared" si="1"/>
        <v>0%</v>
      </c>
      <c r="H19" s="41"/>
    </row>
    <row r="20" spans="2:8" x14ac:dyDescent="0.25">
      <c r="B20" s="9" t="str">
        <f>'Γενικό Αποτέλεσμα'!A58</f>
        <v>Προμ. Συστ.Πελ. Γυμν.</v>
      </c>
      <c r="C20" s="18">
        <f>'Γενικό Αποτέλεσμα'!AD94</f>
        <v>0</v>
      </c>
      <c r="D20" s="18">
        <f>'Γενικό Αποτέλεσμα'!AA58</f>
        <v>0</v>
      </c>
      <c r="E20" s="18">
        <f t="shared" si="0"/>
        <v>0</v>
      </c>
      <c r="F20" s="9" t="str">
        <f t="shared" si="1"/>
        <v>0%</v>
      </c>
      <c r="H20" s="41"/>
    </row>
    <row r="21" spans="2:8" x14ac:dyDescent="0.25">
      <c r="B21" s="9" t="str">
        <f>'Γενικό Αποτέλεσμα'!A59</f>
        <v>Προμ.Σύστ.Πελ. TRANSFER</v>
      </c>
      <c r="C21" s="18">
        <f>'Γενικό Αποτέλεσμα'!AD95</f>
        <v>0</v>
      </c>
      <c r="D21" s="18">
        <f>'Γενικό Αποτέλεσμα'!AA59</f>
        <v>0</v>
      </c>
      <c r="E21" s="18">
        <f t="shared" si="0"/>
        <v>0</v>
      </c>
      <c r="F21" s="9" t="str">
        <f t="shared" si="1"/>
        <v>0%</v>
      </c>
      <c r="H21" s="41"/>
    </row>
    <row r="22" spans="2:8" x14ac:dyDescent="0.25">
      <c r="B22" s="9" t="str">
        <f>'Γενικό Αποτέλεσμα'!A60</f>
        <v>Προμ.Σύστ.Πελ.Εκδρ.- Ξεναγ.</v>
      </c>
      <c r="C22" s="18">
        <f>'Γενικό Αποτέλεσμα'!AD96</f>
        <v>0</v>
      </c>
      <c r="D22" s="18">
        <f>'Γενικό Αποτέλεσμα'!AA60</f>
        <v>250.7</v>
      </c>
      <c r="E22" s="18">
        <f t="shared" si="0"/>
        <v>250.7</v>
      </c>
      <c r="F22" s="9" t="str">
        <f t="shared" si="1"/>
        <v>0%</v>
      </c>
      <c r="H22" s="41"/>
    </row>
    <row r="23" spans="2:8" x14ac:dyDescent="0.25">
      <c r="B23" s="9" t="str">
        <f>'Γενικό Αποτέλεσμα'!A61</f>
        <v>Προμ.Συστ.Πελ.Κρουαζιέρας</v>
      </c>
      <c r="C23" s="18">
        <f>'Γενικό Αποτέλεσμα'!AD97</f>
        <v>0</v>
      </c>
      <c r="D23" s="18">
        <f>'Γενικό Αποτέλεσμα'!AA61</f>
        <v>0</v>
      </c>
      <c r="E23" s="18">
        <f t="shared" si="0"/>
        <v>0</v>
      </c>
      <c r="F23" s="9" t="str">
        <f t="shared" si="1"/>
        <v>0%</v>
      </c>
      <c r="H23" s="41"/>
    </row>
    <row r="24" spans="2:8" x14ac:dyDescent="0.25">
      <c r="B24" s="9" t="str">
        <f>'Γενικό Αποτέλεσμα'!A62</f>
        <v>Ασυνήθη έσοδα και κέρδη</v>
      </c>
      <c r="C24" s="18">
        <f>'Γενικό Αποτέλεσμα'!AD98</f>
        <v>5451.37</v>
      </c>
      <c r="D24" s="18">
        <f>'Γενικό Αποτέλεσμα'!AA62</f>
        <v>264.43</v>
      </c>
      <c r="E24" s="18">
        <f t="shared" si="0"/>
        <v>-5186.9399999999996</v>
      </c>
      <c r="F24" s="9" t="str">
        <f t="shared" si="1"/>
        <v>-95%</v>
      </c>
      <c r="H24" s="41"/>
    </row>
    <row r="25" spans="2:8" x14ac:dyDescent="0.25">
      <c r="B25" s="9" t="str">
        <f>'Γενικό Αποτέλεσμα'!A63</f>
        <v>Φορος Παρεπιδημούντων</v>
      </c>
      <c r="C25" s="18">
        <f>'Γενικό Αποτέλεσμα'!AD99</f>
        <v>-952.92000000000007</v>
      </c>
      <c r="D25" s="42">
        <f>'Γενικό Αποτέλεσμα'!AA63</f>
        <v>-1281.8600000000001</v>
      </c>
      <c r="E25" s="42">
        <f t="shared" si="0"/>
        <v>-328.94000000000005</v>
      </c>
      <c r="F25" s="40" t="str">
        <f t="shared" si="1"/>
        <v>+35%</v>
      </c>
      <c r="H25" s="41"/>
    </row>
    <row r="26" spans="2:8" x14ac:dyDescent="0.25">
      <c r="B26" s="9" t="str">
        <f>'Γενικό Αποτέλεσμα'!A64</f>
        <v xml:space="preserve">Πρόβλεψη </v>
      </c>
      <c r="C26" s="18">
        <f>'Γενικό Αποτέλεσμα'!AD100</f>
        <v>0</v>
      </c>
      <c r="D26" s="42">
        <f>'Γενικό Αποτέλεσμα'!AA64</f>
        <v>0</v>
      </c>
      <c r="E26" s="42">
        <f t="shared" si="0"/>
        <v>0</v>
      </c>
      <c r="F26" s="40" t="str">
        <f t="shared" si="1"/>
        <v>0%</v>
      </c>
      <c r="H26" s="41"/>
    </row>
    <row r="27" spans="2:8" x14ac:dyDescent="0.25">
      <c r="B27" s="9">
        <f>'Γενικό Αποτέλεσμα'!A65</f>
        <v>0</v>
      </c>
      <c r="C27" s="18">
        <f>'Γενικό Αποτέλεσμα'!AD101</f>
        <v>0</v>
      </c>
      <c r="D27" s="42">
        <f>'Γενικό Αποτέλεσμα'!AA65</f>
        <v>0</v>
      </c>
      <c r="E27" s="42">
        <f t="shared" si="0"/>
        <v>0</v>
      </c>
      <c r="F27" s="40" t="str">
        <f t="shared" si="1"/>
        <v>0%</v>
      </c>
    </row>
    <row r="28" spans="2:8" x14ac:dyDescent="0.25">
      <c r="B28" s="9">
        <f>'Γενικό Αποτέλεσμα'!A66</f>
        <v>0</v>
      </c>
      <c r="C28" s="18">
        <f>'Γενικό Αποτέλεσμα'!AD102</f>
        <v>0</v>
      </c>
      <c r="D28" s="42">
        <f>'Γενικό Αποτέλεσμα'!AA66</f>
        <v>0</v>
      </c>
      <c r="E28" s="42">
        <f t="shared" si="0"/>
        <v>0</v>
      </c>
      <c r="F28" s="40" t="str">
        <f t="shared" si="1"/>
        <v>0%</v>
      </c>
    </row>
    <row r="29" spans="2:8" x14ac:dyDescent="0.25">
      <c r="B29" s="9">
        <f>'Γενικό Αποτέλεσμα'!A67</f>
        <v>0</v>
      </c>
      <c r="C29" s="18">
        <f>'Γενικό Αποτέλεσμα'!AD103</f>
        <v>0</v>
      </c>
      <c r="D29" s="42">
        <f>'Γενικό Αποτέλεσμα'!AA67</f>
        <v>0</v>
      </c>
      <c r="E29" s="42">
        <f t="shared" si="0"/>
        <v>0</v>
      </c>
      <c r="F29" s="40" t="str">
        <f t="shared" si="1"/>
        <v>0%</v>
      </c>
    </row>
    <row r="30" spans="2:8" x14ac:dyDescent="0.25">
      <c r="B30" s="9">
        <f>'Γενικό Αποτέλεσμα'!A68</f>
        <v>0</v>
      </c>
      <c r="C30" s="18">
        <f>'Γενικό Αποτέλεσμα'!AD104</f>
        <v>0</v>
      </c>
      <c r="D30" s="42">
        <f>'Γενικό Αποτέλεσμα'!AA68</f>
        <v>0</v>
      </c>
      <c r="E30" s="42">
        <f t="shared" si="0"/>
        <v>0</v>
      </c>
      <c r="F30" s="40" t="str">
        <f t="shared" si="1"/>
        <v>0%</v>
      </c>
    </row>
    <row r="31" spans="2:8" x14ac:dyDescent="0.25">
      <c r="B31" s="9">
        <f>'Γενικό Αποτέλεσμα'!A69</f>
        <v>0</v>
      </c>
      <c r="C31" s="18">
        <f>'Γενικό Αποτέλεσμα'!AD105</f>
        <v>0</v>
      </c>
      <c r="D31" s="42">
        <f>'Γενικό Αποτέλεσμα'!AA69</f>
        <v>0</v>
      </c>
      <c r="E31" s="42">
        <f t="shared" si="0"/>
        <v>0</v>
      </c>
      <c r="F31" s="40" t="str">
        <f t="shared" si="1"/>
        <v>0%</v>
      </c>
    </row>
    <row r="32" spans="2:8" x14ac:dyDescent="0.25">
      <c r="B32" s="39" t="s">
        <v>112</v>
      </c>
      <c r="C32" s="38">
        <f>SUM(C3:C31)</f>
        <v>201263.63805309735</v>
      </c>
      <c r="D32" s="38">
        <f>SUM(D3:D31)</f>
        <v>215839.56584070798</v>
      </c>
      <c r="E32" s="38">
        <f>SUM(E3:E31)</f>
        <v>14575.927787610633</v>
      </c>
      <c r="F32" s="40" t="str">
        <f>IF(C32=0, "0%", IF((D32 - C32) / C32 &gt;= 0, "+" &amp; TEXT((D32 - C32) / C32, "#.##%"), TEXT((D32 - C32) / C32, "#.##%")))</f>
        <v>+7%</v>
      </c>
      <c r="G32" t="s">
        <v>156</v>
      </c>
    </row>
    <row r="33" spans="2:6" x14ac:dyDescent="0.25">
      <c r="B33" s="47" t="s">
        <v>140</v>
      </c>
    </row>
    <row r="34" spans="2:6" x14ac:dyDescent="0.25">
      <c r="B34" s="50" t="s">
        <v>155</v>
      </c>
      <c r="C34" s="50" t="s">
        <v>152</v>
      </c>
      <c r="D34" s="50" t="s">
        <v>153</v>
      </c>
      <c r="E34" s="50" t="s">
        <v>138</v>
      </c>
      <c r="F34" s="50" t="s">
        <v>139</v>
      </c>
    </row>
    <row r="35" spans="2:6" x14ac:dyDescent="0.25">
      <c r="B35" s="9" t="str">
        <f>'Γενικό Αποτέλεσμα'!A118</f>
        <v>Μικτές Αποδοχές H.Keepin (Α.Κ.Υπ.)</v>
      </c>
      <c r="C35" s="18">
        <f>'Γενικό Αποτέλεσμα'!AD241</f>
        <v>19877.75</v>
      </c>
      <c r="D35" s="18">
        <f>'Γενικό Αποτέλεσμα'!AA118</f>
        <v>17090.260000000002</v>
      </c>
      <c r="E35" s="18">
        <f>D35-C35</f>
        <v>-2787.489999999998</v>
      </c>
      <c r="F35" s="9" t="str">
        <f t="shared" ref="F35:F65" si="2">IF(C35=0, "0%", IF((D35 - C35) / C35 &gt;= 0, "+" &amp; TEXT((D35 - C35) / C35, "#.##%"), TEXT((D35 - C35) / C35, "#.##%")))</f>
        <v>-14%</v>
      </c>
    </row>
    <row r="36" spans="2:6" x14ac:dyDescent="0.25">
      <c r="B36" s="9" t="str">
        <f>'Γενικό Αποτέλεσμα'!A119</f>
        <v>Μικτές Αποδοχές Operation (Α.Κ.Operation )</v>
      </c>
      <c r="C36" s="18">
        <f>'Γενικό Αποτέλεσμα'!AD242</f>
        <v>29167.73</v>
      </c>
      <c r="D36" s="18">
        <f>'Γενικό Αποτέλεσμα'!AA119</f>
        <v>24880</v>
      </c>
      <c r="E36" s="18">
        <f t="shared" ref="E36:E64" si="3">D36-C36</f>
        <v>-4287.7299999999996</v>
      </c>
      <c r="F36" s="9" t="str">
        <f t="shared" si="2"/>
        <v>-15%</v>
      </c>
    </row>
    <row r="37" spans="2:6" x14ac:dyDescent="0.25">
      <c r="B37" s="9" t="str">
        <f>'Γενικό Αποτέλεσμα'!A120</f>
        <v>Μικτές Αποδοχές Maintenance (Α.Κ.Υπ.)</v>
      </c>
      <c r="C37" s="18">
        <f>'Γενικό Αποτέλεσμα'!AD243</f>
        <v>14685.849999999999</v>
      </c>
      <c r="D37" s="18">
        <f>'Γενικό Αποτέλεσμα'!AA120</f>
        <v>14200.8</v>
      </c>
      <c r="E37" s="18">
        <f t="shared" si="3"/>
        <v>-485.04999999999927</v>
      </c>
      <c r="F37" s="9" t="str">
        <f t="shared" si="2"/>
        <v>-3%</v>
      </c>
    </row>
    <row r="38" spans="2:6" x14ac:dyDescent="0.25">
      <c r="B38" s="9" t="str">
        <f>'Γενικό Αποτέλεσμα'!A121</f>
        <v>Ασφαλιστικές εισφορές (Α.Κ.HOUSE KEEPING)</v>
      </c>
      <c r="C38" s="18">
        <f>'Γενικό Αποτέλεσμα'!AD244</f>
        <v>4809.28</v>
      </c>
      <c r="D38" s="18">
        <f>'Γενικό Αποτέλεσμα'!AA121</f>
        <v>3672.9500000000003</v>
      </c>
      <c r="E38" s="18">
        <f t="shared" si="3"/>
        <v>-1136.3299999999995</v>
      </c>
      <c r="F38" s="9" t="str">
        <f t="shared" si="2"/>
        <v>-24%</v>
      </c>
    </row>
    <row r="39" spans="2:6" x14ac:dyDescent="0.25">
      <c r="B39" s="9" t="str">
        <f>'Γενικό Αποτέλεσμα'!A122</f>
        <v>Ασφαλιστικές εισφορές (Α.Κ. OPERATION DEP )</v>
      </c>
      <c r="C39" s="18">
        <f>'Γενικό Αποτέλεσμα'!AD245</f>
        <v>5622.27</v>
      </c>
      <c r="D39" s="18">
        <f>'Γενικό Αποτέλεσμα'!AA122</f>
        <v>4508.5199999999995</v>
      </c>
      <c r="E39" s="18">
        <f t="shared" si="3"/>
        <v>-1113.7500000000009</v>
      </c>
      <c r="F39" s="9" t="str">
        <f t="shared" si="2"/>
        <v>-20%</v>
      </c>
    </row>
    <row r="40" spans="2:6" x14ac:dyDescent="0.25">
      <c r="B40" s="9" t="str">
        <f>'Γενικό Αποτέλεσμα'!A123</f>
        <v>Ασφαλιστικές εισφορές (Α.Κ. MAINTENANCE DEP )</v>
      </c>
      <c r="C40" s="18">
        <f>'Γενικό Αποτέλεσμα'!AD246</f>
        <v>3882.9300000000003</v>
      </c>
      <c r="D40" s="18">
        <f>'Γενικό Αποτέλεσμα'!AA123</f>
        <v>3032.88</v>
      </c>
      <c r="E40" s="18">
        <f t="shared" si="3"/>
        <v>-850.05000000000018</v>
      </c>
      <c r="F40" s="9" t="str">
        <f t="shared" si="2"/>
        <v>-22%</v>
      </c>
    </row>
    <row r="41" spans="2:6" x14ac:dyDescent="0.25">
      <c r="B41" s="9" t="str">
        <f>'Γενικό Αποτέλεσμα'!A124</f>
        <v xml:space="preserve">Ενοίκια </v>
      </c>
      <c r="C41" s="18">
        <f>'Γενικό Αποτέλεσμα'!AD247</f>
        <v>46558.85</v>
      </c>
      <c r="D41" s="18">
        <f>'Γενικό Αποτέλεσμα'!AA124</f>
        <v>47267</v>
      </c>
      <c r="E41" s="18">
        <f t="shared" si="3"/>
        <v>708.15000000000146</v>
      </c>
      <c r="F41" s="9" t="str">
        <f t="shared" si="2"/>
        <v>+2%</v>
      </c>
    </row>
    <row r="42" spans="2:6" x14ac:dyDescent="0.25">
      <c r="B42" s="9" t="str">
        <f>'Γενικό Αποτέλεσμα'!A125</f>
        <v xml:space="preserve">Διαφορά Ενοικίου </v>
      </c>
      <c r="C42" s="18">
        <f>'Γενικό Αποτέλεσμα'!AD248</f>
        <v>0</v>
      </c>
      <c r="D42" s="18">
        <f>'Γενικό Αποτέλεσμα'!AA125</f>
        <v>0</v>
      </c>
      <c r="E42" s="18">
        <f t="shared" si="3"/>
        <v>0</v>
      </c>
      <c r="F42" s="9" t="str">
        <f t="shared" si="2"/>
        <v>0%</v>
      </c>
    </row>
    <row r="43" spans="2:6" x14ac:dyDescent="0.25">
      <c r="B43" s="9" t="str">
        <f>'Γενικό Αποτέλεσμα'!A126</f>
        <v xml:space="preserve">Χαρτόσημο ενοικίων </v>
      </c>
      <c r="C43" s="18">
        <f>'Γενικό Αποτέλεσμα'!AD249</f>
        <v>1645.7700000000002</v>
      </c>
      <c r="D43" s="18">
        <f>'Γενικό Αποτέλεσμα'!AA126</f>
        <v>1664.65</v>
      </c>
      <c r="E43" s="18">
        <f t="shared" si="3"/>
        <v>18.879999999999882</v>
      </c>
      <c r="F43" s="9" t="str">
        <f t="shared" si="2"/>
        <v>+1%</v>
      </c>
    </row>
    <row r="44" spans="2:6" x14ac:dyDescent="0.25">
      <c r="B44" s="9" t="str">
        <f>'Γενικό Αποτέλεσμα'!A127</f>
        <v xml:space="preserve">Κοινόχρηστες Δαπάνες </v>
      </c>
      <c r="C44" s="18">
        <f>'Γενικό Αποτέλεσμα'!AD250</f>
        <v>2521.63</v>
      </c>
      <c r="D44" s="18">
        <f>'Γενικό Αποτέλεσμα'!AA127</f>
        <v>2427.5000000000005</v>
      </c>
      <c r="E44" s="18">
        <f t="shared" si="3"/>
        <v>-94.129999999999654</v>
      </c>
      <c r="F44" s="9" t="str">
        <f t="shared" si="2"/>
        <v>-4%</v>
      </c>
    </row>
    <row r="45" spans="2:6" x14ac:dyDescent="0.25">
      <c r="B45" s="9" t="str">
        <f>'Γενικό Αποτέλεσμα'!A128</f>
        <v xml:space="preserve">Ενέργεια </v>
      </c>
      <c r="C45" s="18">
        <f>'Γενικό Αποτέλεσμα'!AD251</f>
        <v>2361.4899999999998</v>
      </c>
      <c r="D45" s="18">
        <f>'Γενικό Αποτέλεσμα'!AA128</f>
        <v>3383.5</v>
      </c>
      <c r="E45" s="18">
        <f t="shared" si="3"/>
        <v>1022.0100000000002</v>
      </c>
      <c r="F45" s="9" t="str">
        <f t="shared" si="2"/>
        <v>+43%</v>
      </c>
    </row>
    <row r="46" spans="2:6" x14ac:dyDescent="0.25">
      <c r="B46" s="9" t="str">
        <f>'Γενικό Αποτέλεσμα'!A129</f>
        <v>Φυσικό αέριο</v>
      </c>
      <c r="C46" s="18">
        <f>'Γενικό Αποτέλεσμα'!AD252</f>
        <v>0</v>
      </c>
      <c r="D46" s="18">
        <f>'Γενικό Αποτέλεσμα'!AA129</f>
        <v>1079.08</v>
      </c>
      <c r="E46" s="18">
        <f t="shared" si="3"/>
        <v>1079.08</v>
      </c>
      <c r="F46" s="9" t="str">
        <f t="shared" si="2"/>
        <v>0%</v>
      </c>
    </row>
    <row r="47" spans="2:6" x14ac:dyDescent="0.25">
      <c r="B47" s="9" t="str">
        <f>'Γενικό Αποτέλεσμα'!A130</f>
        <v xml:space="preserve">Τηλεπικοινωνίες (Τηλεφωνία &amp; Διαδίκτυο) </v>
      </c>
      <c r="C47" s="18">
        <f>'Γενικό Αποτέλεσμα'!AD253</f>
        <v>1472.62</v>
      </c>
      <c r="D47" s="18">
        <f>'Γενικό Αποτέλεσμα'!AA130</f>
        <v>1678.29</v>
      </c>
      <c r="E47" s="18">
        <f t="shared" si="3"/>
        <v>205.67000000000007</v>
      </c>
      <c r="F47" s="9" t="str">
        <f t="shared" si="2"/>
        <v>+14%</v>
      </c>
    </row>
    <row r="48" spans="2:6" x14ac:dyDescent="0.25">
      <c r="B48" s="9" t="str">
        <f>'Γενικό Αποτέλεσμα'!A131</f>
        <v xml:space="preserve">Ύδρευση </v>
      </c>
      <c r="C48" s="18">
        <f>'Γενικό Αποτέλεσμα'!AD254</f>
        <v>210.15000000000003</v>
      </c>
      <c r="D48" s="18">
        <f>'Γενικό Αποτέλεσμα'!AA131</f>
        <v>287.06</v>
      </c>
      <c r="E48" s="18">
        <f t="shared" si="3"/>
        <v>76.909999999999968</v>
      </c>
      <c r="F48" s="9" t="str">
        <f t="shared" si="2"/>
        <v>+37%</v>
      </c>
    </row>
    <row r="49" spans="2:6" x14ac:dyDescent="0.25">
      <c r="B49" s="9" t="str">
        <f>'Γενικό Αποτέλεσμα'!A132</f>
        <v xml:space="preserve">Ασφάλιστρα </v>
      </c>
      <c r="C49" s="18">
        <f>'Γενικό Αποτέλεσμα'!AD255</f>
        <v>768.31000000000017</v>
      </c>
      <c r="D49" s="18">
        <f>'Γενικό Αποτέλεσμα'!AA132</f>
        <v>3780.7</v>
      </c>
      <c r="E49" s="18">
        <f t="shared" si="3"/>
        <v>3012.3899999999994</v>
      </c>
      <c r="F49" s="9" t="str">
        <f t="shared" si="2"/>
        <v>+392%</v>
      </c>
    </row>
    <row r="50" spans="2:6" x14ac:dyDescent="0.25">
      <c r="B50" s="9" t="str">
        <f>'Γενικό Αποτέλεσμα'!A133</f>
        <v xml:space="preserve">Αναλώσιμα τρόφιμα  </v>
      </c>
      <c r="C50" s="18">
        <f>'Γενικό Αποτέλεσμα'!AD256</f>
        <v>597.83999999999969</v>
      </c>
      <c r="D50" s="18">
        <f>'Γενικό Αποτέλεσμα'!AA133</f>
        <v>363.25000000000006</v>
      </c>
      <c r="E50" s="18">
        <f t="shared" si="3"/>
        <v>-234.58999999999963</v>
      </c>
      <c r="F50" s="9" t="str">
        <f t="shared" si="2"/>
        <v>-39%</v>
      </c>
    </row>
    <row r="51" spans="2:6" x14ac:dyDescent="0.25">
      <c r="B51" s="9" t="str">
        <f>'Γενικό Αποτέλεσμα'!A134</f>
        <v xml:space="preserve">Εντυπα και γραφική ύλη </v>
      </c>
      <c r="C51" s="18">
        <f>'Γενικό Αποτέλεσμα'!AD257</f>
        <v>0</v>
      </c>
      <c r="D51" s="18">
        <f>'Γενικό Αποτέλεσμα'!AA134</f>
        <v>0</v>
      </c>
      <c r="E51" s="18">
        <f t="shared" si="3"/>
        <v>0</v>
      </c>
      <c r="F51" s="9" t="str">
        <f t="shared" si="2"/>
        <v>0%</v>
      </c>
    </row>
    <row r="52" spans="2:6" x14ac:dyDescent="0.25">
      <c r="B52" s="9" t="str">
        <f>'Γενικό Αποτέλεσμα'!A135</f>
        <v xml:space="preserve">Υλικά Καθαριότητας </v>
      </c>
      <c r="C52" s="18">
        <f>'Γενικό Αποτέλεσμα'!AD258</f>
        <v>0</v>
      </c>
      <c r="D52" s="18">
        <f>'Γενικό Αποτέλεσμα'!AA135</f>
        <v>0</v>
      </c>
      <c r="E52" s="18">
        <f t="shared" si="3"/>
        <v>0</v>
      </c>
      <c r="F52" s="9" t="str">
        <f t="shared" si="2"/>
        <v>0%</v>
      </c>
    </row>
    <row r="53" spans="2:6" x14ac:dyDescent="0.25">
      <c r="B53" s="9" t="str">
        <f>'Γενικό Αποτέλεσμα'!A136</f>
        <v>Υλικά Φαρμακείου</v>
      </c>
      <c r="C53" s="18">
        <f>'Γενικό Αποτέλεσμα'!AD259</f>
        <v>0</v>
      </c>
      <c r="D53" s="18">
        <f>'Γενικό Αποτέλεσμα'!AA136</f>
        <v>0</v>
      </c>
      <c r="E53" s="18">
        <f t="shared" si="3"/>
        <v>0</v>
      </c>
      <c r="F53" s="9" t="str">
        <f t="shared" si="2"/>
        <v>0%</v>
      </c>
    </row>
    <row r="54" spans="2:6" x14ac:dyDescent="0.25">
      <c r="B54" s="9" t="str">
        <f>'Γενικό Αποτέλεσμα'!A137</f>
        <v>Διάφορα αναλώσιμα</v>
      </c>
      <c r="C54" s="18">
        <f>'Γενικό Αποτέλεσμα'!AD260</f>
        <v>462.48</v>
      </c>
      <c r="D54" s="18">
        <f>'Γενικό Αποτέλεσμα'!AA137</f>
        <v>188.71</v>
      </c>
      <c r="E54" s="18">
        <f t="shared" si="3"/>
        <v>-273.77</v>
      </c>
      <c r="F54" s="9" t="str">
        <f t="shared" si="2"/>
        <v>-59%</v>
      </c>
    </row>
    <row r="55" spans="2:6" ht="28.5" x14ac:dyDescent="0.25">
      <c r="B55" s="9" t="str">
        <f>'Γενικό Αποτέλεσμα'!A138</f>
        <v>Αμοιβές συνεργατών ( Μέσα ανεύρεσης Πελατείας Booking Airbnb κλπ)</v>
      </c>
      <c r="C55">
        <f>'Γενικό Αποτέλεσμα'!AD261</f>
        <v>32431.829999999998</v>
      </c>
      <c r="D55">
        <f>'Γενικό Αποτέλεσμα'!AA138</f>
        <v>36346.14</v>
      </c>
      <c r="E55">
        <f t="shared" si="3"/>
        <v>3914.3100000000013</v>
      </c>
      <c r="F55" t="str">
        <f t="shared" si="2"/>
        <v>+12%</v>
      </c>
    </row>
    <row r="56" spans="2:6" ht="28.5" x14ac:dyDescent="0.25">
      <c r="B56" s="9" t="str">
        <f>'Γενικό Αποτέλεσμα'!A139</f>
        <v>Εξοδα για Αναψυχή Πελατών (Κρουαζιέρες Ποδήλατα - Μαθήματα)</v>
      </c>
      <c r="C56">
        <f>'Γενικό Αποτέλεσμα'!AD262</f>
        <v>0</v>
      </c>
      <c r="D56">
        <f>'Γενικό Αποτέλεσμα'!AA139</f>
        <v>2900.09</v>
      </c>
      <c r="E56">
        <f t="shared" si="3"/>
        <v>2900.09</v>
      </c>
      <c r="F56" t="str">
        <f t="shared" si="2"/>
        <v>0%</v>
      </c>
    </row>
    <row r="57" spans="2:6" x14ac:dyDescent="0.25">
      <c r="B57" s="9" t="str">
        <f>'Γενικό Αποτέλεσμα'!A140</f>
        <v>Εξοδα για Μεταφορά Πελατών</v>
      </c>
      <c r="C57" s="18">
        <f>'Γενικό Αποτέλεσμα'!AD263</f>
        <v>0</v>
      </c>
      <c r="D57" s="18">
        <f>'Γενικό Αποτέλεσμα'!AA140</f>
        <v>0</v>
      </c>
      <c r="E57" s="18">
        <f t="shared" si="3"/>
        <v>0</v>
      </c>
      <c r="F57" s="9" t="str">
        <f t="shared" si="2"/>
        <v>0%</v>
      </c>
    </row>
    <row r="58" spans="2:6" ht="28.5" x14ac:dyDescent="0.25">
      <c r="B58" s="9" t="str">
        <f>'Γενικό Αποτέλεσμα'!A141</f>
        <v xml:space="preserve">Έξοδα για σύσταση πελατείας αποθήκευσης Αποσκευών ( Radical) </v>
      </c>
      <c r="C58" s="18">
        <f>'Γενικό Αποτέλεσμα'!AD264</f>
        <v>0</v>
      </c>
      <c r="D58" s="18">
        <f>'Γενικό Αποτέλεσμα'!AA141</f>
        <v>399.06</v>
      </c>
      <c r="E58" s="18">
        <f t="shared" si="3"/>
        <v>399.06</v>
      </c>
      <c r="F58" s="9" t="str">
        <f t="shared" si="2"/>
        <v>0%</v>
      </c>
    </row>
    <row r="59" spans="2:6" x14ac:dyDescent="0.25">
      <c r="B59" s="9" t="str">
        <f>'Γενικό Αποτέλεσμα'!A142</f>
        <v>Αμοιβές Τρίτων ( Καθαριστήριο και άλλα άμεσα έξοδα )</v>
      </c>
      <c r="C59" s="18">
        <f>'Γενικό Αποτέλεσμα'!AD265</f>
        <v>6907.6899999999987</v>
      </c>
      <c r="D59" s="18">
        <f>'Γενικό Αποτέλεσμα'!AA142</f>
        <v>5994.46</v>
      </c>
      <c r="E59" s="18">
        <f t="shared" si="3"/>
        <v>-913.22999999999865</v>
      </c>
      <c r="F59" s="9" t="str">
        <f t="shared" si="2"/>
        <v>-13%</v>
      </c>
    </row>
    <row r="60" spans="2:6" x14ac:dyDescent="0.25">
      <c r="B60" s="9" t="str">
        <f>'Γενικό Αποτέλεσμα'!A143</f>
        <v>Επισκευές - Συντηρήσεις</v>
      </c>
      <c r="C60" s="18">
        <f>'Γενικό Αποτέλεσμα'!AD266</f>
        <v>0</v>
      </c>
      <c r="D60" s="18">
        <f>'Γενικό Αποτέλεσμα'!AA143</f>
        <v>1811.8300000000002</v>
      </c>
      <c r="E60" s="18">
        <f t="shared" si="3"/>
        <v>1811.8300000000002</v>
      </c>
      <c r="F60" s="9" t="str">
        <f t="shared" si="2"/>
        <v>0%</v>
      </c>
    </row>
    <row r="61" spans="2:6" x14ac:dyDescent="0.25">
      <c r="B61" s="9" t="str">
        <f>'Γενικό Αποτέλεσμα'!A144</f>
        <v>Φόρος Παρεπιδημούντων</v>
      </c>
      <c r="C61" s="18">
        <f>'Γενικό Αποτέλεσμα'!AD267</f>
        <v>0</v>
      </c>
      <c r="D61" s="18">
        <f>'Γενικό Αποτέλεσμα'!AA144</f>
        <v>0</v>
      </c>
      <c r="E61" s="18">
        <f t="shared" si="3"/>
        <v>0</v>
      </c>
      <c r="F61" s="9" t="str">
        <f t="shared" si="2"/>
        <v>0%</v>
      </c>
    </row>
    <row r="62" spans="2:6" x14ac:dyDescent="0.25">
      <c r="B62" s="9" t="str">
        <f>'Γενικό Αποτέλεσμα'!A145</f>
        <v>Αποσβέσεις ( Κτήρια - Μηχανήματα - Εξοπλισμός )</v>
      </c>
      <c r="C62" s="18">
        <f>'Γενικό Αποτέλεσμα'!AD268</f>
        <v>88654.199999999968</v>
      </c>
      <c r="D62" s="18">
        <f>'Γενικό Αποτέλεσμα'!AA145</f>
        <v>94079.720000000016</v>
      </c>
      <c r="E62" s="18">
        <f t="shared" si="3"/>
        <v>5425.5200000000477</v>
      </c>
      <c r="F62" s="9" t="str">
        <f t="shared" si="2"/>
        <v>+6%</v>
      </c>
    </row>
    <row r="63" spans="2:6" x14ac:dyDescent="0.25">
      <c r="B63" s="9" t="str">
        <f>'Γενικό Αποτέλεσμα'!A146</f>
        <v>Αναλώσιμα τρόφιμα  (Ομάδα 2**)</v>
      </c>
      <c r="C63" s="18">
        <f>'Γενικό Αποτέλεσμα'!AD269</f>
        <v>10350.869999999999</v>
      </c>
      <c r="D63" s="18">
        <f>'Γενικό Αποτέλεσμα'!AA146</f>
        <v>5806.2300000000005</v>
      </c>
      <c r="E63" s="18">
        <f t="shared" si="3"/>
        <v>-4544.6399999999985</v>
      </c>
      <c r="F63" s="9" t="str">
        <f t="shared" si="2"/>
        <v>-44%</v>
      </c>
    </row>
    <row r="64" spans="2:6" x14ac:dyDescent="0.25">
      <c r="B64" s="9" t="str">
        <f>'Γενικό Αποτέλεσμα'!A147</f>
        <v>Υλικά Καθαριότητας (Ομάδα 2**)</v>
      </c>
      <c r="C64" s="18">
        <f>'Γενικό Αποτέλεσμα'!AD270</f>
        <v>0</v>
      </c>
      <c r="D64" s="18">
        <f>'Γενικό Αποτέλεσμα'!AA147</f>
        <v>1179.54</v>
      </c>
      <c r="E64" s="18">
        <f t="shared" si="3"/>
        <v>1179.54</v>
      </c>
      <c r="F64" s="9" t="str">
        <f t="shared" si="2"/>
        <v>0%</v>
      </c>
    </row>
    <row r="65" spans="2:7" x14ac:dyDescent="0.25">
      <c r="B65" s="9" t="s">
        <v>154</v>
      </c>
      <c r="C65" s="18">
        <f>SUM(C35:C62)</f>
        <v>262638.67</v>
      </c>
      <c r="D65" s="18">
        <f>SUM(D35:D62)</f>
        <v>271036.44999999995</v>
      </c>
      <c r="E65" s="18">
        <f>SUM(E35:E62)</f>
        <v>8397.7800000000552</v>
      </c>
      <c r="F65" s="9" t="str">
        <f t="shared" si="2"/>
        <v>+3%</v>
      </c>
      <c r="G65" t="s">
        <v>156</v>
      </c>
    </row>
    <row r="66" spans="2:7" x14ac:dyDescent="0.25">
      <c r="B66" s="9"/>
    </row>
    <row r="70" spans="2:7" x14ac:dyDescent="0.25">
      <c r="B70" s="48" t="s">
        <v>143</v>
      </c>
      <c r="C70" s="49" t="s">
        <v>152</v>
      </c>
      <c r="D70" s="48" t="s">
        <v>153</v>
      </c>
      <c r="E70" s="48" t="s">
        <v>138</v>
      </c>
      <c r="F70" s="51" t="s">
        <v>139</v>
      </c>
    </row>
    <row r="71" spans="2:7" x14ac:dyDescent="0.25">
      <c r="B71" s="45" t="str">
        <f>'Γενικό Αποτέλεσμα'!A155</f>
        <v>Μικτές Αποδοχές Developent Department (A.K.Ddep)</v>
      </c>
      <c r="C71" s="36">
        <f>'Γενικό Αποτέλεσμα'!AD277</f>
        <v>8697.48</v>
      </c>
      <c r="D71" s="36">
        <f>'Γενικό Αποτέλεσμα'!AA155</f>
        <v>9458.869999999999</v>
      </c>
      <c r="E71" s="36">
        <f>D71-C71</f>
        <v>761.38999999999942</v>
      </c>
      <c r="F71" s="44" t="str">
        <f t="shared" ref="F71:F77" si="4">IF(C71=0, "0%", IF((D71 - C71) / C71 &gt;= 0, "+" &amp; TEXT((D71 - C71) / C71, "#.##%"), TEXT((D71 - C71) / C71, "#.##%")))</f>
        <v>+9%</v>
      </c>
    </row>
    <row r="72" spans="2:7" x14ac:dyDescent="0.25">
      <c r="B72" s="45" t="str">
        <f>'Γενικό Αποτέλεσμα'!A156</f>
        <v>Μικτές Αποδοχές Reservation department (Α.Κ.RDep )</v>
      </c>
      <c r="C72" s="36">
        <f>'Γενικό Αποτέλεσμα'!AD278</f>
        <v>3221.29</v>
      </c>
      <c r="D72" s="36">
        <f>'Γενικό Αποτέλεσμα'!AA156</f>
        <v>10191.049999999999</v>
      </c>
      <c r="E72" s="36">
        <f t="shared" ref="E72:E100" si="5">D72-C72</f>
        <v>6969.7599999999993</v>
      </c>
      <c r="F72" s="44" t="str">
        <f t="shared" si="4"/>
        <v>+216%</v>
      </c>
    </row>
    <row r="73" spans="2:7" x14ac:dyDescent="0.25">
      <c r="B73" s="45" t="str">
        <f>'Γενικό Αποτέλεσμα'!A157</f>
        <v>Μικτές Αποδοχές Marketing (Α.Κ.MDep )</v>
      </c>
      <c r="C73" s="36">
        <f>'Γενικό Αποτέλεσμα'!AD279</f>
        <v>8174.06</v>
      </c>
      <c r="D73" s="36">
        <f>'Γενικό Αποτέλεσμα'!AA157</f>
        <v>5805.18</v>
      </c>
      <c r="E73" s="36">
        <f t="shared" si="5"/>
        <v>-2368.88</v>
      </c>
      <c r="F73" s="44" t="str">
        <f t="shared" si="4"/>
        <v>-29%</v>
      </c>
    </row>
    <row r="74" spans="2:7" x14ac:dyDescent="0.25">
      <c r="B74" s="45" t="str">
        <f>'Γενικό Αποτέλεσμα'!A158</f>
        <v>Μικτές Αποδοχές Sales (Α.Κ.SDep )</v>
      </c>
      <c r="C74" s="36">
        <f>'Γενικό Αποτέλεσμα'!AD280</f>
        <v>0</v>
      </c>
      <c r="D74" s="36">
        <f>'Γενικό Αποτέλεσμα'!AA158</f>
        <v>6170.86</v>
      </c>
      <c r="E74" s="36">
        <f t="shared" si="5"/>
        <v>6170.86</v>
      </c>
      <c r="F74" s="44" t="str">
        <f t="shared" si="4"/>
        <v>0%</v>
      </c>
    </row>
    <row r="75" spans="2:7" x14ac:dyDescent="0.25">
      <c r="B75" s="45" t="str">
        <f>'Γενικό Αποτέλεσμα'!A159</f>
        <v>Ασφαλιστικές εισφορές (Α.Κ.DDep)</v>
      </c>
      <c r="C75" s="36">
        <f>'Γενικό Αποτέλεσμα'!AD281</f>
        <v>1637.8500000000001</v>
      </c>
      <c r="D75" s="36">
        <f>'Γενικό Αποτέλεσμα'!AA159</f>
        <v>1914.93</v>
      </c>
      <c r="E75" s="36">
        <f t="shared" si="5"/>
        <v>277.07999999999993</v>
      </c>
      <c r="F75" s="44" t="str">
        <f t="shared" si="4"/>
        <v>+17%</v>
      </c>
    </row>
    <row r="76" spans="2:7" x14ac:dyDescent="0.25">
      <c r="B76" s="45" t="str">
        <f>'Γενικό Αποτέλεσμα'!A160</f>
        <v>Ασφαλιστικές εισφορές (Α.Κ.RDep)</v>
      </c>
      <c r="C76" s="36">
        <f>'Γενικό Αποτέλεσμα'!AD282</f>
        <v>1018.8499999999999</v>
      </c>
      <c r="D76" s="36">
        <f>'Γενικό Αποτέλεσμα'!AA160</f>
        <v>2088.6799999999998</v>
      </c>
      <c r="E76" s="36">
        <f t="shared" si="5"/>
        <v>1069.83</v>
      </c>
      <c r="F76" s="44" t="str">
        <f t="shared" si="4"/>
        <v>+105%</v>
      </c>
    </row>
    <row r="77" spans="2:7" x14ac:dyDescent="0.25">
      <c r="B77" s="45" t="str">
        <f>'Γενικό Αποτέλεσμα'!A161</f>
        <v>Ασφαλιστικές εισφορές (Α.Κ.MDep)</v>
      </c>
      <c r="C77" s="36">
        <f>'Γενικό Αποτέλεσμα'!AD283</f>
        <v>1599.68</v>
      </c>
      <c r="D77" s="36">
        <f>'Γενικό Αποτέλεσμα'!AA161</f>
        <v>898.81</v>
      </c>
      <c r="E77" s="36">
        <f t="shared" si="5"/>
        <v>-700.87000000000012</v>
      </c>
      <c r="F77" s="44" t="str">
        <f t="shared" si="4"/>
        <v>-44%</v>
      </c>
    </row>
    <row r="78" spans="2:7" x14ac:dyDescent="0.25">
      <c r="B78" s="45" t="str">
        <f>'Γενικό Αποτέλεσμα'!A162</f>
        <v>Ασφαλιστικές εισφορές (Α.Κ.SDep)</v>
      </c>
      <c r="C78" s="36">
        <f>'Γενικό Αποτέλεσμα'!AD284</f>
        <v>0</v>
      </c>
      <c r="D78" s="36">
        <f>'Γενικό Αποτέλεσμα'!AA162</f>
        <v>880.70999999999992</v>
      </c>
      <c r="E78" s="36">
        <f t="shared" si="5"/>
        <v>880.70999999999992</v>
      </c>
      <c r="F78" s="44" t="str">
        <f t="shared" ref="F78:F141" si="6">IF(C78=0, "0%", IF((D78 - C78) / C78 &gt;= 0, "+" &amp; TEXT((D78 - C78) / C78, "#.##%"), TEXT((D78 - C78) / C78, "#.##%")))</f>
        <v>0%</v>
      </c>
    </row>
    <row r="79" spans="2:7" x14ac:dyDescent="0.25">
      <c r="B79" s="45" t="str">
        <f>'Γενικό Αποτέλεσμα'!A163</f>
        <v>Ενοίκιο</v>
      </c>
      <c r="C79" s="36">
        <f>'Γενικό Αποτέλεσμα'!AD285</f>
        <v>0</v>
      </c>
      <c r="D79" s="36">
        <f>'Γενικό Αποτέλεσμα'!AA163</f>
        <v>0</v>
      </c>
      <c r="E79" s="36">
        <f t="shared" si="5"/>
        <v>0</v>
      </c>
      <c r="F79" s="44" t="str">
        <f t="shared" si="6"/>
        <v>0%</v>
      </c>
    </row>
    <row r="80" spans="2:7" x14ac:dyDescent="0.25">
      <c r="B80" s="45" t="str">
        <f>'Γενικό Αποτέλεσμα'!A164</f>
        <v xml:space="preserve">Χαρτόσημο ενοικίων </v>
      </c>
      <c r="C80" s="36">
        <f>'Γενικό Αποτέλεσμα'!AD286</f>
        <v>0</v>
      </c>
      <c r="D80" s="36">
        <f>'Γενικό Αποτέλεσμα'!AA164</f>
        <v>0</v>
      </c>
      <c r="E80" s="36">
        <f t="shared" si="5"/>
        <v>0</v>
      </c>
      <c r="F80" s="44" t="str">
        <f t="shared" si="6"/>
        <v>0%</v>
      </c>
    </row>
    <row r="81" spans="2:6" x14ac:dyDescent="0.25">
      <c r="B81" s="45" t="str">
        <f>'Γενικό Αποτέλεσμα'!A165</f>
        <v xml:space="preserve">Κοινόχρηστες Δαπάνες </v>
      </c>
      <c r="C81" s="36">
        <f>'Γενικό Αποτέλεσμα'!AD287</f>
        <v>0</v>
      </c>
      <c r="D81" s="36">
        <f>'Γενικό Αποτέλεσμα'!AA165</f>
        <v>0</v>
      </c>
      <c r="E81" s="36">
        <f t="shared" si="5"/>
        <v>0</v>
      </c>
      <c r="F81" s="44" t="str">
        <f t="shared" si="6"/>
        <v>0%</v>
      </c>
    </row>
    <row r="82" spans="2:6" x14ac:dyDescent="0.25">
      <c r="B82" s="45" t="str">
        <f>'Γενικό Αποτέλεσμα'!A166</f>
        <v xml:space="preserve">Ενέργεια </v>
      </c>
      <c r="C82" s="36">
        <f>'Γενικό Αποτέλεσμα'!AD288</f>
        <v>0</v>
      </c>
      <c r="D82" s="36">
        <f>'Γενικό Αποτέλεσμα'!AA166</f>
        <v>0</v>
      </c>
      <c r="E82" s="36">
        <f t="shared" si="5"/>
        <v>0</v>
      </c>
      <c r="F82" s="44" t="str">
        <f t="shared" si="6"/>
        <v>0%</v>
      </c>
    </row>
    <row r="83" spans="2:6" x14ac:dyDescent="0.25">
      <c r="B83" s="45" t="str">
        <f>'Γενικό Αποτέλεσμα'!A167</f>
        <v xml:space="preserve">Τηλεπικοινωνίες (Τηλεφωνία &amp; Διαδίκτυο) </v>
      </c>
      <c r="C83" s="36">
        <f>'Γενικό Αποτέλεσμα'!AD289</f>
        <v>0</v>
      </c>
      <c r="D83" s="36">
        <f>'Γενικό Αποτέλεσμα'!AA167</f>
        <v>0</v>
      </c>
      <c r="E83" s="36">
        <f t="shared" si="5"/>
        <v>0</v>
      </c>
      <c r="F83" s="44" t="str">
        <f t="shared" si="6"/>
        <v>0%</v>
      </c>
    </row>
    <row r="84" spans="2:6" x14ac:dyDescent="0.25">
      <c r="B84" s="45" t="str">
        <f>'Γενικό Αποτέλεσμα'!A168</f>
        <v xml:space="preserve">Ύδρευση </v>
      </c>
      <c r="C84" s="36">
        <f>'Γενικό Αποτέλεσμα'!AD290</f>
        <v>0</v>
      </c>
      <c r="D84" s="36">
        <f>'Γενικό Αποτέλεσμα'!AA168</f>
        <v>0</v>
      </c>
      <c r="E84" s="36">
        <f t="shared" si="5"/>
        <v>0</v>
      </c>
      <c r="F84" s="44" t="str">
        <f t="shared" si="6"/>
        <v>0%</v>
      </c>
    </row>
    <row r="85" spans="2:6" x14ac:dyDescent="0.25">
      <c r="B85" s="45" t="str">
        <f>'Γενικό Αποτέλεσμα'!A169</f>
        <v xml:space="preserve">Ασφάλιστρα </v>
      </c>
      <c r="C85" s="36">
        <f>'Γενικό Αποτέλεσμα'!AD291</f>
        <v>0</v>
      </c>
      <c r="D85" s="36">
        <f>'Γενικό Αποτέλεσμα'!AA169</f>
        <v>0</v>
      </c>
      <c r="E85" s="36">
        <f t="shared" si="5"/>
        <v>0</v>
      </c>
      <c r="F85" s="44" t="str">
        <f t="shared" si="6"/>
        <v>0%</v>
      </c>
    </row>
    <row r="86" spans="2:6" x14ac:dyDescent="0.25">
      <c r="B86" s="45" t="str">
        <f>'Γενικό Αποτέλεσμα'!A170</f>
        <v xml:space="preserve">Έντυπα και γραφική Ύλη </v>
      </c>
      <c r="C86" s="36">
        <f>'Γενικό Αποτέλεσμα'!AD292</f>
        <v>21.79</v>
      </c>
      <c r="D86" s="36">
        <f>'Γενικό Αποτέλεσμα'!AA170</f>
        <v>418.63</v>
      </c>
      <c r="E86" s="36">
        <f t="shared" si="5"/>
        <v>396.84</v>
      </c>
      <c r="F86" s="44" t="str">
        <f t="shared" si="6"/>
        <v>+1.821%</v>
      </c>
    </row>
    <row r="87" spans="2:6" x14ac:dyDescent="0.25">
      <c r="B87" s="45" t="str">
        <f>'Γενικό Αποτέλεσμα'!A171</f>
        <v xml:space="preserve">Υλικά Καθαριότητας </v>
      </c>
      <c r="C87" s="36">
        <f>'Γενικό Αποτέλεσμα'!AD293</f>
        <v>0</v>
      </c>
      <c r="D87" s="36">
        <f>'Γενικό Αποτέλεσμα'!AA171</f>
        <v>0</v>
      </c>
      <c r="E87" s="36">
        <f t="shared" si="5"/>
        <v>0</v>
      </c>
      <c r="F87" s="44" t="str">
        <f t="shared" si="6"/>
        <v>0%</v>
      </c>
    </row>
    <row r="88" spans="2:6" x14ac:dyDescent="0.25">
      <c r="B88" s="45" t="str">
        <f>'Γενικό Αποτέλεσμα'!A172</f>
        <v>Υλικά Φαρμακείου</v>
      </c>
      <c r="C88" s="36">
        <f>'Γενικό Αποτέλεσμα'!AD294</f>
        <v>0</v>
      </c>
      <c r="D88" s="36">
        <f>'Γενικό Αποτέλεσμα'!AA172</f>
        <v>0</v>
      </c>
      <c r="E88" s="36">
        <f t="shared" si="5"/>
        <v>0</v>
      </c>
      <c r="F88" s="44" t="str">
        <f t="shared" si="6"/>
        <v>0%</v>
      </c>
    </row>
    <row r="89" spans="2:6" x14ac:dyDescent="0.25">
      <c r="B89" s="45" t="str">
        <f>'Γενικό Αποτέλεσμα'!A173</f>
        <v xml:space="preserve">Αγορές εφαρμογών για Marketing </v>
      </c>
      <c r="C89" s="36">
        <f>'Γενικό Αποτέλεσμα'!AD295</f>
        <v>119.88</v>
      </c>
      <c r="D89" s="36">
        <f>'Γενικό Αποτέλεσμα'!AA173</f>
        <v>5022.45</v>
      </c>
      <c r="E89" s="36">
        <f t="shared" si="5"/>
        <v>4902.57</v>
      </c>
      <c r="F89" s="44" t="str">
        <f t="shared" si="6"/>
        <v>+4.090%</v>
      </c>
    </row>
    <row r="90" spans="2:6" ht="28.5" x14ac:dyDescent="0.25">
      <c r="B90" s="45" t="str">
        <f>'Γενικό Αποτέλεσμα'!A174</f>
        <v>Αμοιβές συνεργατών ( Συνδρομές για Marketing - Ιστοσελίδα _ Editing 3D  -)</v>
      </c>
      <c r="C90" s="36">
        <f>'Γενικό Αποτέλεσμα'!AD296</f>
        <v>1430.43</v>
      </c>
      <c r="D90" s="36">
        <f>'Γενικό Αποτέλεσμα'!AA174</f>
        <v>373.93000000000006</v>
      </c>
      <c r="E90" s="36">
        <f t="shared" si="5"/>
        <v>-1056.5</v>
      </c>
      <c r="F90" s="44" t="str">
        <f t="shared" si="6"/>
        <v>-74%</v>
      </c>
    </row>
    <row r="91" spans="2:6" x14ac:dyDescent="0.25">
      <c r="B91" s="45" t="str">
        <f>'Γενικό Αποτέλεσμα'!A175</f>
        <v xml:space="preserve">Αμοιβές Τρίτων </v>
      </c>
      <c r="C91" s="36">
        <f>'Γενικό Αποτέλεσμα'!AD297</f>
        <v>0</v>
      </c>
      <c r="D91" s="36">
        <f>'Γενικό Αποτέλεσμα'!AA175</f>
        <v>0</v>
      </c>
      <c r="E91" s="36">
        <f t="shared" si="5"/>
        <v>0</v>
      </c>
      <c r="F91" s="44" t="str">
        <f t="shared" si="6"/>
        <v>0%</v>
      </c>
    </row>
    <row r="92" spans="2:6" x14ac:dyDescent="0.25">
      <c r="B92" s="45" t="str">
        <f>'Γενικό Αποτέλεσμα'!A176</f>
        <v>Επισκευές - Συντηρήσεις</v>
      </c>
      <c r="C92" s="36">
        <f>'Γενικό Αποτέλεσμα'!AD298</f>
        <v>0</v>
      </c>
      <c r="D92" s="36">
        <f>'Γενικό Αποτέλεσμα'!AA176</f>
        <v>0</v>
      </c>
      <c r="E92" s="36">
        <f t="shared" si="5"/>
        <v>0</v>
      </c>
      <c r="F92" s="44" t="str">
        <f t="shared" si="6"/>
        <v>0%</v>
      </c>
    </row>
    <row r="93" spans="2:6" x14ac:dyDescent="0.25">
      <c r="B93" s="45" t="str">
        <f>'Γενικό Αποτέλεσμα'!A177</f>
        <v xml:space="preserve">Εξοδα προβολής και διαφήμισης </v>
      </c>
      <c r="C93" s="36">
        <f>'Γενικό Αποτέλεσμα'!AD299</f>
        <v>3658.23</v>
      </c>
      <c r="D93" s="36">
        <f>'Γενικό Αποτέλεσμα'!AA177</f>
        <v>1537.01</v>
      </c>
      <c r="E93" s="36">
        <f t="shared" si="5"/>
        <v>-2121.2200000000003</v>
      </c>
      <c r="F93" s="44" t="str">
        <f t="shared" si="6"/>
        <v>-58%</v>
      </c>
    </row>
    <row r="94" spans="2:6" x14ac:dyDescent="0.25">
      <c r="B94" s="45" t="str">
        <f>'Γενικό Αποτέλεσμα'!A178</f>
        <v>Εξοδα εκθέσεων και επιδείξεων</v>
      </c>
      <c r="C94" s="36">
        <f>'Γενικό Αποτέλεσμα'!AD300</f>
        <v>0</v>
      </c>
      <c r="D94" s="36">
        <f>'Γενικό Αποτέλεσμα'!AA178</f>
        <v>0</v>
      </c>
      <c r="E94" s="36">
        <f t="shared" si="5"/>
        <v>0</v>
      </c>
      <c r="F94" s="44" t="str">
        <f t="shared" si="6"/>
        <v>0%</v>
      </c>
    </row>
    <row r="95" spans="2:6" x14ac:dyDescent="0.25">
      <c r="B95" s="45" t="str">
        <f>'Γενικό Αποτέλεσμα'!A179</f>
        <v>Αποσβέσεις ( Εξοπλισμού R.DEP. &amp; M.DEP.)</v>
      </c>
      <c r="C95" s="36">
        <f>'Γενικό Αποτέλεσμα'!AD301</f>
        <v>0</v>
      </c>
      <c r="D95" s="36">
        <f>'Γενικό Αποτέλεσμα'!AA179</f>
        <v>0</v>
      </c>
      <c r="E95" s="36">
        <f t="shared" si="5"/>
        <v>0</v>
      </c>
      <c r="F95" s="44" t="str">
        <f t="shared" si="6"/>
        <v>0%</v>
      </c>
    </row>
    <row r="96" spans="2:6" x14ac:dyDescent="0.25">
      <c r="B96" s="45">
        <f>'Γενικό Αποτέλεσμα'!A180</f>
        <v>0</v>
      </c>
      <c r="C96" s="36">
        <f>'Γενικό Αποτέλεσμα'!AD302</f>
        <v>0</v>
      </c>
      <c r="D96" s="36">
        <f>'Γενικό Αποτέλεσμα'!AA180</f>
        <v>0</v>
      </c>
      <c r="E96" s="36">
        <f t="shared" si="5"/>
        <v>0</v>
      </c>
      <c r="F96" s="44" t="str">
        <f t="shared" si="6"/>
        <v>0%</v>
      </c>
    </row>
    <row r="97" spans="2:7" x14ac:dyDescent="0.25">
      <c r="B97" s="45">
        <f>'Γενικό Αποτέλεσμα'!A181</f>
        <v>0</v>
      </c>
      <c r="C97" s="36">
        <f>'Γενικό Αποτέλεσμα'!AD303</f>
        <v>0</v>
      </c>
      <c r="D97" s="36">
        <f>'Γενικό Αποτέλεσμα'!AA181</f>
        <v>0</v>
      </c>
      <c r="E97" s="36">
        <f t="shared" si="5"/>
        <v>0</v>
      </c>
      <c r="F97" s="44" t="str">
        <f t="shared" si="6"/>
        <v>0%</v>
      </c>
    </row>
    <row r="98" spans="2:7" x14ac:dyDescent="0.25">
      <c r="B98" s="45">
        <f>'Γενικό Αποτέλεσμα'!A182</f>
        <v>0</v>
      </c>
      <c r="C98" s="36">
        <f>'Γενικό Αποτέλεσμα'!AD304</f>
        <v>0</v>
      </c>
      <c r="D98" s="36">
        <f>'Γενικό Αποτέλεσμα'!AA182</f>
        <v>0</v>
      </c>
      <c r="E98" s="36">
        <f t="shared" si="5"/>
        <v>0</v>
      </c>
      <c r="F98" s="44" t="str">
        <f t="shared" si="6"/>
        <v>0%</v>
      </c>
    </row>
    <row r="99" spans="2:7" x14ac:dyDescent="0.25">
      <c r="B99" s="45">
        <f>'Γενικό Αποτέλεσμα'!A183</f>
        <v>0</v>
      </c>
      <c r="C99" s="36">
        <f>'Γενικό Αποτέλεσμα'!AD305</f>
        <v>0</v>
      </c>
      <c r="D99" s="36">
        <f>'Γενικό Αποτέλεσμα'!AA183</f>
        <v>0</v>
      </c>
      <c r="E99" s="36">
        <f t="shared" si="5"/>
        <v>0</v>
      </c>
      <c r="F99" s="44" t="str">
        <f t="shared" si="6"/>
        <v>0%</v>
      </c>
    </row>
    <row r="100" spans="2:7" x14ac:dyDescent="0.25">
      <c r="B100" s="45">
        <f>'Γενικό Αποτέλεσμα'!A184</f>
        <v>0</v>
      </c>
      <c r="C100" s="36">
        <f>'Γενικό Αποτέλεσμα'!AD306</f>
        <v>0</v>
      </c>
      <c r="D100" s="36">
        <f>'Γενικό Αποτέλεσμα'!AA184</f>
        <v>0</v>
      </c>
      <c r="E100" s="36">
        <f t="shared" si="5"/>
        <v>0</v>
      </c>
      <c r="F100" s="44" t="str">
        <f t="shared" si="6"/>
        <v>0%</v>
      </c>
    </row>
    <row r="101" spans="2:7" x14ac:dyDescent="0.25">
      <c r="B101" s="35" t="s">
        <v>154</v>
      </c>
      <c r="C101" s="36">
        <f>SUM(C71:C99)</f>
        <v>29579.54</v>
      </c>
      <c r="D101" s="36">
        <f>SUM(D71:D99)</f>
        <v>44761.109999999993</v>
      </c>
      <c r="E101" s="36">
        <f>SUM(E71:E99)</f>
        <v>15181.569999999992</v>
      </c>
      <c r="F101" s="44" t="str">
        <f>IF(C101=0, "0%", IF((D101 - C101) / C101 &gt;= 0, "+" &amp; TEXT((D101 - C101) / C101, "#.##%"), TEXT((D101 - C101) / C101, "#.##%")))</f>
        <v>+51%</v>
      </c>
      <c r="G101" t="s">
        <v>156</v>
      </c>
    </row>
    <row r="102" spans="2:7" x14ac:dyDescent="0.25">
      <c r="F102" s="41"/>
    </row>
    <row r="103" spans="2:7" x14ac:dyDescent="0.25">
      <c r="B103" s="48" t="s">
        <v>146</v>
      </c>
      <c r="C103" s="49" t="s">
        <v>152</v>
      </c>
      <c r="D103" s="48" t="s">
        <v>153</v>
      </c>
      <c r="E103" s="48" t="s">
        <v>138</v>
      </c>
      <c r="F103" s="51" t="s">
        <v>139</v>
      </c>
    </row>
    <row r="104" spans="2:7" x14ac:dyDescent="0.25">
      <c r="B104" s="44" t="str">
        <f>'Γενικό Αποτέλεσμα'!A191</f>
        <v>Μικτές Αποδοχές (Α.Κ.Διοικ.)</v>
      </c>
      <c r="C104" s="36">
        <f>'Γενικό Αποτέλεσμα'!AD313</f>
        <v>6592.4699999999993</v>
      </c>
      <c r="D104" s="36">
        <f>'Γενικό Αποτέλεσμα'!AA191</f>
        <v>6449.25</v>
      </c>
      <c r="E104" s="36">
        <f>D104-C104</f>
        <v>-143.21999999999935</v>
      </c>
      <c r="F104" s="44" t="str">
        <f t="shared" si="6"/>
        <v>-2%</v>
      </c>
    </row>
    <row r="105" spans="2:7" x14ac:dyDescent="0.25">
      <c r="B105" s="44" t="str">
        <f>'Γενικό Αποτέλεσμα'!A192</f>
        <v>Ασφαλιστικές εισφορές  (Α.Κ.Διοικ.)</v>
      </c>
      <c r="C105" s="36">
        <f>'Γενικό Αποτέλεσμα'!AD314</f>
        <v>1346.13</v>
      </c>
      <c r="D105" s="36">
        <f>'Γενικό Αποτέλεσμα'!AA192</f>
        <v>1329.02</v>
      </c>
      <c r="E105" s="36">
        <f t="shared" ref="E105:E143" si="7">D105-C105</f>
        <v>-17.110000000000127</v>
      </c>
      <c r="F105" s="44" t="str">
        <f t="shared" si="6"/>
        <v>-1%</v>
      </c>
    </row>
    <row r="106" spans="2:7" x14ac:dyDescent="0.25">
      <c r="B106" s="44" t="str">
        <f>'Γενικό Αποτέλεσμα'!A193</f>
        <v xml:space="preserve">Ενοίκια  Έδρας </v>
      </c>
      <c r="C106" s="36">
        <f>'Γενικό Αποτέλεσμα'!AD315</f>
        <v>4250</v>
      </c>
      <c r="D106" s="36">
        <f>'Γενικό Αποτέλεσμα'!AA193</f>
        <v>4377.5</v>
      </c>
      <c r="E106" s="36">
        <f t="shared" si="7"/>
        <v>127.5</v>
      </c>
      <c r="F106" s="44" t="str">
        <f t="shared" si="6"/>
        <v>+3%</v>
      </c>
    </row>
    <row r="107" spans="2:7" x14ac:dyDescent="0.25">
      <c r="B107" s="44" t="str">
        <f>'Γενικό Αποτέλεσμα'!A194</f>
        <v>Ενοίκιο Αποθήκης Β</v>
      </c>
      <c r="C107" s="36">
        <f>'Γενικό Αποτέλεσμα'!AD316</f>
        <v>0</v>
      </c>
      <c r="D107" s="36">
        <f>'Γενικό Αποτέλεσμα'!AA194</f>
        <v>0</v>
      </c>
      <c r="E107" s="36">
        <f t="shared" si="7"/>
        <v>0</v>
      </c>
      <c r="F107" s="44" t="str">
        <f t="shared" si="6"/>
        <v>0%</v>
      </c>
    </row>
    <row r="108" spans="2:7" x14ac:dyDescent="0.25">
      <c r="B108" s="44" t="str">
        <f>'Γενικό Αποτέλεσμα'!A195</f>
        <v>Ενοίκιο Αποθήκης Α</v>
      </c>
      <c r="C108" s="36">
        <f>'Γενικό Αποτέλεσμα'!AD317</f>
        <v>1206.55</v>
      </c>
      <c r="D108" s="36">
        <f>'Γενικό Αποτέλεσμα'!AA195</f>
        <v>1242.75</v>
      </c>
      <c r="E108" s="36">
        <f t="shared" si="7"/>
        <v>36.200000000000045</v>
      </c>
      <c r="F108" s="44" t="str">
        <f t="shared" si="6"/>
        <v>+3%</v>
      </c>
    </row>
    <row r="109" spans="2:7" x14ac:dyDescent="0.25">
      <c r="B109" s="44" t="str">
        <f>'Γενικό Αποτέλεσμα'!A196</f>
        <v>Ενοίκιο Αριστοφάνους 1</v>
      </c>
      <c r="C109" s="36">
        <f>'Γενικό Αποτέλεσμα'!AD318</f>
        <v>4826.25</v>
      </c>
      <c r="D109" s="36">
        <f>'Γενικό Αποτέλεσμα'!AA196</f>
        <v>4826.25</v>
      </c>
      <c r="E109" s="36">
        <f t="shared" si="7"/>
        <v>0</v>
      </c>
      <c r="F109" s="44" t="str">
        <f t="shared" si="6"/>
        <v>+%</v>
      </c>
    </row>
    <row r="110" spans="2:7" x14ac:dyDescent="0.25">
      <c r="B110" s="44" t="str">
        <f>'Γενικό Αποτέλεσμα'!A197</f>
        <v xml:space="preserve">Χαρτόσημο ενοικίου Έδρας </v>
      </c>
      <c r="C110" s="36">
        <f>'Γενικό Αποτέλεσμα'!AD319</f>
        <v>153</v>
      </c>
      <c r="D110" s="36">
        <f>'Γενικό Αποτέλεσμα'!AA197</f>
        <v>157.6</v>
      </c>
      <c r="E110" s="36">
        <f t="shared" si="7"/>
        <v>4.5999999999999943</v>
      </c>
      <c r="F110" s="44" t="str">
        <f t="shared" si="6"/>
        <v>+3%</v>
      </c>
    </row>
    <row r="111" spans="2:7" x14ac:dyDescent="0.25">
      <c r="B111" s="44" t="str">
        <f>'Γενικό Αποτέλεσμα'!A198</f>
        <v xml:space="preserve">Χαρτόσημο Ενοικίου Αποθήκης Α </v>
      </c>
      <c r="C111" s="36">
        <f>'Γενικό Αποτέλεσμα'!AD320</f>
        <v>43.449999999999996</v>
      </c>
      <c r="D111" s="36">
        <f>'Γενικό Αποτέλεσμα'!AA198</f>
        <v>44.75</v>
      </c>
      <c r="E111" s="36">
        <f t="shared" si="7"/>
        <v>1.3000000000000043</v>
      </c>
      <c r="F111" s="44" t="str">
        <f t="shared" si="6"/>
        <v>+3%</v>
      </c>
    </row>
    <row r="112" spans="2:7" x14ac:dyDescent="0.25">
      <c r="B112" s="44" t="str">
        <f>'Γενικό Αποτέλεσμα'!A199</f>
        <v xml:space="preserve">Χαρτόσημο Ενοικίου Αποθήκης Β </v>
      </c>
      <c r="C112" s="36">
        <f>'Γενικό Αποτέλεσμα'!AD321</f>
        <v>0</v>
      </c>
      <c r="D112" s="36">
        <f>'Γενικό Αποτέλεσμα'!AA199</f>
        <v>0</v>
      </c>
      <c r="E112" s="36">
        <f t="shared" si="7"/>
        <v>0</v>
      </c>
      <c r="F112" s="44" t="str">
        <f t="shared" si="6"/>
        <v>0%</v>
      </c>
    </row>
    <row r="113" spans="2:6" x14ac:dyDescent="0.25">
      <c r="B113" s="44" t="str">
        <f>'Γενικό Αποτέλεσμα'!A200</f>
        <v>Χαρτόσημο Ενοικίου Αριστοφάνους 1</v>
      </c>
      <c r="C113" s="36">
        <f>'Γενικό Αποτέλεσμα'!AD322</f>
        <v>173.75</v>
      </c>
      <c r="D113" s="36">
        <f>'Γενικό Αποτέλεσμα'!AA200</f>
        <v>173.75</v>
      </c>
      <c r="E113" s="36">
        <f t="shared" si="7"/>
        <v>0</v>
      </c>
      <c r="F113" s="44" t="str">
        <f t="shared" si="6"/>
        <v>+%</v>
      </c>
    </row>
    <row r="114" spans="2:6" x14ac:dyDescent="0.25">
      <c r="B114" s="44" t="str">
        <f>'Γενικό Αποτέλεσμα'!A201</f>
        <v xml:space="preserve">Κοινόχρηστες Δαπάνες Έδρας </v>
      </c>
      <c r="C114" s="36">
        <f>'Γενικό Αποτέλεσμα'!AD323</f>
        <v>0</v>
      </c>
      <c r="D114" s="36">
        <f>'Γενικό Αποτέλεσμα'!AA201</f>
        <v>0</v>
      </c>
      <c r="E114" s="36">
        <f t="shared" si="7"/>
        <v>0</v>
      </c>
      <c r="F114" s="44" t="str">
        <f t="shared" si="6"/>
        <v>0%</v>
      </c>
    </row>
    <row r="115" spans="2:6" x14ac:dyDescent="0.25">
      <c r="B115" s="44" t="str">
        <f>'Γενικό Αποτέλεσμα'!A202</f>
        <v xml:space="preserve">Κοινόχρηστες Δαπάνες Αποθήκης Α </v>
      </c>
      <c r="C115" s="36">
        <f>'Γενικό Αποτέλεσμα'!AD324</f>
        <v>0</v>
      </c>
      <c r="D115" s="36">
        <f>'Γενικό Αποτέλεσμα'!AA202</f>
        <v>0</v>
      </c>
      <c r="E115" s="36">
        <f t="shared" si="7"/>
        <v>0</v>
      </c>
      <c r="F115" s="44" t="str">
        <f t="shared" si="6"/>
        <v>0%</v>
      </c>
    </row>
    <row r="116" spans="2:6" x14ac:dyDescent="0.25">
      <c r="B116" s="44" t="str">
        <f>'Γενικό Αποτέλεσμα'!A203</f>
        <v xml:space="preserve">Κοινόχρηστες Δαπάνες Αποθήκης Β </v>
      </c>
      <c r="C116" s="36">
        <f>'Γενικό Αποτέλεσμα'!AD325</f>
        <v>0</v>
      </c>
      <c r="D116" s="36">
        <f>'Γενικό Αποτέλεσμα'!AA203</f>
        <v>0</v>
      </c>
      <c r="E116" s="36">
        <f t="shared" si="7"/>
        <v>0</v>
      </c>
      <c r="F116" s="44" t="str">
        <f t="shared" si="6"/>
        <v>0%</v>
      </c>
    </row>
    <row r="117" spans="2:6" x14ac:dyDescent="0.25">
      <c r="B117" s="44" t="str">
        <f>'Γενικό Αποτέλεσμα'!A204</f>
        <v>Κοινόχρηστες Δαπάνες Αριστοφάνους 1</v>
      </c>
      <c r="C117" s="36">
        <f>'Γενικό Αποτέλεσμα'!AD326</f>
        <v>217.5</v>
      </c>
      <c r="D117" s="36">
        <f>'Γενικό Αποτέλεσμα'!AA204</f>
        <v>172.5</v>
      </c>
      <c r="E117" s="36">
        <f t="shared" si="7"/>
        <v>-45</v>
      </c>
      <c r="F117" s="44" t="str">
        <f t="shared" si="6"/>
        <v>-21%</v>
      </c>
    </row>
    <row r="118" spans="2:6" x14ac:dyDescent="0.25">
      <c r="B118" s="44" t="str">
        <f>'Γενικό Αποτέλεσμα'!A205</f>
        <v xml:space="preserve">Ενέργεια  Έδρας </v>
      </c>
      <c r="C118" s="36">
        <f>'Γενικό Αποτέλεσμα'!AD327</f>
        <v>487.94</v>
      </c>
      <c r="D118" s="36">
        <f>'Γενικό Αποτέλεσμα'!AA205</f>
        <v>751.64</v>
      </c>
      <c r="E118" s="36">
        <f t="shared" si="7"/>
        <v>263.7</v>
      </c>
      <c r="F118" s="44" t="str">
        <f t="shared" si="6"/>
        <v>+54%</v>
      </c>
    </row>
    <row r="119" spans="2:6" x14ac:dyDescent="0.25">
      <c r="B119" s="44" t="str">
        <f>'Γενικό Αποτέλεσμα'!A206</f>
        <v xml:space="preserve">Ενέργεια Αποθήκης Α </v>
      </c>
      <c r="C119" s="36">
        <f>'Γενικό Αποτέλεσμα'!AD328</f>
        <v>32.610000000000007</v>
      </c>
      <c r="D119" s="36">
        <f>'Γενικό Αποτέλεσμα'!AA206</f>
        <v>88.68</v>
      </c>
      <c r="E119" s="36">
        <f t="shared" si="7"/>
        <v>56.07</v>
      </c>
      <c r="F119" s="44" t="str">
        <f t="shared" si="6"/>
        <v>+172%</v>
      </c>
    </row>
    <row r="120" spans="2:6" x14ac:dyDescent="0.25">
      <c r="B120" s="44" t="str">
        <f>'Γενικό Αποτέλεσμα'!A207</f>
        <v>Ενέργεια Αποθήκης Β (OPERATION)</v>
      </c>
      <c r="C120" s="36">
        <f>'Γενικό Αποτέλεσμα'!AD329</f>
        <v>34.370000000000005</v>
      </c>
      <c r="D120" s="36">
        <f>'Γενικό Αποτέλεσμα'!AA207</f>
        <v>46.31</v>
      </c>
      <c r="E120" s="36">
        <f t="shared" si="7"/>
        <v>11.939999999999998</v>
      </c>
      <c r="F120" s="44" t="str">
        <f t="shared" si="6"/>
        <v>+35%</v>
      </c>
    </row>
    <row r="121" spans="2:6" x14ac:dyDescent="0.25">
      <c r="B121" s="44" t="str">
        <f>'Γενικό Αποτέλεσμα'!A208</f>
        <v>Ενέργεια Αριστοφάνους 1</v>
      </c>
      <c r="C121" s="36">
        <f>'Γενικό Αποτέλεσμα'!AD330</f>
        <v>101.53</v>
      </c>
      <c r="D121" s="36">
        <f>'Γενικό Αποτέλεσμα'!AA208</f>
        <v>62.370000000000005</v>
      </c>
      <c r="E121" s="36">
        <f t="shared" si="7"/>
        <v>-39.159999999999997</v>
      </c>
      <c r="F121" s="44" t="str">
        <f t="shared" si="6"/>
        <v>-39%</v>
      </c>
    </row>
    <row r="122" spans="2:6" x14ac:dyDescent="0.25">
      <c r="B122" s="44" t="str">
        <f>'Γενικό Αποτέλεσμα'!A209</f>
        <v xml:space="preserve">Τηλεπικοινωνίες (Τηλεφωνία &amp; Διαδίκτυο) </v>
      </c>
      <c r="C122" s="36">
        <f>'Γενικό Αποτέλεσμα'!AD331</f>
        <v>1468.74</v>
      </c>
      <c r="D122" s="36">
        <f>'Γενικό Αποτέλεσμα'!AA209</f>
        <v>1482.8000000000002</v>
      </c>
      <c r="E122" s="36">
        <f t="shared" si="7"/>
        <v>14.060000000000173</v>
      </c>
      <c r="F122" s="44" t="str">
        <f t="shared" si="6"/>
        <v>+1%</v>
      </c>
    </row>
    <row r="123" spans="2:6" x14ac:dyDescent="0.25">
      <c r="B123" s="44" t="str">
        <f>'Γενικό Αποτέλεσμα'!A210</f>
        <v xml:space="preserve">Υδρευση </v>
      </c>
      <c r="C123" s="36">
        <f>'Γενικό Αποτέλεσμα'!AD332</f>
        <v>50.31</v>
      </c>
      <c r="D123" s="36">
        <f>'Γενικό Αποτέλεσμα'!AA210</f>
        <v>25.62</v>
      </c>
      <c r="E123" s="36">
        <f t="shared" si="7"/>
        <v>-24.69</v>
      </c>
      <c r="F123" s="44" t="str">
        <f t="shared" si="6"/>
        <v>-49%</v>
      </c>
    </row>
    <row r="124" spans="2:6" x14ac:dyDescent="0.25">
      <c r="B124" s="44" t="str">
        <f>'Γενικό Αποτέλεσμα'!A211</f>
        <v xml:space="preserve">Ασφάλιστρα </v>
      </c>
      <c r="C124" s="36">
        <f>'Γενικό Αποτέλεσμα'!AD333</f>
        <v>387.74</v>
      </c>
      <c r="D124" s="36">
        <f>'Γενικό Αποτέλεσμα'!AA211</f>
        <v>299.25</v>
      </c>
      <c r="E124" s="36">
        <f t="shared" si="7"/>
        <v>-88.490000000000009</v>
      </c>
      <c r="F124" s="44" t="str">
        <f t="shared" si="6"/>
        <v>-23%</v>
      </c>
    </row>
    <row r="125" spans="2:6" x14ac:dyDescent="0.25">
      <c r="B125" s="44" t="str">
        <f>'Γενικό Αποτέλεσμα'!A212</f>
        <v xml:space="preserve">Έντυπα και γραφική Ύλη </v>
      </c>
      <c r="C125" s="36">
        <f>'Γενικό Αποτέλεσμα'!AD334</f>
        <v>0</v>
      </c>
      <c r="D125" s="36">
        <f>'Γενικό Αποτέλεσμα'!AA212</f>
        <v>0</v>
      </c>
      <c r="E125" s="36">
        <f t="shared" si="7"/>
        <v>0</v>
      </c>
      <c r="F125" s="44" t="str">
        <f t="shared" si="6"/>
        <v>0%</v>
      </c>
    </row>
    <row r="126" spans="2:6" x14ac:dyDescent="0.25">
      <c r="B126" s="44" t="str">
        <f>'Γενικό Αποτέλεσμα'!A213</f>
        <v xml:space="preserve">Υλικά Καθαριότητας </v>
      </c>
      <c r="C126" s="36">
        <f>'Γενικό Αποτέλεσμα'!AD335</f>
        <v>0</v>
      </c>
      <c r="D126" s="36">
        <f>'Γενικό Αποτέλεσμα'!AA213</f>
        <v>0</v>
      </c>
      <c r="E126" s="36">
        <f t="shared" si="7"/>
        <v>0</v>
      </c>
      <c r="F126" s="44" t="str">
        <f t="shared" si="6"/>
        <v>0%</v>
      </c>
    </row>
    <row r="127" spans="2:6" x14ac:dyDescent="0.25">
      <c r="B127" s="44" t="str">
        <f>'Γενικό Αποτέλεσμα'!A214</f>
        <v>Υλικά Φαρμακείου</v>
      </c>
      <c r="C127" s="36">
        <f>'Γενικό Αποτέλεσμα'!AD336</f>
        <v>0</v>
      </c>
      <c r="D127" s="36">
        <f>'Γενικό Αποτέλεσμα'!AA214</f>
        <v>0</v>
      </c>
      <c r="E127" s="36">
        <f t="shared" si="7"/>
        <v>0</v>
      </c>
      <c r="F127" s="44" t="str">
        <f t="shared" si="6"/>
        <v>0%</v>
      </c>
    </row>
    <row r="128" spans="2:6" x14ac:dyDescent="0.25">
      <c r="B128" s="44" t="str">
        <f>'Γενικό Αποτέλεσμα'!A215</f>
        <v>Διάφορα αναλώσιμα</v>
      </c>
      <c r="C128" s="36">
        <f>'Γενικό Αποτέλεσμα'!AD337</f>
        <v>768.06</v>
      </c>
      <c r="D128" s="36">
        <f>'Γενικό Αποτέλεσμα'!AA215</f>
        <v>1086.5899999999999</v>
      </c>
      <c r="E128" s="36">
        <f t="shared" si="7"/>
        <v>318.52999999999997</v>
      </c>
      <c r="F128" s="44" t="str">
        <f t="shared" si="6"/>
        <v>+41%</v>
      </c>
    </row>
    <row r="129" spans="2:7" ht="28.5" x14ac:dyDescent="0.25">
      <c r="B129" s="44" t="str">
        <f>'Γενικό Αποτέλεσμα'!A216</f>
        <v>Αμοιβές συνεργατών ( Εξωτερικοί Συνεργάτες Λογιστής - Μισθοδοσία Δικηγόρος )</v>
      </c>
      <c r="C129" s="36">
        <f>'Γενικό Αποτέλεσμα'!AD338</f>
        <v>3900</v>
      </c>
      <c r="D129" s="36">
        <f>'Γενικό Αποτέλεσμα'!AA216</f>
        <v>5242.7299999999996</v>
      </c>
      <c r="E129" s="36">
        <f t="shared" si="7"/>
        <v>1342.7299999999996</v>
      </c>
      <c r="F129" s="44" t="str">
        <f t="shared" si="6"/>
        <v>+34%</v>
      </c>
    </row>
    <row r="130" spans="2:7" ht="28.5" x14ac:dyDescent="0.25">
      <c r="B130" s="44" t="str">
        <f>'Γενικό Αποτέλεσμα'!A217</f>
        <v>Αμοιβές Τρίτων (Αμοιβές - Συνδρομές για υποστήριξη Pylon Συναγερμός - Διατακτικές)</v>
      </c>
      <c r="C130" s="36">
        <f>'Γενικό Αποτέλεσμα'!AD339</f>
        <v>2559.0700000000002</v>
      </c>
      <c r="D130" s="36">
        <f>'Γενικό Αποτέλεσμα'!AA217</f>
        <v>4600.62</v>
      </c>
      <c r="E130" s="36">
        <f t="shared" si="7"/>
        <v>2041.5499999999997</v>
      </c>
      <c r="F130" s="44" t="str">
        <f t="shared" si="6"/>
        <v>+80%</v>
      </c>
    </row>
    <row r="131" spans="2:7" x14ac:dyDescent="0.25">
      <c r="B131" s="44" t="str">
        <f>'Γενικό Αποτέλεσμα'!A218</f>
        <v>Επισκευές - Συντηρήσεις</v>
      </c>
      <c r="C131" s="36">
        <f>'Γενικό Αποτέλεσμα'!AD340</f>
        <v>1376.13</v>
      </c>
      <c r="D131" s="36">
        <f>'Γενικό Αποτέλεσμα'!AA218</f>
        <v>2050.08</v>
      </c>
      <c r="E131" s="36">
        <f t="shared" si="7"/>
        <v>673.94999999999982</v>
      </c>
      <c r="F131" s="44" t="str">
        <f t="shared" si="6"/>
        <v>+49%</v>
      </c>
    </row>
    <row r="132" spans="2:7" x14ac:dyDescent="0.25">
      <c r="B132" s="44" t="str">
        <f>'Γενικό Αποτέλεσμα'!A219</f>
        <v xml:space="preserve">Εξοδα μεταφορών </v>
      </c>
      <c r="C132" s="36">
        <f>'Γενικό Αποτέλεσμα'!AD341</f>
        <v>600.92999999999995</v>
      </c>
      <c r="D132" s="36">
        <f>'Γενικό Αποτέλεσμα'!AA219</f>
        <v>345.75</v>
      </c>
      <c r="E132" s="36">
        <f t="shared" si="7"/>
        <v>-255.17999999999995</v>
      </c>
      <c r="F132" s="44" t="str">
        <f t="shared" si="6"/>
        <v>-42%</v>
      </c>
    </row>
    <row r="133" spans="2:7" x14ac:dyDescent="0.25">
      <c r="B133" s="44" t="str">
        <f>'Γενικό Αποτέλεσμα'!A220</f>
        <v xml:space="preserve">Εξοδα ταξιδίων </v>
      </c>
      <c r="C133" s="36">
        <f>'Γενικό Αποτέλεσμα'!AD342</f>
        <v>0</v>
      </c>
      <c r="D133" s="36">
        <f>'Γενικό Αποτέλεσμα'!AA220</f>
        <v>0</v>
      </c>
      <c r="E133" s="36">
        <f t="shared" si="7"/>
        <v>0</v>
      </c>
      <c r="F133" s="44" t="str">
        <f t="shared" si="6"/>
        <v>0%</v>
      </c>
    </row>
    <row r="134" spans="2:7" x14ac:dyDescent="0.25">
      <c r="B134" s="44" t="str">
        <f>'Γενικό Αποτέλεσμα'!A221</f>
        <v xml:space="preserve">Υλικά άμεσης ανάλωσης </v>
      </c>
      <c r="C134" s="36">
        <f>'Γενικό Αποτέλεσμα'!AD343</f>
        <v>0</v>
      </c>
      <c r="D134" s="36">
        <f>'Γενικό Αποτέλεσμα'!AA221</f>
        <v>0</v>
      </c>
      <c r="E134" s="36">
        <f t="shared" si="7"/>
        <v>0</v>
      </c>
      <c r="F134" s="44" t="str">
        <f t="shared" si="6"/>
        <v>0%</v>
      </c>
    </row>
    <row r="135" spans="2:7" x14ac:dyDescent="0.25">
      <c r="B135" s="44" t="str">
        <f>'Γενικό Αποτέλεσμα'!A222</f>
        <v xml:space="preserve">Φόροι και τέλη </v>
      </c>
      <c r="C135" s="36">
        <f>'Γενικό Αποτέλεσμα'!AD344</f>
        <v>2836.4300000000003</v>
      </c>
      <c r="D135" s="36">
        <f>'Γενικό Αποτέλεσμα'!AA222</f>
        <v>4137.37</v>
      </c>
      <c r="E135" s="36">
        <f t="shared" si="7"/>
        <v>1300.9399999999996</v>
      </c>
      <c r="F135" s="44" t="str">
        <f t="shared" si="6"/>
        <v>+46%</v>
      </c>
    </row>
    <row r="136" spans="2:7" x14ac:dyDescent="0.25">
      <c r="B136" s="44" t="str">
        <f>'Γενικό Αποτέλεσμα'!A223</f>
        <v>Εξοδα δημοσιεύσεων</v>
      </c>
      <c r="C136" s="36">
        <f>'Γενικό Αποτέλεσμα'!AD345</f>
        <v>0</v>
      </c>
      <c r="D136" s="36">
        <f>'Γενικό Αποτέλεσμα'!AA223</f>
        <v>0</v>
      </c>
      <c r="E136" s="36">
        <f t="shared" si="7"/>
        <v>0</v>
      </c>
      <c r="F136" s="44" t="str">
        <f t="shared" si="6"/>
        <v>0%</v>
      </c>
    </row>
    <row r="137" spans="2:7" x14ac:dyDescent="0.25">
      <c r="B137" s="44" t="str">
        <f>'Γενικό Αποτέλεσμα'!A224</f>
        <v xml:space="preserve">Λοιπά Διάφορα έξοδα </v>
      </c>
      <c r="C137" s="36">
        <f>'Γενικό Αποτέλεσμα'!AD346</f>
        <v>556.22</v>
      </c>
      <c r="D137" s="36">
        <f>'Γενικό Αποτέλεσμα'!AA224</f>
        <v>2393.4199999999996</v>
      </c>
      <c r="E137" s="36">
        <f t="shared" si="7"/>
        <v>1837.1999999999996</v>
      </c>
      <c r="F137" s="44" t="str">
        <f t="shared" si="6"/>
        <v>+330%</v>
      </c>
    </row>
    <row r="138" spans="2:7" x14ac:dyDescent="0.25">
      <c r="B138" s="44" t="str">
        <f>'Γενικό Αποτέλεσμα'!A225</f>
        <v xml:space="preserve">Τόκοι και συναφή εξοδα </v>
      </c>
      <c r="C138" s="36">
        <f>'Γενικό Αποτέλεσμα'!AD347</f>
        <v>0</v>
      </c>
      <c r="D138" s="36">
        <f>'Γενικό Αποτέλεσμα'!AA225</f>
        <v>0</v>
      </c>
      <c r="E138" s="36">
        <f t="shared" si="7"/>
        <v>0</v>
      </c>
      <c r="F138" s="44" t="str">
        <f t="shared" si="6"/>
        <v>0%</v>
      </c>
    </row>
    <row r="139" spans="2:7" ht="28.5" x14ac:dyDescent="0.25">
      <c r="B139" s="44" t="str">
        <f>'Γενικό Αποτέλεσμα'!A226</f>
        <v xml:space="preserve">Αποσβέσεις ( Εξοπλισμού Διοίκησης και εγκαταστάσεων στην έδρα και αποθήκες ) </v>
      </c>
      <c r="C139" s="36">
        <f>'Γενικό Αποτέλεσμα'!AD348</f>
        <v>308.29000000000002</v>
      </c>
      <c r="D139" s="36">
        <f>'Γενικό Αποτέλεσμα'!AA226</f>
        <v>9332.0400000000009</v>
      </c>
      <c r="E139" s="36">
        <f t="shared" si="7"/>
        <v>9023.75</v>
      </c>
      <c r="F139" s="44" t="str">
        <f t="shared" si="6"/>
        <v>+2.927%</v>
      </c>
    </row>
    <row r="140" spans="2:7" x14ac:dyDescent="0.25">
      <c r="B140" s="44" t="str">
        <f>'Γενικό Αποτέλεσμα'!A227</f>
        <v xml:space="preserve">Ασυνήθη έξοδα </v>
      </c>
      <c r="C140" s="36">
        <f>'Γενικό Αποτέλεσμα'!AD349</f>
        <v>5655.8000000000011</v>
      </c>
      <c r="D140" s="36">
        <f>'Γενικό Αποτέλεσμα'!AA227</f>
        <v>2070.54</v>
      </c>
      <c r="E140" s="36">
        <f t="shared" si="7"/>
        <v>-3585.2600000000011</v>
      </c>
      <c r="F140" s="44" t="str">
        <f t="shared" si="6"/>
        <v>-63%</v>
      </c>
    </row>
    <row r="141" spans="2:7" x14ac:dyDescent="0.25">
      <c r="B141" s="44">
        <f>'Γενικό Αποτέλεσμα'!A228</f>
        <v>0</v>
      </c>
      <c r="C141" s="36">
        <f>'Γενικό Αποτέλεσμα'!AD350</f>
        <v>0</v>
      </c>
      <c r="D141" s="36">
        <f>'Γενικό Αποτέλεσμα'!AA228</f>
        <v>0</v>
      </c>
      <c r="E141" s="36">
        <f t="shared" si="7"/>
        <v>0</v>
      </c>
      <c r="F141" s="44" t="str">
        <f t="shared" si="6"/>
        <v>0%</v>
      </c>
    </row>
    <row r="142" spans="2:7" x14ac:dyDescent="0.25">
      <c r="B142" s="44">
        <f>'Γενικό Αποτέλεσμα'!A229</f>
        <v>0</v>
      </c>
      <c r="C142" s="36">
        <f>'Γενικό Αποτέλεσμα'!AD351</f>
        <v>0</v>
      </c>
      <c r="D142" s="36">
        <f>'Γενικό Αποτέλεσμα'!AA229</f>
        <v>0</v>
      </c>
      <c r="E142" s="36">
        <f t="shared" si="7"/>
        <v>0</v>
      </c>
      <c r="F142" s="44" t="str">
        <f t="shared" ref="F142:F143" si="8">IF(C142=0, "0%", IF((D142 - C142) / C142 &gt;= 0, "+" &amp; TEXT((D142 - C142) / C142, "#.##%"), TEXT((D142 - C142) / C142, "#.##%")))</f>
        <v>0%</v>
      </c>
    </row>
    <row r="143" spans="2:7" x14ac:dyDescent="0.25">
      <c r="B143" s="44">
        <f>'Γενικό Αποτέλεσμα'!A230</f>
        <v>0</v>
      </c>
      <c r="C143" s="36">
        <f>'Γενικό Αποτέλεσμα'!AD352</f>
        <v>0</v>
      </c>
      <c r="D143" s="36">
        <f>'Γενικό Αποτέλεσμα'!AA230</f>
        <v>0</v>
      </c>
      <c r="E143" s="36">
        <f t="shared" si="7"/>
        <v>0</v>
      </c>
      <c r="F143" s="44" t="str">
        <f t="shared" si="8"/>
        <v>0%</v>
      </c>
    </row>
    <row r="144" spans="2:7" x14ac:dyDescent="0.25">
      <c r="B144" s="46" t="s">
        <v>154</v>
      </c>
      <c r="C144" s="36">
        <f>SUM(C104:C142)</f>
        <v>39933.270000000011</v>
      </c>
      <c r="D144" s="36">
        <f>SUM(D104:D142)</f>
        <v>52789.18</v>
      </c>
      <c r="E144" s="36">
        <f>SUM(E104:E142)</f>
        <v>12855.909999999996</v>
      </c>
      <c r="F144" s="44" t="str">
        <f>IF(C144=0, "0%", IF((D144 - C144) / C144 &gt;= 0, "+" &amp; TEXT((D144 - C144) / C144, "#.##%"), TEXT((D144 - C144) / C144, "#.##%")))</f>
        <v>+32%</v>
      </c>
      <c r="G144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190E-8A8D-4253-B28A-F527FDC82215}">
  <dimension ref="A1:V159"/>
  <sheetViews>
    <sheetView zoomScale="70" zoomScaleNormal="70" workbookViewId="0">
      <selection activeCell="F8" sqref="F8"/>
    </sheetView>
  </sheetViews>
  <sheetFormatPr defaultColWidth="9.140625" defaultRowHeight="12" x14ac:dyDescent="0.25"/>
  <cols>
    <col min="1" max="1" width="4.7109375" style="88" customWidth="1"/>
    <col min="2" max="2" width="4.7109375" style="90" customWidth="1"/>
    <col min="3" max="3" width="30.7109375" style="89" customWidth="1"/>
    <col min="4" max="4" width="13.85546875" style="89" customWidth="1"/>
    <col min="5" max="5" width="10.85546875" style="89" customWidth="1"/>
    <col min="6" max="6" width="20.140625" style="89" bestFit="1" customWidth="1"/>
    <col min="7" max="7" width="11.7109375" style="89" customWidth="1"/>
    <col min="8" max="9" width="8.85546875" style="89" customWidth="1"/>
    <col min="10" max="10" width="11.42578125" style="89" customWidth="1"/>
    <col min="11" max="11" width="10.7109375" style="89" customWidth="1"/>
    <col min="12" max="12" width="12.7109375" style="89" customWidth="1"/>
    <col min="13" max="13" width="11.7109375" style="89" customWidth="1"/>
    <col min="14" max="14" width="14.5703125" style="89" customWidth="1"/>
    <col min="15" max="16" width="13.28515625" style="89" customWidth="1"/>
    <col min="17" max="18" width="11.42578125" style="88" customWidth="1"/>
    <col min="19" max="21" width="9.140625" style="88"/>
    <col min="22" max="22" width="33.85546875" style="88" customWidth="1"/>
    <col min="23" max="16384" width="9.140625" style="88"/>
  </cols>
  <sheetData>
    <row r="1" spans="1:22" ht="15" customHeight="1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55"/>
    </row>
    <row r="2" spans="1:22" ht="41.25" customHeight="1" x14ac:dyDescent="0.2">
      <c r="A2" s="154">
        <v>1</v>
      </c>
      <c r="B2" s="147"/>
      <c r="C2" s="147" t="s">
        <v>160</v>
      </c>
      <c r="D2" s="183" t="str">
        <f>[1]ΑΝΤΙΣΤΟΙΧΙΣΗ!$F$32</f>
        <v xml:space="preserve">ΠΡΑΓΜΑΤΟΠΟΙΗΘΕΝΤΑ ΜΗΝΟΣ ΤΡΕΧ. ΕΤΟΥΣ </v>
      </c>
      <c r="E2" s="183"/>
      <c r="F2" s="183"/>
      <c r="G2" s="183">
        <f>[1]ΑΝΤΙΣΤΟΙΧΙΣΗ!$D$34</f>
        <v>2025</v>
      </c>
      <c r="H2" s="183" t="str">
        <f>[1]ΑΝΤΙΣΤΟΙΧΙΣΗ!$F$35</f>
        <v>ΠΡΟΥΠΟΛΟΓΙΣΜΟΣ ΤΡΕΧΟΝΤΟΣ ΕΤΟΥΣ</v>
      </c>
      <c r="I2" s="183"/>
      <c r="J2" s="183"/>
      <c r="K2" s="183">
        <f>[1]ΑΝΤΙΣΤΟΙΧΙΣΗ!$D$34</f>
        <v>2025</v>
      </c>
      <c r="L2" s="183" t="str">
        <f>[1]ΑΝΤΙΣΤΟΙΧΙΣΗ!$F$68</f>
        <v>ΠΡΑΓΜΑΤΟΠΟΙΗΘΕΝΤΑ ΠΡΟΗΓΟΥΜΕΝΟΥ ΕΤΟΥΣ</v>
      </c>
      <c r="M2" s="183"/>
      <c r="N2" s="183"/>
      <c r="O2" s="183">
        <f>[1]ΑΝΤΙΣΤΟΙΧΙΣΗ!$D$33</f>
        <v>2024</v>
      </c>
      <c r="P2" s="184" t="str">
        <f>[1]ΑΝΤΙΣΤΟΙΧΙΣΗ!$F$100</f>
        <v xml:space="preserve">ΣΥΓΚΡΙΣΕΙΣ </v>
      </c>
      <c r="Q2" s="184">
        <f>[1]ΑΝΤΙΣΤΟΙΧΙΣΗ!$H$141</f>
        <v>2024</v>
      </c>
      <c r="R2" s="91"/>
      <c r="S2" s="91"/>
      <c r="T2" s="91"/>
      <c r="U2" s="91"/>
      <c r="V2" s="91"/>
    </row>
    <row r="3" spans="1:22" ht="16.5" customHeight="1" x14ac:dyDescent="0.2">
      <c r="A3" s="153">
        <v>2</v>
      </c>
      <c r="B3" s="113"/>
      <c r="C3" s="118" t="s">
        <v>3</v>
      </c>
      <c r="D3" s="185" t="str">
        <f>[1]ΑΝΤΙΣΤΟΙΧΙΣΗ!$F$107</f>
        <v xml:space="preserve">ΦΕΒΡΟΥΑΡΙΟΣ ΤΡΕΧΟΝ ΕΤΟΣ </v>
      </c>
      <c r="E3" s="185"/>
      <c r="F3" s="185"/>
      <c r="G3" s="117">
        <f>[1]ΑΝΤΙΣΤΟΙΧΙΣΗ!$D$34</f>
        <v>2025</v>
      </c>
      <c r="H3" s="185" t="str">
        <f>[1]ΑΝΤΙΣΤΟΙΧΙΣΗ!$F$107</f>
        <v xml:space="preserve">ΦΕΒΡΟΥΑΡΙΟΣ ΤΡΕΧΟΝ ΕΤΟΣ </v>
      </c>
      <c r="I3" s="185"/>
      <c r="J3" s="185"/>
      <c r="K3" s="117">
        <f>[1]ΑΝΤΙΣΤΟΙΧΙΣΗ!$D$34</f>
        <v>2025</v>
      </c>
      <c r="L3" s="185" t="str">
        <f>[1]ΑΝΤΙΣΤΟΙΧΙΣΗ!$F$121</f>
        <v>ΦΕΒΡΟΥΑΡΙΟΣ ΠΡΟΗΓΟΥΜΕΝΟΥ ΕΤΟΥΣ</v>
      </c>
      <c r="M3" s="185"/>
      <c r="N3" s="185"/>
      <c r="O3" s="117">
        <f>[1]ΑΝΤΙΣΤΟΙΧΙΣΗ!$D$33</f>
        <v>2024</v>
      </c>
      <c r="P3" s="185"/>
      <c r="Q3" s="185"/>
      <c r="R3" s="91"/>
      <c r="S3" s="91"/>
      <c r="T3" s="91"/>
      <c r="U3" s="91"/>
      <c r="V3" s="91"/>
    </row>
    <row r="4" spans="1:22" ht="78.75" x14ac:dyDescent="0.2">
      <c r="A4" s="115">
        <v>3</v>
      </c>
      <c r="B4" s="115" t="s">
        <v>1</v>
      </c>
      <c r="C4" s="115" t="s">
        <v>86</v>
      </c>
      <c r="D4" s="115" t="s">
        <v>4</v>
      </c>
      <c r="E4" s="114" t="s">
        <v>5</v>
      </c>
      <c r="F4" s="114" t="s">
        <v>6</v>
      </c>
      <c r="G4" s="114" t="s">
        <v>7</v>
      </c>
      <c r="H4" s="114" t="s">
        <v>4</v>
      </c>
      <c r="I4" s="114" t="s">
        <v>8</v>
      </c>
      <c r="J4" s="114" t="s">
        <v>9</v>
      </c>
      <c r="K4" s="114" t="s">
        <v>7</v>
      </c>
      <c r="L4" s="114" t="s">
        <v>10</v>
      </c>
      <c r="M4" s="114" t="s">
        <v>5</v>
      </c>
      <c r="N4" s="114" t="s">
        <v>11</v>
      </c>
      <c r="O4" s="114" t="s">
        <v>7</v>
      </c>
      <c r="P4" s="114" t="s">
        <v>12</v>
      </c>
      <c r="Q4" s="114" t="s">
        <v>13</v>
      </c>
      <c r="R4" s="91"/>
      <c r="S4" s="91"/>
      <c r="T4" s="91"/>
      <c r="U4" s="91"/>
      <c r="V4" s="91"/>
    </row>
    <row r="5" spans="1:22" ht="30" x14ac:dyDescent="0.2">
      <c r="A5" s="152">
        <v>4</v>
      </c>
      <c r="B5" s="151"/>
      <c r="C5" s="94" t="s">
        <v>14</v>
      </c>
      <c r="D5" s="149">
        <f>D7-D6</f>
        <v>-31186.842241887905</v>
      </c>
      <c r="E5" s="92"/>
      <c r="F5" s="149">
        <f>F7-F6</f>
        <v>-76576.118908554578</v>
      </c>
      <c r="G5" s="92"/>
      <c r="H5" s="149">
        <f>H159-H6</f>
        <v>0</v>
      </c>
      <c r="I5" s="92"/>
      <c r="J5" s="149">
        <f>J159-J6</f>
        <v>0</v>
      </c>
      <c r="K5" s="92"/>
      <c r="L5" s="149">
        <f>L7-L6</f>
        <v>-34608.539292035442</v>
      </c>
      <c r="M5" s="92"/>
      <c r="N5" s="149">
        <f>N7-N6</f>
        <v>-72252.50300884957</v>
      </c>
      <c r="O5" s="92"/>
      <c r="P5" s="149">
        <f>P159-P6</f>
        <v>-5440.7141002950302</v>
      </c>
      <c r="Q5" s="92"/>
      <c r="R5" s="91"/>
      <c r="S5" s="91"/>
      <c r="T5" s="91"/>
      <c r="U5" s="91"/>
      <c r="V5" s="91"/>
    </row>
    <row r="6" spans="1:22" ht="25.5" customHeight="1" x14ac:dyDescent="0.2">
      <c r="A6" s="152">
        <v>5</v>
      </c>
      <c r="B6" s="151"/>
      <c r="C6" s="94" t="s">
        <v>15</v>
      </c>
      <c r="D6" s="149">
        <f>D43+D80+D116</f>
        <v>53765.616666666669</v>
      </c>
      <c r="E6" s="92"/>
      <c r="F6" s="149">
        <f>F74+F111+F157</f>
        <v>119908.79333333335</v>
      </c>
      <c r="G6" s="92"/>
      <c r="H6" s="149">
        <f>H38-H43-H80</f>
        <v>0</v>
      </c>
      <c r="I6" s="92"/>
      <c r="J6" s="150">
        <f>J38-J43-J80</f>
        <v>0</v>
      </c>
      <c r="K6" s="92"/>
      <c r="L6" s="149">
        <f>L43+L80+L116</f>
        <v>51679.18</v>
      </c>
      <c r="M6" s="92"/>
      <c r="N6" s="150">
        <f>N74+N111+N157</f>
        <v>106582.12999999998</v>
      </c>
      <c r="O6" s="92"/>
      <c r="P6" s="149">
        <f>P38-P43-P80</f>
        <v>5440.7141002950302</v>
      </c>
      <c r="Q6" s="92"/>
      <c r="R6" s="91"/>
      <c r="S6" s="91"/>
      <c r="T6" s="91"/>
      <c r="U6" s="91"/>
      <c r="V6" s="91"/>
    </row>
    <row r="7" spans="1:22" ht="15.75" x14ac:dyDescent="0.2">
      <c r="A7" s="112">
        <v>6</v>
      </c>
      <c r="B7" s="112" t="s">
        <v>2</v>
      </c>
      <c r="C7" s="98" t="s">
        <v>16</v>
      </c>
      <c r="D7" s="97">
        <f>SUM(D8:D37)</f>
        <v>22578.774424778763</v>
      </c>
      <c r="E7" s="96"/>
      <c r="F7" s="97">
        <f>SUM(F8:F37)</f>
        <v>43332.674424778765</v>
      </c>
      <c r="G7" s="96"/>
      <c r="H7" s="97">
        <f>SUM(H8:H31)</f>
        <v>0</v>
      </c>
      <c r="I7" s="96"/>
      <c r="J7" s="97">
        <f>SUM(J8:J31)</f>
        <v>0</v>
      </c>
      <c r="K7" s="96"/>
      <c r="L7" s="97">
        <f>SUM(L8:L31)</f>
        <v>17070.640707964558</v>
      </c>
      <c r="M7" s="96"/>
      <c r="N7" s="97">
        <f>L7+'[1]2025 Ιανουάριος'!N7</f>
        <v>34329.626991150399</v>
      </c>
      <c r="O7" s="96"/>
      <c r="P7" s="97">
        <f>SUM(P8:P31)</f>
        <v>9003.0474336283678</v>
      </c>
      <c r="Q7" s="96"/>
      <c r="R7" s="91"/>
      <c r="S7" s="91"/>
      <c r="T7" s="91"/>
      <c r="U7" s="91"/>
      <c r="V7" s="91"/>
    </row>
    <row r="8" spans="1:22" ht="18.75" customHeight="1" x14ac:dyDescent="0.2">
      <c r="A8" s="106">
        <v>7</v>
      </c>
      <c r="B8" s="106">
        <v>1</v>
      </c>
      <c r="C8" s="111" t="str">
        <f>[1]ΑΝΤΙΣΤΟΙΧΙΣΗ!F187</f>
        <v>Εσοδα Φιλοξενείας-Διαμονής</v>
      </c>
      <c r="D8" s="101">
        <f>'[1]2025_ΕΣΟΔΑ'!D2</f>
        <v>19216.580000000002</v>
      </c>
      <c r="E8" s="126">
        <f>D8/$D$7</f>
        <v>0.85109048163885426</v>
      </c>
      <c r="F8" s="127">
        <f>'[1]2025 Ιανουάριος'!F8+'2025 Φεβρουάριος'!D8</f>
        <v>38495.710000000006</v>
      </c>
      <c r="G8" s="126">
        <f>F8/$F$7</f>
        <v>0.88837604673638937</v>
      </c>
      <c r="H8" s="127"/>
      <c r="I8" s="126" t="e">
        <f>H8/$H$7</f>
        <v>#DIV/0!</v>
      </c>
      <c r="J8" s="127">
        <f>H8+'[1]2025 Ιανουάριος'!J8</f>
        <v>0</v>
      </c>
      <c r="K8" s="126" t="e">
        <f>J8/$J$7</f>
        <v>#DIV/0!</v>
      </c>
      <c r="L8" s="148">
        <f>'[1]2024_60-69 ΕΞΟΔΑ+ΟΜ 2'!D114</f>
        <v>15707.256637168099</v>
      </c>
      <c r="M8" s="126">
        <f>L8/$L$7</f>
        <v>0.92013281199455199</v>
      </c>
      <c r="N8" s="127">
        <f>L8+'[1]2025 Ιανουάριος'!N8</f>
        <v>26816.416637168099</v>
      </c>
      <c r="O8" s="126">
        <f>N8/$N$7</f>
        <v>0.78114500469465986</v>
      </c>
      <c r="P8" s="127">
        <f t="shared" ref="P8:P17" si="0">F8-N8</f>
        <v>11679.293362831908</v>
      </c>
      <c r="Q8" s="126">
        <f t="shared" ref="Q8:Q17" si="1">N8/F8</f>
        <v>0.69660792428995577</v>
      </c>
      <c r="R8" s="91"/>
      <c r="S8" s="91"/>
      <c r="T8" s="91"/>
      <c r="U8" s="91"/>
      <c r="V8" s="91"/>
    </row>
    <row r="9" spans="1:22" ht="16.5" customHeight="1" x14ac:dyDescent="0.2">
      <c r="A9" s="106">
        <v>8</v>
      </c>
      <c r="B9" s="106">
        <v>2</v>
      </c>
      <c r="C9" s="111" t="str">
        <f>[1]ΑΝΤΙΣΤΟΙΧΙΣΗ!F188</f>
        <v>Early Check in/Check Out</v>
      </c>
      <c r="D9" s="101">
        <f>'[1]2025_ΕΣΟΔΑ'!D3</f>
        <v>0</v>
      </c>
      <c r="E9" s="126">
        <f t="shared" ref="E9:E37" si="2">D9/$D$7</f>
        <v>0</v>
      </c>
      <c r="F9" s="127">
        <f>'[1]2025 Ιανουάριος'!F9+'2025 Φεβρουάριος'!D9</f>
        <v>0</v>
      </c>
      <c r="G9" s="126">
        <f t="shared" ref="G9:G37" si="3">F9/$F$7</f>
        <v>0</v>
      </c>
      <c r="H9" s="127"/>
      <c r="I9" s="126" t="e">
        <f t="shared" ref="I9:I37" si="4">H9/$H$7</f>
        <v>#DIV/0!</v>
      </c>
      <c r="J9" s="127">
        <f>H9+'[1]2025 Ιανουάριος'!J9</f>
        <v>0</v>
      </c>
      <c r="K9" s="126" t="e">
        <f t="shared" ref="K9:K37" si="5">J9/$J$7</f>
        <v>#DIV/0!</v>
      </c>
      <c r="L9" s="148">
        <f>'[1]2024_60-69 ΕΞΟΔΑ+ΟΜ 2'!D115</f>
        <v>0</v>
      </c>
      <c r="M9" s="126">
        <f t="shared" ref="M9:M37" si="6">L9/$L$7</f>
        <v>0</v>
      </c>
      <c r="N9" s="127">
        <f>L9+'[1]2025 Ιανουάριος'!N9</f>
        <v>0</v>
      </c>
      <c r="O9" s="126">
        <f t="shared" ref="O9:O37" si="7">N9/$N$7</f>
        <v>0</v>
      </c>
      <c r="P9" s="127">
        <f t="shared" si="0"/>
        <v>0</v>
      </c>
      <c r="Q9" s="126" t="e">
        <f t="shared" si="1"/>
        <v>#DIV/0!</v>
      </c>
      <c r="R9" s="91"/>
      <c r="S9" s="91"/>
      <c r="T9" s="91"/>
      <c r="U9" s="91"/>
      <c r="V9" s="91"/>
    </row>
    <row r="10" spans="1:22" ht="16.5" customHeight="1" x14ac:dyDescent="0.2">
      <c r="A10" s="106">
        <v>9</v>
      </c>
      <c r="B10" s="106">
        <v>3</v>
      </c>
      <c r="C10" s="111" t="str">
        <f>[1]ΑΝΤΙΣΤΟΙΧΙΣΗ!F189</f>
        <v xml:space="preserve">Πρωινό ( Εξτρα ) </v>
      </c>
      <c r="D10" s="101">
        <f>'[1]2025_ΕΣΟΔΑ'!D4</f>
        <v>0</v>
      </c>
      <c r="E10" s="126">
        <f t="shared" si="2"/>
        <v>0</v>
      </c>
      <c r="F10" s="127">
        <f>'[1]2025 Ιανουάριος'!F10+'2025 Φεβρουάριος'!D10</f>
        <v>0</v>
      </c>
      <c r="G10" s="126">
        <f t="shared" si="3"/>
        <v>0</v>
      </c>
      <c r="H10" s="127"/>
      <c r="I10" s="126" t="e">
        <f t="shared" si="4"/>
        <v>#DIV/0!</v>
      </c>
      <c r="J10" s="127">
        <f>H10+'[1]2025 Ιανουάριος'!J10</f>
        <v>0</v>
      </c>
      <c r="K10" s="126" t="e">
        <f t="shared" si="5"/>
        <v>#DIV/0!</v>
      </c>
      <c r="L10" s="148">
        <f>'[1]2024_60-69 ΕΞΟΔΑ+ΟΜ 2'!D116</f>
        <v>0</v>
      </c>
      <c r="M10" s="126">
        <f t="shared" si="6"/>
        <v>0</v>
      </c>
      <c r="N10" s="127">
        <f>L10+'[1]2025 Ιανουάριος'!N10</f>
        <v>0</v>
      </c>
      <c r="O10" s="126">
        <f t="shared" si="7"/>
        <v>0</v>
      </c>
      <c r="P10" s="127">
        <f t="shared" si="0"/>
        <v>0</v>
      </c>
      <c r="Q10" s="126" t="e">
        <f t="shared" si="1"/>
        <v>#DIV/0!</v>
      </c>
      <c r="R10" s="91"/>
      <c r="S10" s="91"/>
      <c r="T10" s="91"/>
      <c r="U10" s="91"/>
      <c r="V10" s="91"/>
    </row>
    <row r="11" spans="1:22" ht="14.25" x14ac:dyDescent="0.2">
      <c r="A11" s="106">
        <v>10</v>
      </c>
      <c r="B11" s="106">
        <v>4</v>
      </c>
      <c r="C11" s="111" t="str">
        <f>[1]ΑΝΤΙΣΤΟΙΧΙΣΗ!F190</f>
        <v xml:space="preserve">Έσοδα Καθαριότητας </v>
      </c>
      <c r="D11" s="101">
        <f>'[1]2025_ΕΣΟΔΑ'!D5</f>
        <v>1411.53442477876</v>
      </c>
      <c r="E11" s="126">
        <f t="shared" si="2"/>
        <v>6.2515989496298399E-2</v>
      </c>
      <c r="F11" s="127">
        <f>'[1]2025 Ιανουάριος'!F11+'2025 Φεβρουάριος'!D11</f>
        <v>2800.4644247787601</v>
      </c>
      <c r="G11" s="126">
        <f t="shared" si="3"/>
        <v>6.462708480271831E-2</v>
      </c>
      <c r="H11" s="127"/>
      <c r="I11" s="126" t="e">
        <f t="shared" si="4"/>
        <v>#DIV/0!</v>
      </c>
      <c r="J11" s="127">
        <f>H11+'[1]2025 Ιανουάριος'!J11</f>
        <v>0</v>
      </c>
      <c r="K11" s="126" t="e">
        <f t="shared" si="5"/>
        <v>#DIV/0!</v>
      </c>
      <c r="L11" s="148">
        <f>'[1]2024_60-69 ΕΞΟΔΑ+ΟΜ 2'!D117</f>
        <v>1318.5840707964603</v>
      </c>
      <c r="M11" s="126">
        <f t="shared" si="6"/>
        <v>7.7242799104854667E-2</v>
      </c>
      <c r="N11" s="127">
        <f>L11+'[1]2025 Ιανουάριος'!N11</f>
        <v>2092.9203539823011</v>
      </c>
      <c r="O11" s="126">
        <f t="shared" si="7"/>
        <v>6.0965426583918923E-2</v>
      </c>
      <c r="P11" s="127">
        <f t="shared" si="0"/>
        <v>707.54407079645898</v>
      </c>
      <c r="Q11" s="126">
        <f t="shared" si="1"/>
        <v>0.74734759544308238</v>
      </c>
      <c r="R11" s="91"/>
      <c r="S11" s="91"/>
      <c r="T11" s="91"/>
      <c r="U11" s="91"/>
      <c r="V11" s="91"/>
    </row>
    <row r="12" spans="1:22" ht="17.25" customHeight="1" x14ac:dyDescent="0.2">
      <c r="A12" s="106">
        <v>11</v>
      </c>
      <c r="B12" s="106">
        <v>5</v>
      </c>
      <c r="C12" s="111" t="str">
        <f>[1]ΑΝΤΙΣΤΟΙΧΙΣΗ!F191</f>
        <v>Cancellation Fees</v>
      </c>
      <c r="D12" s="101">
        <f>'[1]2025_ΕΣΟΔΑ'!D6</f>
        <v>1638.42</v>
      </c>
      <c r="E12" s="126">
        <f t="shared" si="2"/>
        <v>7.2564611753326111E-2</v>
      </c>
      <c r="F12" s="127">
        <f>'[1]2025 Ιανουάριος'!F12+'2025 Φεβρουάριος'!D12</f>
        <v>1638.42</v>
      </c>
      <c r="G12" s="126">
        <f t="shared" si="3"/>
        <v>3.7810267234812268E-2</v>
      </c>
      <c r="H12" s="127"/>
      <c r="I12" s="126" t="e">
        <f t="shared" si="4"/>
        <v>#DIV/0!</v>
      </c>
      <c r="J12" s="127">
        <f>H12+'[1]2025 Ιανουάριος'!J12</f>
        <v>0</v>
      </c>
      <c r="K12" s="126" t="e">
        <f t="shared" si="5"/>
        <v>#DIV/0!</v>
      </c>
      <c r="L12" s="148">
        <f>'[1]2024_60-69 ΕΞΟΔΑ+ΟΜ 2'!D118</f>
        <v>0</v>
      </c>
      <c r="M12" s="126">
        <f t="shared" si="6"/>
        <v>0</v>
      </c>
      <c r="N12" s="127">
        <f>L12+'[1]2025 Ιανουάριος'!N12</f>
        <v>0</v>
      </c>
      <c r="O12" s="126">
        <f t="shared" si="7"/>
        <v>0</v>
      </c>
      <c r="P12" s="127">
        <f t="shared" si="0"/>
        <v>1638.42</v>
      </c>
      <c r="Q12" s="126">
        <f t="shared" si="1"/>
        <v>0</v>
      </c>
      <c r="R12" s="91"/>
      <c r="S12" s="91"/>
      <c r="T12" s="91"/>
      <c r="U12" s="91"/>
      <c r="V12" s="91"/>
    </row>
    <row r="13" spans="1:22" ht="31.5" customHeight="1" x14ac:dyDescent="0.2">
      <c r="A13" s="106">
        <v>12</v>
      </c>
      <c r="B13" s="106">
        <v>6</v>
      </c>
      <c r="C13" s="111" t="str">
        <f>[1]ΑΝΤΙΣΤΟΙΧΙΣΗ!F192</f>
        <v>Έσοδα Διαχείρισης καταλυμάτων 24%</v>
      </c>
      <c r="D13" s="101">
        <f>'[1]2025_ΕΣΟΔΑ'!D7</f>
        <v>251.43</v>
      </c>
      <c r="E13" s="126">
        <f t="shared" si="2"/>
        <v>1.1135679699429196E-2</v>
      </c>
      <c r="F13" s="127">
        <f>'[1]2025 Ιανουάριος'!F13+'2025 Φεβρουάριος'!D13</f>
        <v>251.43</v>
      </c>
      <c r="G13" s="126">
        <f t="shared" si="3"/>
        <v>5.8023189968682319E-3</v>
      </c>
      <c r="H13" s="127"/>
      <c r="I13" s="126" t="e">
        <f t="shared" si="4"/>
        <v>#DIV/0!</v>
      </c>
      <c r="J13" s="127">
        <f>H13+'[1]2025 Ιανουάριος'!J13</f>
        <v>0</v>
      </c>
      <c r="K13" s="126" t="e">
        <f t="shared" si="5"/>
        <v>#DIV/0!</v>
      </c>
      <c r="L13" s="148">
        <f>'[1]2024_60-69 ΕΞΟΔΑ+ΟΜ 2'!D119</f>
        <v>0</v>
      </c>
      <c r="M13" s="126">
        <f t="shared" si="6"/>
        <v>0</v>
      </c>
      <c r="N13" s="127">
        <f>L13+'[1]2025 Ιανουάριος'!N13</f>
        <v>0</v>
      </c>
      <c r="O13" s="126">
        <f t="shared" si="7"/>
        <v>0</v>
      </c>
      <c r="P13" s="127">
        <f t="shared" si="0"/>
        <v>251.43</v>
      </c>
      <c r="Q13" s="126">
        <f t="shared" si="1"/>
        <v>0</v>
      </c>
      <c r="R13" s="91"/>
      <c r="S13" s="91"/>
      <c r="T13" s="91"/>
      <c r="U13" s="91"/>
      <c r="V13" s="91"/>
    </row>
    <row r="14" spans="1:22" ht="32.25" customHeight="1" x14ac:dyDescent="0.2">
      <c r="A14" s="106">
        <v>13</v>
      </c>
      <c r="B14" s="106">
        <v>7</v>
      </c>
      <c r="C14" s="111" t="str">
        <f>[1]ΑΝΤΙΣΤΟΙΧΙΣΗ!F193</f>
        <v>Έσοδα από Ενοίκια Ιππάρχου 24%</v>
      </c>
      <c r="D14" s="101">
        <f>'[1]2025_ΕΣΟΔΑ'!D8</f>
        <v>100</v>
      </c>
      <c r="E14" s="126">
        <f t="shared" si="2"/>
        <v>4.4289383523959738E-3</v>
      </c>
      <c r="F14" s="127">
        <f>'[1]2025 Ιανουάριος'!F14+'2025 Φεβρουάριος'!D14</f>
        <v>200</v>
      </c>
      <c r="G14" s="126">
        <f t="shared" si="3"/>
        <v>4.6154547960611161E-3</v>
      </c>
      <c r="H14" s="127"/>
      <c r="I14" s="126" t="e">
        <f t="shared" si="4"/>
        <v>#DIV/0!</v>
      </c>
      <c r="J14" s="127">
        <f>H14+'[1]2025 Ιανουάριος'!J14</f>
        <v>0</v>
      </c>
      <c r="K14" s="126" t="e">
        <f t="shared" si="5"/>
        <v>#DIV/0!</v>
      </c>
      <c r="L14" s="148">
        <f>'[1]2024_60-69 ΕΞΟΔΑ+ΟΜ 2'!D120</f>
        <v>100</v>
      </c>
      <c r="M14" s="126">
        <f t="shared" si="6"/>
        <v>5.8580109388245479E-3</v>
      </c>
      <c r="N14" s="127">
        <f>L14+'[1]2025 Ιανουάριος'!N14</f>
        <v>200</v>
      </c>
      <c r="O14" s="126">
        <f t="shared" si="7"/>
        <v>5.8258716312751266E-3</v>
      </c>
      <c r="P14" s="127">
        <f t="shared" si="0"/>
        <v>0</v>
      </c>
      <c r="Q14" s="126">
        <f t="shared" si="1"/>
        <v>1</v>
      </c>
      <c r="R14" s="91"/>
      <c r="S14" s="91"/>
      <c r="T14" s="91"/>
      <c r="U14" s="91"/>
      <c r="V14" s="91"/>
    </row>
    <row r="15" spans="1:22" ht="30.75" customHeight="1" x14ac:dyDescent="0.2">
      <c r="A15" s="106">
        <v>14</v>
      </c>
      <c r="B15" s="106">
        <v>8</v>
      </c>
      <c r="C15" s="111" t="str">
        <f>[1]ΑΝΤΙΣΤΟΙΧΙΣΗ!F194</f>
        <v>Πωλ.Φύλαξη Αποσκευών (DIRECT)</v>
      </c>
      <c r="D15" s="101">
        <f>'[1]2025_ΕΣΟΔΑ'!D9</f>
        <v>29.029999999999998</v>
      </c>
      <c r="E15" s="126">
        <f t="shared" si="2"/>
        <v>1.285720803700551E-3</v>
      </c>
      <c r="F15" s="127">
        <f>'[1]2025 Ιανουάριος'!F15+'2025 Φεβρουάριος'!D15</f>
        <v>97.580000000000013</v>
      </c>
      <c r="G15" s="126">
        <f t="shared" si="3"/>
        <v>2.2518803949982185E-3</v>
      </c>
      <c r="H15" s="127"/>
      <c r="I15" s="126" t="e">
        <f t="shared" si="4"/>
        <v>#DIV/0!</v>
      </c>
      <c r="J15" s="127">
        <f>H15+'[1]2025 Ιανουάριος'!J15</f>
        <v>0</v>
      </c>
      <c r="K15" s="126" t="e">
        <f t="shared" si="5"/>
        <v>#DIV/0!</v>
      </c>
      <c r="L15" s="148">
        <f>'[1]2024_60-69 ΕΞΟΔΑ+ΟΜ 2'!D121</f>
        <v>0</v>
      </c>
      <c r="M15" s="126">
        <f t="shared" si="6"/>
        <v>0</v>
      </c>
      <c r="N15" s="127">
        <f>L15+'[1]2025 Ιανουάριος'!N15</f>
        <v>0</v>
      </c>
      <c r="O15" s="126">
        <f t="shared" si="7"/>
        <v>0</v>
      </c>
      <c r="P15" s="127">
        <f t="shared" si="0"/>
        <v>97.580000000000013</v>
      </c>
      <c r="Q15" s="126">
        <f t="shared" si="1"/>
        <v>0</v>
      </c>
      <c r="R15" s="91"/>
      <c r="S15" s="91"/>
      <c r="T15" s="91"/>
      <c r="U15" s="91"/>
      <c r="V15" s="91"/>
    </row>
    <row r="16" spans="1:22" ht="29.25" customHeight="1" x14ac:dyDescent="0.2">
      <c r="A16" s="106">
        <v>15</v>
      </c>
      <c r="B16" s="106">
        <v>9</v>
      </c>
      <c r="C16" s="111" t="str">
        <f>[1]ΑΝΤΙΣΤΟΙΧΙΣΗ!F195</f>
        <v>Πωλ.Φύλαξη Αποσκευών  (ΤΡΙΤΩΝ) (RADICAL)</v>
      </c>
      <c r="D16" s="101">
        <f>'[1]2025_ΕΣΟΔΑ'!D10</f>
        <v>20.16</v>
      </c>
      <c r="E16" s="126">
        <f t="shared" si="2"/>
        <v>8.9287397184302823E-4</v>
      </c>
      <c r="F16" s="127">
        <f>'[1]2025 Ιανουάριος'!F16+'2025 Φεβρουάριος'!D16</f>
        <v>36.28</v>
      </c>
      <c r="G16" s="126">
        <f t="shared" si="3"/>
        <v>8.3724350000548644E-4</v>
      </c>
      <c r="H16" s="127"/>
      <c r="I16" s="126" t="e">
        <f t="shared" si="4"/>
        <v>#DIV/0!</v>
      </c>
      <c r="J16" s="127">
        <f>H16+'[1]2025 Ιανουάριος'!J16</f>
        <v>0</v>
      </c>
      <c r="K16" s="126" t="e">
        <f t="shared" si="5"/>
        <v>#DIV/0!</v>
      </c>
      <c r="L16" s="148">
        <f>'[1]2024_60-69 ΕΞΟΔΑ+ΟΜ 2'!D122</f>
        <v>0</v>
      </c>
      <c r="M16" s="126">
        <f t="shared" si="6"/>
        <v>0</v>
      </c>
      <c r="N16" s="127">
        <f>L16+'[1]2025 Ιανουάριος'!N16</f>
        <v>0</v>
      </c>
      <c r="O16" s="126">
        <f t="shared" si="7"/>
        <v>0</v>
      </c>
      <c r="P16" s="127">
        <f t="shared" si="0"/>
        <v>36.28</v>
      </c>
      <c r="Q16" s="126">
        <f t="shared" si="1"/>
        <v>0</v>
      </c>
      <c r="R16" s="91"/>
      <c r="S16" s="91"/>
      <c r="T16" s="91"/>
      <c r="U16" s="91"/>
      <c r="V16" s="91"/>
    </row>
    <row r="17" spans="1:22" ht="34.5" customHeight="1" x14ac:dyDescent="0.2">
      <c r="A17" s="106">
        <v>16</v>
      </c>
      <c r="B17" s="106">
        <v>10</v>
      </c>
      <c r="C17" s="111" t="str">
        <f>[1]ΑΝΤΙΣΤΟΙΧΙΣΗ!F196</f>
        <v>Πωλ. TRANSFER (Περιορισμένη Μίσθωση)</v>
      </c>
      <c r="D17" s="101">
        <f>'[1]2025_ΕΣΟΔΑ'!D11</f>
        <v>0</v>
      </c>
      <c r="E17" s="126">
        <f t="shared" si="2"/>
        <v>0</v>
      </c>
      <c r="F17" s="127">
        <f>'[1]2025 Ιανουάριος'!F17+'2025 Φεβρουάριος'!D17</f>
        <v>0</v>
      </c>
      <c r="G17" s="126">
        <f t="shared" si="3"/>
        <v>0</v>
      </c>
      <c r="H17" s="127"/>
      <c r="I17" s="126" t="e">
        <f t="shared" si="4"/>
        <v>#DIV/0!</v>
      </c>
      <c r="J17" s="127">
        <f>H17+'[1]2025 Ιανουάριος'!J17</f>
        <v>0</v>
      </c>
      <c r="K17" s="126" t="e">
        <f t="shared" si="5"/>
        <v>#DIV/0!</v>
      </c>
      <c r="L17" s="148">
        <f>'[1]2024_60-69 ΕΞΟΔΑ+ΟΜ 2'!D123</f>
        <v>0</v>
      </c>
      <c r="M17" s="126">
        <f t="shared" si="6"/>
        <v>0</v>
      </c>
      <c r="N17" s="127">
        <f>L17+'[1]2025 Ιανουάριος'!N17</f>
        <v>0</v>
      </c>
      <c r="O17" s="126">
        <f t="shared" si="7"/>
        <v>0</v>
      </c>
      <c r="P17" s="127">
        <f t="shared" si="0"/>
        <v>0</v>
      </c>
      <c r="Q17" s="126" t="e">
        <f t="shared" si="1"/>
        <v>#DIV/0!</v>
      </c>
      <c r="R17" s="91"/>
      <c r="S17" s="91"/>
      <c r="T17" s="91"/>
      <c r="U17" s="91"/>
      <c r="V17" s="91"/>
    </row>
    <row r="18" spans="1:22" ht="27" customHeight="1" x14ac:dyDescent="0.2">
      <c r="A18" s="106">
        <v>17</v>
      </c>
      <c r="B18" s="106">
        <v>11</v>
      </c>
      <c r="C18" s="111" t="str">
        <f>[1]ΑΝΤΙΣΤΟΙΧΙΣΗ!F197</f>
        <v>Πωλ.Ενοικ.Μεταφ.Μέσων Αναψυχής (ποδήλατα)</v>
      </c>
      <c r="D18" s="101">
        <f>'[1]2025_ΕΣΟΔΑ'!D12</f>
        <v>0</v>
      </c>
      <c r="E18" s="126">
        <f t="shared" si="2"/>
        <v>0</v>
      </c>
      <c r="F18" s="127">
        <f>'[1]2025 Ιανουάριος'!F18+'2025 Φεβρουάριος'!D18</f>
        <v>0</v>
      </c>
      <c r="G18" s="126">
        <f t="shared" si="3"/>
        <v>0</v>
      </c>
      <c r="H18" s="127"/>
      <c r="I18" s="126" t="e">
        <f t="shared" si="4"/>
        <v>#DIV/0!</v>
      </c>
      <c r="J18" s="127">
        <f>H18+'[1]2025 Ιανουάριος'!J18</f>
        <v>0</v>
      </c>
      <c r="K18" s="126" t="e">
        <f t="shared" si="5"/>
        <v>#DIV/0!</v>
      </c>
      <c r="L18" s="148">
        <f>'[1]2024_60-69 ΕΞΟΔΑ+ΟΜ 2'!D124</f>
        <v>0</v>
      </c>
      <c r="M18" s="126">
        <f t="shared" si="6"/>
        <v>0</v>
      </c>
      <c r="N18" s="127">
        <f>L18+'[1]2025 Ιανουάριος'!N18</f>
        <v>0</v>
      </c>
      <c r="O18" s="126">
        <f t="shared" si="7"/>
        <v>0</v>
      </c>
      <c r="P18" s="127">
        <f>F18-N18</f>
        <v>0</v>
      </c>
      <c r="Q18" s="126" t="e">
        <f>N18/F18</f>
        <v>#DIV/0!</v>
      </c>
      <c r="R18" s="91"/>
      <c r="S18" s="91"/>
      <c r="T18" s="91"/>
      <c r="U18" s="91"/>
      <c r="V18" s="91"/>
    </row>
    <row r="19" spans="1:22" ht="33" customHeight="1" x14ac:dyDescent="0.2">
      <c r="A19" s="106">
        <v>18</v>
      </c>
      <c r="B19" s="106">
        <v>12</v>
      </c>
      <c r="C19" s="111" t="str">
        <f>[1]ΑΝΤΙΣΤΟΙΧΙΣΗ!F198</f>
        <v>Πωλ.Ενοικ.Μεταφ.Μέσων(αυτοκινητα)</v>
      </c>
      <c r="D19" s="101">
        <f>'[1]2025_ΕΣΟΔΑ'!D13</f>
        <v>0</v>
      </c>
      <c r="E19" s="126">
        <f t="shared" si="2"/>
        <v>0</v>
      </c>
      <c r="F19" s="127">
        <f>'[1]2025 Ιανουάριος'!F19+'2025 Φεβρουάριος'!D19</f>
        <v>0</v>
      </c>
      <c r="G19" s="126">
        <f t="shared" si="3"/>
        <v>0</v>
      </c>
      <c r="H19" s="127"/>
      <c r="I19" s="126" t="e">
        <f t="shared" si="4"/>
        <v>#DIV/0!</v>
      </c>
      <c r="J19" s="127">
        <f>H19+'[1]2025 Ιανουάριος'!J19</f>
        <v>0</v>
      </c>
      <c r="K19" s="126" t="e">
        <f t="shared" si="5"/>
        <v>#DIV/0!</v>
      </c>
      <c r="L19" s="148">
        <f>'[1]2024_60-69 ΕΞΟΔΑ+ΟΜ 2'!D125</f>
        <v>0</v>
      </c>
      <c r="M19" s="126">
        <f t="shared" si="6"/>
        <v>0</v>
      </c>
      <c r="N19" s="127">
        <f>L19+'[1]2025 Ιανουάριος'!N19</f>
        <v>0</v>
      </c>
      <c r="O19" s="126">
        <f t="shared" si="7"/>
        <v>0</v>
      </c>
      <c r="P19" s="127">
        <f t="shared" ref="P19:P37" si="8">F19-N19</f>
        <v>0</v>
      </c>
      <c r="Q19" s="126" t="e">
        <f t="shared" ref="Q19:Q37" si="9">N19/F19</f>
        <v>#DIV/0!</v>
      </c>
      <c r="R19" s="91"/>
      <c r="S19" s="91"/>
      <c r="T19" s="91"/>
      <c r="U19" s="91"/>
      <c r="V19" s="91"/>
    </row>
    <row r="20" spans="1:22" ht="31.5" customHeight="1" x14ac:dyDescent="0.2">
      <c r="A20" s="106">
        <v>19</v>
      </c>
      <c r="B20" s="106">
        <v>13</v>
      </c>
      <c r="C20" s="111" t="str">
        <f>[1]ΑΝΤΙΣΤΟΙΧΙΣΗ!F199</f>
        <v>Πωλήσεις Καθαριότητας (ΤΡΙΤΩΝ)</v>
      </c>
      <c r="D20" s="101">
        <f>'[1]2025_ΕΣΟΔΑ'!D14</f>
        <v>0</v>
      </c>
      <c r="E20" s="126">
        <f t="shared" si="2"/>
        <v>0</v>
      </c>
      <c r="F20" s="127">
        <f>'[1]2025 Ιανουάριος'!F20+'2025 Φεβρουάριος'!D20</f>
        <v>0</v>
      </c>
      <c r="G20" s="126">
        <f t="shared" si="3"/>
        <v>0</v>
      </c>
      <c r="H20" s="127"/>
      <c r="I20" s="126" t="e">
        <f t="shared" si="4"/>
        <v>#DIV/0!</v>
      </c>
      <c r="J20" s="127">
        <f>H20+'[1]2025 Ιανουάριος'!J20</f>
        <v>0</v>
      </c>
      <c r="K20" s="126" t="e">
        <f t="shared" si="5"/>
        <v>#DIV/0!</v>
      </c>
      <c r="L20" s="148">
        <f>'[1]2024_60-69 ΕΞΟΔΑ+ΟΜ 2'!D126</f>
        <v>0</v>
      </c>
      <c r="M20" s="126">
        <f t="shared" si="6"/>
        <v>0</v>
      </c>
      <c r="N20" s="127">
        <f>L20+'[1]2025 Ιανουάριος'!N20</f>
        <v>0</v>
      </c>
      <c r="O20" s="126">
        <f t="shared" si="7"/>
        <v>0</v>
      </c>
      <c r="P20" s="127">
        <f t="shared" si="8"/>
        <v>0</v>
      </c>
      <c r="Q20" s="126" t="e">
        <f t="shared" si="9"/>
        <v>#DIV/0!</v>
      </c>
      <c r="R20" s="91"/>
      <c r="S20" s="91"/>
      <c r="T20" s="91"/>
      <c r="U20" s="91"/>
      <c r="V20" s="91"/>
    </row>
    <row r="21" spans="1:22" ht="21" customHeight="1" x14ac:dyDescent="0.2">
      <c r="A21" s="106">
        <v>20</v>
      </c>
      <c r="B21" s="106">
        <v>14</v>
      </c>
      <c r="C21" s="111" t="str">
        <f>[1]ΑΝΤΙΣΤΟΙΧΙΣΗ!F200</f>
        <v>Πωλ.Κρουαζιέρας</v>
      </c>
      <c r="D21" s="101">
        <f>'[1]2025_ΕΣΟΔΑ'!D15</f>
        <v>0</v>
      </c>
      <c r="E21" s="126">
        <f t="shared" si="2"/>
        <v>0</v>
      </c>
      <c r="F21" s="127">
        <f>'[1]2025 Ιανουάριος'!F21+'2025 Φεβρουάριος'!D21</f>
        <v>0</v>
      </c>
      <c r="G21" s="126">
        <f t="shared" si="3"/>
        <v>0</v>
      </c>
      <c r="H21" s="127"/>
      <c r="I21" s="126" t="e">
        <f t="shared" si="4"/>
        <v>#DIV/0!</v>
      </c>
      <c r="J21" s="127">
        <f>H21+'[1]2025 Ιανουάριος'!J21</f>
        <v>0</v>
      </c>
      <c r="K21" s="126" t="e">
        <f t="shared" si="5"/>
        <v>#DIV/0!</v>
      </c>
      <c r="L21" s="148">
        <f>'[1]2024_60-69 ΕΞΟΔΑ+ΟΜ 2'!D127</f>
        <v>0</v>
      </c>
      <c r="M21" s="126">
        <f t="shared" si="6"/>
        <v>0</v>
      </c>
      <c r="N21" s="127">
        <f>L21+'[1]2025 Ιανουάριος'!N21</f>
        <v>0</v>
      </c>
      <c r="O21" s="126">
        <f t="shared" si="7"/>
        <v>0</v>
      </c>
      <c r="P21" s="127">
        <f t="shared" si="8"/>
        <v>0</v>
      </c>
      <c r="Q21" s="126" t="e">
        <f t="shared" si="9"/>
        <v>#DIV/0!</v>
      </c>
      <c r="R21" s="91"/>
      <c r="S21" s="91"/>
      <c r="T21" s="91"/>
      <c r="U21" s="91"/>
      <c r="V21" s="91"/>
    </row>
    <row r="22" spans="1:22" ht="18.75" customHeight="1" x14ac:dyDescent="0.2">
      <c r="A22" s="106">
        <v>21</v>
      </c>
      <c r="B22" s="106">
        <v>15</v>
      </c>
      <c r="C22" s="111" t="str">
        <f>[1]ΑΝΤΙΣΤΟΙΧΙΣΗ!F201</f>
        <v>Πωλ. Μαθημάτων</v>
      </c>
      <c r="D22" s="101">
        <f>'[1]2025_ΕΣΟΔΑ'!D16</f>
        <v>0</v>
      </c>
      <c r="E22" s="126">
        <f t="shared" si="2"/>
        <v>0</v>
      </c>
      <c r="F22" s="127">
        <f>'[1]2025 Ιανουάριος'!F22+'2025 Φεβρουάριος'!D22</f>
        <v>0</v>
      </c>
      <c r="G22" s="126">
        <f t="shared" si="3"/>
        <v>0</v>
      </c>
      <c r="H22" s="127"/>
      <c r="I22" s="126" t="e">
        <f t="shared" si="4"/>
        <v>#DIV/0!</v>
      </c>
      <c r="J22" s="127">
        <f>H22+'[1]2025 Ιανουάριος'!J22</f>
        <v>0</v>
      </c>
      <c r="K22" s="126" t="e">
        <f t="shared" si="5"/>
        <v>#DIV/0!</v>
      </c>
      <c r="L22" s="148">
        <f>'[1]2024_60-69 ΕΞΟΔΑ+ΟΜ 2'!D128</f>
        <v>0</v>
      </c>
      <c r="M22" s="126">
        <f t="shared" si="6"/>
        <v>0</v>
      </c>
      <c r="N22" s="127">
        <f>L22+'[1]2025 Ιανουάριος'!N22</f>
        <v>0</v>
      </c>
      <c r="O22" s="126">
        <f t="shared" si="7"/>
        <v>0</v>
      </c>
      <c r="P22" s="127">
        <f t="shared" si="8"/>
        <v>0</v>
      </c>
      <c r="Q22" s="126" t="e">
        <f t="shared" si="9"/>
        <v>#DIV/0!</v>
      </c>
      <c r="R22" s="91"/>
      <c r="S22" s="91"/>
      <c r="T22" s="91"/>
      <c r="U22" s="91"/>
      <c r="V22" s="91"/>
    </row>
    <row r="23" spans="1:22" ht="31.5" customHeight="1" x14ac:dyDescent="0.2">
      <c r="A23" s="106">
        <v>22</v>
      </c>
      <c r="B23" s="106">
        <v>16</v>
      </c>
      <c r="C23" s="111" t="str">
        <f>[1]ΑΝΤΙΣΤΟΙΧΙΣΗ!F202</f>
        <v>Πωλ.Κρουαζ.Transfer.MM. (ΠΑΚΕΤΟ)</v>
      </c>
      <c r="D23" s="101">
        <f>'[1]2025_ΕΣΟΔΑ'!D17</f>
        <v>0</v>
      </c>
      <c r="E23" s="126">
        <f t="shared" si="2"/>
        <v>0</v>
      </c>
      <c r="F23" s="127">
        <f>'[1]2025 Ιανουάριος'!F23+'2025 Φεβρουάριος'!D23</f>
        <v>0</v>
      </c>
      <c r="G23" s="126">
        <f t="shared" si="3"/>
        <v>0</v>
      </c>
      <c r="H23" s="127"/>
      <c r="I23" s="126" t="e">
        <f t="shared" si="4"/>
        <v>#DIV/0!</v>
      </c>
      <c r="J23" s="127">
        <f>H23+'[1]2025 Ιανουάριος'!J23</f>
        <v>0</v>
      </c>
      <c r="K23" s="126" t="e">
        <f t="shared" si="5"/>
        <v>#DIV/0!</v>
      </c>
      <c r="L23" s="148">
        <f>'[1]2024_60-69 ΕΞΟΔΑ+ΟΜ 2'!D129</f>
        <v>0</v>
      </c>
      <c r="M23" s="126">
        <f t="shared" si="6"/>
        <v>0</v>
      </c>
      <c r="N23" s="127">
        <f>L23+'[1]2025 Ιανουάριος'!N23</f>
        <v>0</v>
      </c>
      <c r="O23" s="126">
        <f t="shared" si="7"/>
        <v>0</v>
      </c>
      <c r="P23" s="127">
        <f t="shared" si="8"/>
        <v>0</v>
      </c>
      <c r="Q23" s="126" t="e">
        <f t="shared" si="9"/>
        <v>#DIV/0!</v>
      </c>
      <c r="R23" s="91"/>
      <c r="S23" s="91"/>
      <c r="T23" s="91"/>
      <c r="U23" s="91"/>
      <c r="V23" s="91"/>
    </row>
    <row r="24" spans="1:22" ht="22.5" customHeight="1" x14ac:dyDescent="0.2">
      <c r="A24" s="106">
        <v>23</v>
      </c>
      <c r="B24" s="106">
        <v>17</v>
      </c>
      <c r="C24" s="111" t="str">
        <f>[1]ΑΝΤΙΣΤΟΙΧΙΣΗ!F203</f>
        <v>Προμ. Συστ.Πελ. Αυτοκ.</v>
      </c>
      <c r="D24" s="101">
        <f>'[1]2025_ΕΣΟΔΑ'!D18</f>
        <v>0</v>
      </c>
      <c r="E24" s="126">
        <f t="shared" si="2"/>
        <v>0</v>
      </c>
      <c r="F24" s="127">
        <f>'[1]2025 Ιανουάριος'!F24+'2025 Φεβρουάριος'!D24</f>
        <v>0</v>
      </c>
      <c r="G24" s="126">
        <f t="shared" si="3"/>
        <v>0</v>
      </c>
      <c r="H24" s="127"/>
      <c r="I24" s="126" t="e">
        <f t="shared" si="4"/>
        <v>#DIV/0!</v>
      </c>
      <c r="J24" s="127">
        <f>H24+'[1]2025 Ιανουάριος'!J24</f>
        <v>0</v>
      </c>
      <c r="K24" s="126" t="e">
        <f t="shared" si="5"/>
        <v>#DIV/0!</v>
      </c>
      <c r="L24" s="148">
        <f>'[1]2024_60-69 ΕΞΟΔΑ+ΟΜ 2'!D130</f>
        <v>15</v>
      </c>
      <c r="M24" s="126">
        <f t="shared" si="6"/>
        <v>8.7870164082368217E-4</v>
      </c>
      <c r="N24" s="127">
        <f>L24+'[1]2025 Ιανουάριος'!N24</f>
        <v>15</v>
      </c>
      <c r="O24" s="126">
        <f t="shared" si="7"/>
        <v>4.369403723456345E-4</v>
      </c>
      <c r="P24" s="127">
        <f t="shared" si="8"/>
        <v>-15</v>
      </c>
      <c r="Q24" s="126" t="e">
        <f t="shared" si="9"/>
        <v>#DIV/0!</v>
      </c>
      <c r="R24" s="91"/>
      <c r="S24" s="91"/>
      <c r="T24" s="91"/>
      <c r="U24" s="91"/>
      <c r="V24" s="91"/>
    </row>
    <row r="25" spans="1:22" ht="20.25" customHeight="1" x14ac:dyDescent="0.2">
      <c r="A25" s="106">
        <v>24</v>
      </c>
      <c r="B25" s="106">
        <v>18</v>
      </c>
      <c r="C25" s="111" t="str">
        <f>[1]ΑΝΤΙΣΤΟΙΧΙΣΗ!F204</f>
        <v>Προμ. Συστ.Πελ. Γυμν.</v>
      </c>
      <c r="D25" s="101">
        <f>'[1]2025_ΕΣΟΔΑ'!D19</f>
        <v>0</v>
      </c>
      <c r="E25" s="126">
        <f t="shared" si="2"/>
        <v>0</v>
      </c>
      <c r="F25" s="127">
        <f>'[1]2025 Ιανουάριος'!F25+'2025 Φεβρουάριος'!D25</f>
        <v>0</v>
      </c>
      <c r="G25" s="126">
        <f t="shared" si="3"/>
        <v>0</v>
      </c>
      <c r="H25" s="127"/>
      <c r="I25" s="126" t="e">
        <f t="shared" si="4"/>
        <v>#DIV/0!</v>
      </c>
      <c r="J25" s="127">
        <f>H25+'[1]2025 Ιανουάριος'!J25</f>
        <v>0</v>
      </c>
      <c r="K25" s="126" t="e">
        <f t="shared" si="5"/>
        <v>#DIV/0!</v>
      </c>
      <c r="L25" s="148">
        <f>'[1]2024_60-69 ΕΞΟΔΑ+ΟΜ 2'!D131</f>
        <v>0</v>
      </c>
      <c r="M25" s="126">
        <f t="shared" si="6"/>
        <v>0</v>
      </c>
      <c r="N25" s="127">
        <f>L25+'[1]2025 Ιανουάριος'!N25</f>
        <v>0</v>
      </c>
      <c r="O25" s="126">
        <f t="shared" si="7"/>
        <v>0</v>
      </c>
      <c r="P25" s="127">
        <f t="shared" si="8"/>
        <v>0</v>
      </c>
      <c r="Q25" s="126" t="e">
        <f t="shared" si="9"/>
        <v>#DIV/0!</v>
      </c>
      <c r="R25" s="91"/>
      <c r="S25" s="91"/>
      <c r="T25" s="91"/>
      <c r="U25" s="91"/>
      <c r="V25" s="91"/>
    </row>
    <row r="26" spans="1:22" ht="18.75" customHeight="1" x14ac:dyDescent="0.2">
      <c r="A26" s="106">
        <v>25</v>
      </c>
      <c r="B26" s="106">
        <v>19</v>
      </c>
      <c r="C26" s="111" t="str">
        <f>[1]ΑΝΤΙΣΤΟΙΧΙΣΗ!F205</f>
        <v>Προμ.Σύστ.Πελ. TRANSFER</v>
      </c>
      <c r="D26" s="101">
        <f>'[1]2025_ΕΣΟΔΑ'!D20</f>
        <v>0</v>
      </c>
      <c r="E26" s="126">
        <f t="shared" si="2"/>
        <v>0</v>
      </c>
      <c r="F26" s="127">
        <f>'[1]2025 Ιανουάριος'!F26+'2025 Φεβρουάριος'!D26</f>
        <v>0</v>
      </c>
      <c r="G26" s="126">
        <f t="shared" si="3"/>
        <v>0</v>
      </c>
      <c r="H26" s="127"/>
      <c r="I26" s="126" t="e">
        <f t="shared" si="4"/>
        <v>#DIV/0!</v>
      </c>
      <c r="J26" s="127">
        <f>H26+'[1]2025 Ιανουάριος'!J26</f>
        <v>0</v>
      </c>
      <c r="K26" s="126" t="e">
        <f t="shared" si="5"/>
        <v>#DIV/0!</v>
      </c>
      <c r="L26" s="148">
        <f>'[1]2024_60-69 ΕΞΟΔΑ+ΟΜ 2'!D132</f>
        <v>0</v>
      </c>
      <c r="M26" s="126">
        <f t="shared" si="6"/>
        <v>0</v>
      </c>
      <c r="N26" s="127">
        <f>L26+'[1]2025 Ιανουάριος'!N26</f>
        <v>0</v>
      </c>
      <c r="O26" s="126">
        <f t="shared" si="7"/>
        <v>0</v>
      </c>
      <c r="P26" s="127">
        <f t="shared" si="8"/>
        <v>0</v>
      </c>
      <c r="Q26" s="126" t="e">
        <f t="shared" si="9"/>
        <v>#DIV/0!</v>
      </c>
      <c r="R26" s="91"/>
      <c r="S26" s="91"/>
      <c r="T26" s="91"/>
      <c r="U26" s="91"/>
      <c r="V26" s="91"/>
    </row>
    <row r="27" spans="1:22" ht="23.25" customHeight="1" x14ac:dyDescent="0.2">
      <c r="A27" s="106">
        <v>26</v>
      </c>
      <c r="B27" s="106">
        <v>20</v>
      </c>
      <c r="C27" s="111" t="str">
        <f>[1]ΑΝΤΙΣΤΟΙΧΙΣΗ!F206</f>
        <v>Προμ.Σύστ.Πελ.Εκδρ.- Ξεναγ.</v>
      </c>
      <c r="D27" s="101">
        <f>'[1]2025_ΕΣΟΔΑ'!D21</f>
        <v>14.25</v>
      </c>
      <c r="E27" s="126">
        <f t="shared" si="2"/>
        <v>6.3112371521642627E-4</v>
      </c>
      <c r="F27" s="127">
        <f>'[1]2025 Ιανουάριος'!F27+'2025 Φεβρουάριος'!D27</f>
        <v>14.25</v>
      </c>
      <c r="G27" s="126">
        <f t="shared" si="3"/>
        <v>3.2885115421935448E-4</v>
      </c>
      <c r="H27" s="127"/>
      <c r="I27" s="126" t="e">
        <f t="shared" si="4"/>
        <v>#DIV/0!</v>
      </c>
      <c r="J27" s="127">
        <f>H27+'[1]2025 Ιανουάριος'!J27</f>
        <v>0</v>
      </c>
      <c r="K27" s="126" t="e">
        <f t="shared" si="5"/>
        <v>#DIV/0!</v>
      </c>
      <c r="L27" s="148">
        <f>'[1]2024_60-69 ΕΞΟΔΑ+ΟΜ 2'!D133</f>
        <v>0</v>
      </c>
      <c r="M27" s="126">
        <f t="shared" si="6"/>
        <v>0</v>
      </c>
      <c r="N27" s="127">
        <f>L27+'[1]2025 Ιανουάριος'!N27</f>
        <v>0</v>
      </c>
      <c r="O27" s="126">
        <f t="shared" si="7"/>
        <v>0</v>
      </c>
      <c r="P27" s="127">
        <f t="shared" si="8"/>
        <v>14.25</v>
      </c>
      <c r="Q27" s="126">
        <f t="shared" si="9"/>
        <v>0</v>
      </c>
      <c r="R27" s="91"/>
      <c r="S27" s="91"/>
      <c r="T27" s="91"/>
      <c r="U27" s="91"/>
      <c r="V27" s="91"/>
    </row>
    <row r="28" spans="1:22" ht="23.25" customHeight="1" x14ac:dyDescent="0.2">
      <c r="A28" s="106">
        <v>27</v>
      </c>
      <c r="B28" s="106">
        <v>21</v>
      </c>
      <c r="C28" s="111" t="str">
        <f>[1]ΑΝΤΙΣΤΟΙΧΙΣΗ!F207</f>
        <v>Προμ.Συστ.Πελ.Κρουαζιέρας</v>
      </c>
      <c r="D28" s="101">
        <f>'[1]2025_ΕΣΟΔΑ'!D22</f>
        <v>0</v>
      </c>
      <c r="E28" s="126">
        <f t="shared" si="2"/>
        <v>0</v>
      </c>
      <c r="F28" s="127">
        <f>'[1]2025 Ιανουάριος'!F28+'2025 Φεβρουάριος'!D28</f>
        <v>0</v>
      </c>
      <c r="G28" s="126">
        <f t="shared" si="3"/>
        <v>0</v>
      </c>
      <c r="H28" s="127"/>
      <c r="I28" s="126" t="e">
        <f t="shared" si="4"/>
        <v>#DIV/0!</v>
      </c>
      <c r="J28" s="127">
        <f>H28+'[1]2025 Ιανουάριος'!J28</f>
        <v>0</v>
      </c>
      <c r="K28" s="126" t="e">
        <f t="shared" si="5"/>
        <v>#DIV/0!</v>
      </c>
      <c r="L28" s="148">
        <f>'[1]2024_60-69 ΕΞΟΔΑ+ΟΜ 2'!D134</f>
        <v>0</v>
      </c>
      <c r="M28" s="126">
        <f t="shared" si="6"/>
        <v>0</v>
      </c>
      <c r="N28" s="127">
        <f>L28+'[1]2025 Ιανουάριος'!N28</f>
        <v>0</v>
      </c>
      <c r="O28" s="126">
        <f t="shared" si="7"/>
        <v>0</v>
      </c>
      <c r="P28" s="127">
        <f t="shared" si="8"/>
        <v>0</v>
      </c>
      <c r="Q28" s="126" t="e">
        <f t="shared" si="9"/>
        <v>#DIV/0!</v>
      </c>
      <c r="R28" s="91"/>
      <c r="S28" s="91"/>
      <c r="T28" s="91"/>
      <c r="U28" s="91"/>
      <c r="V28" s="91"/>
    </row>
    <row r="29" spans="1:22" ht="23.25" customHeight="1" x14ac:dyDescent="0.2">
      <c r="A29" s="106">
        <v>28</v>
      </c>
      <c r="B29" s="106">
        <v>22</v>
      </c>
      <c r="C29" s="111" t="str">
        <f>[1]ΑΝΤΙΣΤΟΙΧΙΣΗ!F208</f>
        <v>Ασυνήθη έσοδα και κέρδη</v>
      </c>
      <c r="D29" s="101">
        <f>'[1]2025_ΕΣΟΔΑ'!D23</f>
        <v>0</v>
      </c>
      <c r="E29" s="126">
        <f t="shared" si="2"/>
        <v>0</v>
      </c>
      <c r="F29" s="127">
        <f>'[1]2025 Ιανουάριος'!F29+'2025 Φεβρουάριος'!D29</f>
        <v>4</v>
      </c>
      <c r="G29" s="126">
        <f t="shared" si="3"/>
        <v>9.2309095921222313E-5</v>
      </c>
      <c r="H29" s="127"/>
      <c r="I29" s="126" t="e">
        <f t="shared" si="4"/>
        <v>#DIV/0!</v>
      </c>
      <c r="J29" s="127">
        <f>H29+'[1]2025 Ιανουάριος'!J29</f>
        <v>0</v>
      </c>
      <c r="K29" s="126" t="e">
        <f t="shared" si="5"/>
        <v>#DIV/0!</v>
      </c>
      <c r="L29" s="148">
        <f>'[1]2024_60-69 ΕΞΟΔΑ+ΟΜ 2'!D135</f>
        <v>15.01</v>
      </c>
      <c r="M29" s="126">
        <f t="shared" si="6"/>
        <v>8.7928744191756458E-4</v>
      </c>
      <c r="N29" s="127">
        <f>L29+'[1]2025 Ιανουάριος'!N29</f>
        <v>5350.42</v>
      </c>
      <c r="O29" s="126">
        <f t="shared" si="7"/>
        <v>0.15585430046703533</v>
      </c>
      <c r="P29" s="127">
        <f t="shared" si="8"/>
        <v>-5346.42</v>
      </c>
      <c r="Q29" s="126">
        <f t="shared" si="9"/>
        <v>1337.605</v>
      </c>
      <c r="R29" s="91"/>
      <c r="S29" s="91"/>
      <c r="T29" s="91"/>
      <c r="U29" s="91"/>
      <c r="V29" s="91"/>
    </row>
    <row r="30" spans="1:22" ht="25.5" customHeight="1" x14ac:dyDescent="0.2">
      <c r="A30" s="106">
        <v>29</v>
      </c>
      <c r="B30" s="106">
        <v>23</v>
      </c>
      <c r="C30" s="111" t="str">
        <f>[1]ΑΝΤΙΣΤΟΙΧΙΣΗ!F209</f>
        <v>Φορος Παρεπιδημούντων</v>
      </c>
      <c r="D30" s="101">
        <f>'[1]2025_ΕΣΟΔΑ'!D24</f>
        <v>-102.63</v>
      </c>
      <c r="E30" s="126">
        <f t="shared" si="2"/>
        <v>-4.5454194310639877E-3</v>
      </c>
      <c r="F30" s="127">
        <f>'[1]2025 Ιανουάριος'!F30+'2025 Φεβρουάριος'!D30</f>
        <v>-205.45999999999998</v>
      </c>
      <c r="G30" s="126">
        <f t="shared" si="3"/>
        <v>-4.7414567119935837E-3</v>
      </c>
      <c r="H30" s="127"/>
      <c r="I30" s="126" t="e">
        <f t="shared" si="4"/>
        <v>#DIV/0!</v>
      </c>
      <c r="J30" s="127">
        <f>H30+'[1]2025 Ιανουάριος'!J30</f>
        <v>0</v>
      </c>
      <c r="K30" s="126" t="e">
        <f t="shared" si="5"/>
        <v>#DIV/0!</v>
      </c>
      <c r="L30" s="148">
        <f>'[1]2024_60-69 ΕΞΟΔΑ+ΟΜ 2'!D136</f>
        <v>-85.21</v>
      </c>
      <c r="M30" s="126">
        <f t="shared" si="6"/>
        <v>-4.991611120972397E-3</v>
      </c>
      <c r="N30" s="127">
        <f>L30+'[1]2025 Ιανουάριος'!N30</f>
        <v>-145.13</v>
      </c>
      <c r="O30" s="126">
        <f t="shared" si="7"/>
        <v>-4.227543749234796E-3</v>
      </c>
      <c r="P30" s="127">
        <f t="shared" si="8"/>
        <v>-60.329999999999984</v>
      </c>
      <c r="Q30" s="126">
        <f t="shared" si="9"/>
        <v>0.70636620266718586</v>
      </c>
      <c r="R30" s="91"/>
      <c r="S30" s="91"/>
      <c r="T30" s="91"/>
      <c r="U30" s="91"/>
      <c r="V30" s="91"/>
    </row>
    <row r="31" spans="1:22" ht="24" customHeight="1" x14ac:dyDescent="0.2">
      <c r="A31" s="106">
        <v>30</v>
      </c>
      <c r="B31" s="106">
        <v>24</v>
      </c>
      <c r="C31" s="111" t="str">
        <f>[1]ΑΝΤΙΣΤΟΙΧΙΣΗ!F210</f>
        <v xml:space="preserve">Πρόβλεψη </v>
      </c>
      <c r="D31" s="101">
        <f>'[1]2025_ΕΣΟΔΑ'!D25</f>
        <v>0</v>
      </c>
      <c r="E31" s="126">
        <f t="shared" si="2"/>
        <v>0</v>
      </c>
      <c r="F31" s="127">
        <f>'[1]2025 Ιανουάριος'!F31+'2025 Φεβρουάριος'!D31</f>
        <v>0</v>
      </c>
      <c r="G31" s="126">
        <f t="shared" si="3"/>
        <v>0</v>
      </c>
      <c r="H31" s="127"/>
      <c r="I31" s="126" t="e">
        <f t="shared" si="4"/>
        <v>#DIV/0!</v>
      </c>
      <c r="J31" s="127">
        <f>H31+'[1]2025 Ιανουάριος'!J31</f>
        <v>0</v>
      </c>
      <c r="K31" s="126" t="e">
        <f t="shared" si="5"/>
        <v>#DIV/0!</v>
      </c>
      <c r="L31" s="148">
        <f>'[1]2024_60-69 ΕΞΟΔΑ+ΟΜ 2'!D137</f>
        <v>0</v>
      </c>
      <c r="M31" s="126">
        <f t="shared" si="6"/>
        <v>0</v>
      </c>
      <c r="N31" s="127">
        <f>L31+'[1]2025 Ιανουάριος'!N31</f>
        <v>0</v>
      </c>
      <c r="O31" s="126">
        <f t="shared" si="7"/>
        <v>0</v>
      </c>
      <c r="P31" s="127">
        <f t="shared" si="8"/>
        <v>0</v>
      </c>
      <c r="Q31" s="126" t="e">
        <f t="shared" si="9"/>
        <v>#DIV/0!</v>
      </c>
      <c r="R31" s="91"/>
      <c r="S31" s="91"/>
      <c r="T31" s="91"/>
      <c r="U31" s="91"/>
      <c r="V31" s="91"/>
    </row>
    <row r="32" spans="1:22" ht="24" customHeight="1" x14ac:dyDescent="0.2">
      <c r="A32" s="106">
        <v>31</v>
      </c>
      <c r="B32" s="106">
        <v>25</v>
      </c>
      <c r="C32" s="111">
        <f>[1]ΑΝΤΙΣΤΟΙΧΙΣΗ!F211</f>
        <v>0</v>
      </c>
      <c r="D32" s="101">
        <f>'[1]2025_ΕΣΟΔΑ'!D26</f>
        <v>0</v>
      </c>
      <c r="E32" s="126">
        <f t="shared" si="2"/>
        <v>0</v>
      </c>
      <c r="F32" s="127">
        <f>'[1]2025 Ιανουάριος'!F32+'2025 Φεβρουάριος'!D32</f>
        <v>0</v>
      </c>
      <c r="G32" s="126">
        <f t="shared" si="3"/>
        <v>0</v>
      </c>
      <c r="H32" s="127"/>
      <c r="I32" s="126" t="e">
        <f t="shared" si="4"/>
        <v>#DIV/0!</v>
      </c>
      <c r="J32" s="127">
        <f>H32+'[1]2025 Ιανουάριος'!J32</f>
        <v>0</v>
      </c>
      <c r="K32" s="126" t="e">
        <f t="shared" si="5"/>
        <v>#DIV/0!</v>
      </c>
      <c r="L32" s="148">
        <f>'[1]2024_60-69 ΕΞΟΔΑ+ΟΜ 2'!D138</f>
        <v>0</v>
      </c>
      <c r="M32" s="126">
        <f t="shared" si="6"/>
        <v>0</v>
      </c>
      <c r="N32" s="127">
        <f>L32+'[1]2025 Ιανουάριος'!N32</f>
        <v>0</v>
      </c>
      <c r="O32" s="126">
        <f t="shared" si="7"/>
        <v>0</v>
      </c>
      <c r="P32" s="127">
        <f t="shared" si="8"/>
        <v>0</v>
      </c>
      <c r="Q32" s="126" t="e">
        <f t="shared" si="9"/>
        <v>#DIV/0!</v>
      </c>
      <c r="R32" s="91"/>
      <c r="S32" s="91"/>
      <c r="T32" s="91"/>
      <c r="U32" s="91"/>
      <c r="V32" s="91"/>
    </row>
    <row r="33" spans="1:22" ht="24" customHeight="1" x14ac:dyDescent="0.2">
      <c r="A33" s="106">
        <v>32</v>
      </c>
      <c r="B33" s="106">
        <v>26</v>
      </c>
      <c r="C33" s="111">
        <f>[1]ΑΝΤΙΣΤΟΙΧΙΣΗ!F212</f>
        <v>0</v>
      </c>
      <c r="D33" s="101">
        <f>'[1]2025_ΕΣΟΔΑ'!D27</f>
        <v>0</v>
      </c>
      <c r="E33" s="126">
        <f t="shared" si="2"/>
        <v>0</v>
      </c>
      <c r="F33" s="127">
        <f>'[1]2025 Ιανουάριος'!F33+'2025 Φεβρουάριος'!D33</f>
        <v>0</v>
      </c>
      <c r="G33" s="126">
        <f t="shared" si="3"/>
        <v>0</v>
      </c>
      <c r="H33" s="127"/>
      <c r="I33" s="126" t="e">
        <f t="shared" si="4"/>
        <v>#DIV/0!</v>
      </c>
      <c r="J33" s="127">
        <f>H33+'[1]2025 Ιανουάριος'!J33</f>
        <v>0</v>
      </c>
      <c r="K33" s="126" t="e">
        <f t="shared" si="5"/>
        <v>#DIV/0!</v>
      </c>
      <c r="L33" s="148">
        <f>'[1]2024_60-69 ΕΞΟΔΑ+ΟΜ 2'!D139</f>
        <v>0</v>
      </c>
      <c r="M33" s="126">
        <f t="shared" si="6"/>
        <v>0</v>
      </c>
      <c r="N33" s="127">
        <f>L33+'[1]2025 Ιανουάριος'!N33</f>
        <v>0</v>
      </c>
      <c r="O33" s="126">
        <f t="shared" si="7"/>
        <v>0</v>
      </c>
      <c r="P33" s="127">
        <f t="shared" si="8"/>
        <v>0</v>
      </c>
      <c r="Q33" s="126" t="e">
        <f t="shared" si="9"/>
        <v>#DIV/0!</v>
      </c>
      <c r="R33" s="91"/>
      <c r="S33" s="91"/>
      <c r="T33" s="91"/>
      <c r="U33" s="91"/>
      <c r="V33" s="91"/>
    </row>
    <row r="34" spans="1:22" ht="24" customHeight="1" x14ac:dyDescent="0.2">
      <c r="A34" s="106">
        <v>33</v>
      </c>
      <c r="B34" s="106">
        <v>27</v>
      </c>
      <c r="C34" s="111">
        <f>[1]ΑΝΤΙΣΤΟΙΧΙΣΗ!F213</f>
        <v>0</v>
      </c>
      <c r="D34" s="101">
        <f>'[1]2025_ΕΣΟΔΑ'!D28</f>
        <v>0</v>
      </c>
      <c r="E34" s="126">
        <f t="shared" si="2"/>
        <v>0</v>
      </c>
      <c r="F34" s="127">
        <f>'[1]2025 Ιανουάριος'!F34+'2025 Φεβρουάριος'!D34</f>
        <v>0</v>
      </c>
      <c r="G34" s="126">
        <f t="shared" si="3"/>
        <v>0</v>
      </c>
      <c r="H34" s="127"/>
      <c r="I34" s="126" t="e">
        <f t="shared" si="4"/>
        <v>#DIV/0!</v>
      </c>
      <c r="J34" s="127">
        <f>H34+'[1]2025 Ιανουάριος'!J34</f>
        <v>0</v>
      </c>
      <c r="K34" s="126" t="e">
        <f t="shared" si="5"/>
        <v>#DIV/0!</v>
      </c>
      <c r="L34" s="148">
        <f>'[1]2024_60-69 ΕΞΟΔΑ+ΟΜ 2'!D140</f>
        <v>0</v>
      </c>
      <c r="M34" s="126">
        <f t="shared" si="6"/>
        <v>0</v>
      </c>
      <c r="N34" s="127">
        <f>L34+'[1]2025 Ιανουάριος'!N34</f>
        <v>0</v>
      </c>
      <c r="O34" s="126">
        <f t="shared" si="7"/>
        <v>0</v>
      </c>
      <c r="P34" s="127">
        <f t="shared" si="8"/>
        <v>0</v>
      </c>
      <c r="Q34" s="126" t="e">
        <f t="shared" si="9"/>
        <v>#DIV/0!</v>
      </c>
      <c r="R34" s="91"/>
      <c r="S34" s="91"/>
      <c r="T34" s="91"/>
      <c r="U34" s="91"/>
      <c r="V34" s="91"/>
    </row>
    <row r="35" spans="1:22" ht="24" customHeight="1" x14ac:dyDescent="0.2">
      <c r="A35" s="106">
        <v>34</v>
      </c>
      <c r="B35" s="106">
        <v>28</v>
      </c>
      <c r="C35" s="111">
        <f>[1]ΑΝΤΙΣΤΟΙΧΙΣΗ!F214</f>
        <v>0</v>
      </c>
      <c r="D35" s="101">
        <f>'[1]2025_ΕΣΟΔΑ'!D29</f>
        <v>0</v>
      </c>
      <c r="E35" s="126">
        <f t="shared" si="2"/>
        <v>0</v>
      </c>
      <c r="F35" s="127">
        <f>'[1]2025 Ιανουάριος'!F35+'2025 Φεβρουάριος'!D35</f>
        <v>0</v>
      </c>
      <c r="G35" s="126">
        <f t="shared" si="3"/>
        <v>0</v>
      </c>
      <c r="H35" s="127"/>
      <c r="I35" s="126" t="e">
        <f t="shared" si="4"/>
        <v>#DIV/0!</v>
      </c>
      <c r="J35" s="127">
        <f>H35+'[1]2025 Ιανουάριος'!J35</f>
        <v>0</v>
      </c>
      <c r="K35" s="126" t="e">
        <f t="shared" si="5"/>
        <v>#DIV/0!</v>
      </c>
      <c r="L35" s="148">
        <f>'[1]2024_60-69 ΕΞΟΔΑ+ΟΜ 2'!D141</f>
        <v>0</v>
      </c>
      <c r="M35" s="126">
        <f t="shared" si="6"/>
        <v>0</v>
      </c>
      <c r="N35" s="127">
        <f>L35+'[1]2025 Ιανουάριος'!N35</f>
        <v>0</v>
      </c>
      <c r="O35" s="126">
        <f t="shared" si="7"/>
        <v>0</v>
      </c>
      <c r="P35" s="127">
        <f t="shared" si="8"/>
        <v>0</v>
      </c>
      <c r="Q35" s="126" t="e">
        <f t="shared" si="9"/>
        <v>#DIV/0!</v>
      </c>
      <c r="R35" s="91"/>
      <c r="S35" s="91"/>
      <c r="T35" s="91"/>
      <c r="U35" s="91"/>
      <c r="V35" s="91"/>
    </row>
    <row r="36" spans="1:22" ht="24" customHeight="1" x14ac:dyDescent="0.2">
      <c r="A36" s="106">
        <v>35</v>
      </c>
      <c r="B36" s="106">
        <v>29</v>
      </c>
      <c r="C36" s="111">
        <f>[1]ΑΝΤΙΣΤΟΙΧΙΣΗ!F215</f>
        <v>0</v>
      </c>
      <c r="D36" s="101">
        <f>'[1]2025_ΕΣΟΔΑ'!D30</f>
        <v>0</v>
      </c>
      <c r="E36" s="126">
        <f t="shared" si="2"/>
        <v>0</v>
      </c>
      <c r="F36" s="127">
        <f>'[1]2025 Ιανουάριος'!F36+'2025 Φεβρουάριος'!D36</f>
        <v>0</v>
      </c>
      <c r="G36" s="126">
        <f t="shared" si="3"/>
        <v>0</v>
      </c>
      <c r="H36" s="127"/>
      <c r="I36" s="126" t="e">
        <f t="shared" si="4"/>
        <v>#DIV/0!</v>
      </c>
      <c r="J36" s="127">
        <f>H36+'[1]2025 Ιανουάριος'!J36</f>
        <v>0</v>
      </c>
      <c r="K36" s="126" t="e">
        <f t="shared" si="5"/>
        <v>#DIV/0!</v>
      </c>
      <c r="L36" s="148">
        <f>'[1]2024_60-69 ΕΞΟΔΑ+ΟΜ 2'!D142</f>
        <v>0</v>
      </c>
      <c r="M36" s="126">
        <f t="shared" si="6"/>
        <v>0</v>
      </c>
      <c r="N36" s="127">
        <f>L36+'[1]2025 Ιανουάριος'!N36</f>
        <v>0</v>
      </c>
      <c r="O36" s="126">
        <f t="shared" si="7"/>
        <v>0</v>
      </c>
      <c r="P36" s="127">
        <f t="shared" si="8"/>
        <v>0</v>
      </c>
      <c r="Q36" s="126" t="e">
        <f t="shared" si="9"/>
        <v>#DIV/0!</v>
      </c>
      <c r="R36" s="91"/>
      <c r="S36" s="91"/>
      <c r="T36" s="91"/>
      <c r="U36" s="91"/>
      <c r="V36" s="91"/>
    </row>
    <row r="37" spans="1:22" ht="24" customHeight="1" x14ac:dyDescent="0.2">
      <c r="A37" s="106">
        <v>36</v>
      </c>
      <c r="B37" s="106">
        <v>30</v>
      </c>
      <c r="C37" s="111">
        <f>[1]ΑΝΤΙΣΤΟΙΧΙΣΗ!F216</f>
        <v>0</v>
      </c>
      <c r="D37" s="101">
        <f>'[1]2025_ΕΣΟΔΑ'!D31</f>
        <v>0</v>
      </c>
      <c r="E37" s="126">
        <f t="shared" si="2"/>
        <v>0</v>
      </c>
      <c r="F37" s="127">
        <f>'[1]2025 Ιανουάριος'!F37+'2025 Φεβρουάριος'!D37</f>
        <v>0</v>
      </c>
      <c r="G37" s="126">
        <f t="shared" si="3"/>
        <v>0</v>
      </c>
      <c r="H37" s="127"/>
      <c r="I37" s="126" t="e">
        <f t="shared" si="4"/>
        <v>#DIV/0!</v>
      </c>
      <c r="J37" s="127">
        <f>H37+'[1]2025 Ιανουάριος'!J37</f>
        <v>0</v>
      </c>
      <c r="K37" s="126" t="e">
        <f t="shared" si="5"/>
        <v>#DIV/0!</v>
      </c>
      <c r="L37" s="148">
        <f>'[1]2024_60-69 ΕΞΟΔΑ+ΟΜ 2'!D143</f>
        <v>0</v>
      </c>
      <c r="M37" s="126">
        <f t="shared" si="6"/>
        <v>0</v>
      </c>
      <c r="N37" s="127">
        <f>L37+'[1]2025 Ιανουάριος'!N37</f>
        <v>0</v>
      </c>
      <c r="O37" s="126">
        <f t="shared" si="7"/>
        <v>0</v>
      </c>
      <c r="P37" s="127">
        <f t="shared" si="8"/>
        <v>0</v>
      </c>
      <c r="Q37" s="126" t="e">
        <f t="shared" si="9"/>
        <v>#DIV/0!</v>
      </c>
      <c r="R37" s="91"/>
      <c r="S37" s="91"/>
      <c r="T37" s="91"/>
      <c r="U37" s="91"/>
      <c r="V37" s="91"/>
    </row>
    <row r="38" spans="1:22" ht="15" customHeight="1" x14ac:dyDescent="0.2">
      <c r="A38" s="113">
        <v>37</v>
      </c>
      <c r="B38" s="113"/>
      <c r="C38" s="98" t="s">
        <v>17</v>
      </c>
      <c r="D38" s="97">
        <f>'[1]2025_ΕΣΟΔΑ'!D32</f>
        <v>22578.774424778763</v>
      </c>
      <c r="E38" s="96"/>
      <c r="F38" s="97">
        <f>'[1]2025_ΕΣΟΔΑ'!D34</f>
        <v>43332.674424778757</v>
      </c>
      <c r="G38" s="96"/>
      <c r="H38" s="97">
        <f>SUM(H8:H31)</f>
        <v>0</v>
      </c>
      <c r="I38" s="96"/>
      <c r="J38" s="97">
        <f>SUM(J8:J31)</f>
        <v>0</v>
      </c>
      <c r="K38" s="96"/>
      <c r="L38" s="97">
        <f>SUM(L8:L31)</f>
        <v>17070.640707964558</v>
      </c>
      <c r="M38" s="96"/>
      <c r="N38" s="97">
        <f>SUM(N8:N31)</f>
        <v>34329.626991150399</v>
      </c>
      <c r="O38" s="96"/>
      <c r="P38" s="97">
        <f>SUM(P8:P31)</f>
        <v>9003.0474336283678</v>
      </c>
      <c r="Q38" s="96"/>
      <c r="R38" s="91"/>
      <c r="S38" s="91"/>
      <c r="T38" s="91"/>
      <c r="U38" s="91"/>
      <c r="V38" s="91"/>
    </row>
    <row r="39" spans="1:22" ht="29.25" customHeight="1" x14ac:dyDescent="0.2">
      <c r="A39" s="113">
        <v>38</v>
      </c>
      <c r="B39" s="113"/>
      <c r="C39" s="98" t="s">
        <v>18</v>
      </c>
      <c r="D39" s="97">
        <f>D7-D38</f>
        <v>0</v>
      </c>
      <c r="E39" s="96"/>
      <c r="F39" s="97">
        <f>F7-F38</f>
        <v>0</v>
      </c>
      <c r="G39" s="96"/>
      <c r="H39" s="97">
        <f>H7-H38</f>
        <v>0</v>
      </c>
      <c r="I39" s="96"/>
      <c r="J39" s="97">
        <f>J7-J38</f>
        <v>0</v>
      </c>
      <c r="K39" s="96"/>
      <c r="L39" s="97">
        <f>L7-L38</f>
        <v>0</v>
      </c>
      <c r="M39" s="96"/>
      <c r="N39" s="97">
        <f>N7-N38</f>
        <v>0</v>
      </c>
      <c r="O39" s="96"/>
      <c r="P39" s="97">
        <f>P7-P38</f>
        <v>0</v>
      </c>
      <c r="Q39" s="96"/>
      <c r="R39" s="91"/>
      <c r="S39" s="91"/>
      <c r="T39" s="91"/>
      <c r="U39" s="91"/>
      <c r="V39" s="91"/>
    </row>
    <row r="40" spans="1:22" ht="41.25" customHeight="1" x14ac:dyDescent="0.2">
      <c r="A40" s="147">
        <v>39</v>
      </c>
      <c r="B40" s="147"/>
      <c r="C40" s="147" t="s">
        <v>160</v>
      </c>
      <c r="D40" s="183" t="str">
        <f>[1]ΑΝΤΙΣΤΟΙΧΙΣΗ!$F$32</f>
        <v xml:space="preserve">ΠΡΑΓΜΑΤΟΠΟΙΗΘΕΝΤΑ ΜΗΝΟΣ ΤΡΕΧ. ΕΤΟΥΣ </v>
      </c>
      <c r="E40" s="183"/>
      <c r="F40" s="183"/>
      <c r="G40" s="183"/>
      <c r="H40" s="183" t="str">
        <f>[1]ΑΝΤΙΣΤΟΙΧΙΣΗ!$F$35</f>
        <v>ΠΡΟΥΠΟΛΟΓΙΣΜΟΣ ΤΡΕΧΟΝΤΟΣ ΕΤΟΥΣ</v>
      </c>
      <c r="I40" s="183"/>
      <c r="J40" s="183"/>
      <c r="K40" s="183"/>
      <c r="L40" s="183" t="str">
        <f>[1]ΑΝΤΙΣΤΟΙΧΙΣΗ!$F$68</f>
        <v>ΠΡΑΓΜΑΤΟΠΟΙΗΘΕΝΤΑ ΠΡΟΗΓΟΥΜΕΝΟΥ ΕΤΟΥΣ</v>
      </c>
      <c r="M40" s="183"/>
      <c r="N40" s="183"/>
      <c r="O40" s="183">
        <f>[1]ΑΝΤΙΣΤΟΙΧΙΣΗ!$D$33</f>
        <v>2024</v>
      </c>
      <c r="P40" s="184" t="str">
        <f>[1]ΑΝΤΙΣΤΟΙΧΙΣΗ!$F$100</f>
        <v xml:space="preserve">ΣΥΓΚΡΙΣΕΙΣ </v>
      </c>
      <c r="Q40" s="184">
        <f>[1]ΑΝΤΙΣΤΟΙΧΙΣΗ!$H$141</f>
        <v>2024</v>
      </c>
      <c r="R40" s="91"/>
      <c r="S40" s="91"/>
      <c r="T40" s="91"/>
      <c r="U40" s="91"/>
      <c r="V40" s="91"/>
    </row>
    <row r="41" spans="1:22" ht="31.5" customHeight="1" x14ac:dyDescent="0.2">
      <c r="A41" s="113">
        <v>40</v>
      </c>
      <c r="B41" s="113"/>
      <c r="C41" s="118" t="s">
        <v>161</v>
      </c>
      <c r="D41" s="185" t="str">
        <f>[1]ΑΝΤΙΣΤΟΙΧΙΣΗ!$F$107</f>
        <v xml:space="preserve">ΦΕΒΡΟΥΑΡΙΟΣ ΤΡΕΧΟΝ ΕΤΟΣ </v>
      </c>
      <c r="E41" s="185"/>
      <c r="F41" s="185"/>
      <c r="G41" s="117">
        <f>[1]ΑΝΤΙΣΤΟΙΧΙΣΗ!$D$34</f>
        <v>2025</v>
      </c>
      <c r="H41" s="185" t="str">
        <f>[1]ΑΝΤΙΣΤΟΙΧΙΣΗ!$F$107</f>
        <v xml:space="preserve">ΦΕΒΡΟΥΑΡΙΟΣ ΤΡΕΧΟΝ ΕΤΟΣ </v>
      </c>
      <c r="I41" s="185"/>
      <c r="J41" s="185"/>
      <c r="K41" s="117">
        <f>[1]ΑΝΤΙΣΤΟΙΧΙΣΗ!$D$34</f>
        <v>2025</v>
      </c>
      <c r="L41" s="185" t="str">
        <f>[1]ΑΝΤΙΣΤΟΙΧΙΣΗ!$F$121</f>
        <v>ΦΕΒΡΟΥΑΡΙΟΣ ΠΡΟΗΓΟΥΜΕΝΟΥ ΕΤΟΥΣ</v>
      </c>
      <c r="M41" s="185"/>
      <c r="N41" s="185"/>
      <c r="O41" s="117">
        <f>[1]ΑΝΤΙΣΤΟΙΧΙΣΗ!$D$33</f>
        <v>2024</v>
      </c>
      <c r="P41" s="185"/>
      <c r="Q41" s="185"/>
      <c r="R41" s="91"/>
      <c r="S41" s="91"/>
      <c r="T41" s="91"/>
      <c r="U41" s="91"/>
      <c r="V41" s="91"/>
    </row>
    <row r="42" spans="1:22" ht="72" customHeight="1" x14ac:dyDescent="0.2">
      <c r="A42" s="116">
        <v>41</v>
      </c>
      <c r="B42" s="116" t="s">
        <v>19</v>
      </c>
      <c r="C42" s="115" t="s">
        <v>20</v>
      </c>
      <c r="D42" s="115" t="s">
        <v>162</v>
      </c>
      <c r="E42" s="114" t="s">
        <v>22</v>
      </c>
      <c r="F42" s="114" t="s">
        <v>23</v>
      </c>
      <c r="G42" s="114" t="s">
        <v>24</v>
      </c>
      <c r="H42" s="114" t="s">
        <v>21</v>
      </c>
      <c r="I42" s="114" t="s">
        <v>22</v>
      </c>
      <c r="J42" s="114" t="s">
        <v>23</v>
      </c>
      <c r="K42" s="114" t="s">
        <v>24</v>
      </c>
      <c r="L42" s="114" t="s">
        <v>21</v>
      </c>
      <c r="M42" s="114" t="s">
        <v>25</v>
      </c>
      <c r="N42" s="114" t="s">
        <v>26</v>
      </c>
      <c r="O42" s="114" t="s">
        <v>27</v>
      </c>
      <c r="P42" s="114" t="s">
        <v>28</v>
      </c>
      <c r="Q42" s="114" t="s">
        <v>29</v>
      </c>
      <c r="R42" s="91"/>
      <c r="S42" s="91"/>
      <c r="T42" s="91"/>
      <c r="U42" s="91"/>
      <c r="V42" s="91"/>
    </row>
    <row r="43" spans="1:22" ht="18" x14ac:dyDescent="0.2">
      <c r="A43" s="113">
        <v>42</v>
      </c>
      <c r="B43" s="146" t="s">
        <v>2</v>
      </c>
      <c r="C43" s="98" t="s">
        <v>31</v>
      </c>
      <c r="D43" s="97">
        <f>SUM(D44:D73)</f>
        <v>35502.376666666671</v>
      </c>
      <c r="E43" s="96"/>
      <c r="F43" s="97">
        <f>SUM(F44:F73)</f>
        <v>82089.713333333333</v>
      </c>
      <c r="G43" s="96"/>
      <c r="H43" s="97">
        <f>SUM(H44:H73)</f>
        <v>0</v>
      </c>
      <c r="I43" s="96"/>
      <c r="J43" s="97">
        <f>SUM(J44:J73)</f>
        <v>0</v>
      </c>
      <c r="K43" s="96"/>
      <c r="L43" s="97">
        <f>SUM(L44:L73)</f>
        <v>40608.46</v>
      </c>
      <c r="M43" s="96"/>
      <c r="N43" s="97">
        <f>SUM(N44:N73)</f>
        <v>78460.739999999976</v>
      </c>
      <c r="O43" s="96"/>
      <c r="P43" s="97">
        <f>SUM(P44:P73)</f>
        <v>3562.3333333333376</v>
      </c>
      <c r="Q43" s="96"/>
      <c r="R43" s="91"/>
      <c r="S43" s="91"/>
      <c r="T43" s="91"/>
      <c r="U43" s="91"/>
      <c r="V43" s="91"/>
    </row>
    <row r="44" spans="1:22" ht="28.5" x14ac:dyDescent="0.2">
      <c r="A44" s="106">
        <v>43</v>
      </c>
      <c r="B44" s="106">
        <v>1</v>
      </c>
      <c r="C44" s="111" t="str">
        <f>[1]ΑΝΤΙΣΤΟΙΧΙΣΗ!I187</f>
        <v>Μικτές Αποδοχές H.Keepin (Α.Κ.Υπ.)</v>
      </c>
      <c r="D44" s="103">
        <f>'[1]2025_60-69 ΕΞΟΔΑ+ΟΜ 2'!E4</f>
        <v>2149.4900000000002</v>
      </c>
      <c r="E44" s="102">
        <f>D44/$D$74</f>
        <v>6.0370442284240544E-2</v>
      </c>
      <c r="F44" s="101">
        <f>'[1]2025 Ιανουάριος'!F44+'2025 Φεβρουάριος'!D44</f>
        <v>4347.2100000000009</v>
      </c>
      <c r="G44" s="102">
        <f>F44/$F$43</f>
        <v>5.2956817894438589E-2</v>
      </c>
      <c r="H44" s="103"/>
      <c r="I44" s="144" t="e">
        <f>H44/$H$43</f>
        <v>#DIV/0!</v>
      </c>
      <c r="J44" s="101">
        <f>H44</f>
        <v>0</v>
      </c>
      <c r="K44" s="143" t="e">
        <f>J44/$J$38</f>
        <v>#DIV/0!</v>
      </c>
      <c r="L44" s="103">
        <f>'[1]2024_60-69 ΕΞΟΔΑ+ΟΜ 2'!E4</f>
        <v>2874.37</v>
      </c>
      <c r="M44" s="102">
        <f>L44/$L$43</f>
        <v>7.0782541371921026E-2</v>
      </c>
      <c r="N44" s="101">
        <f>L44+'[1]2025 Ιανουάριος'!L44</f>
        <v>5932.5499999999993</v>
      </c>
      <c r="O44" s="102">
        <f>N44/$N$43</f>
        <v>7.5611700832798681E-2</v>
      </c>
      <c r="P44" s="101">
        <f>F44-N44</f>
        <v>-1585.3399999999983</v>
      </c>
      <c r="Q44" s="102">
        <f>N44/F44</f>
        <v>1.3646798751383067</v>
      </c>
      <c r="R44" s="91"/>
      <c r="S44" s="91"/>
      <c r="T44" s="91"/>
      <c r="U44" s="91"/>
      <c r="V44" s="91"/>
    </row>
    <row r="45" spans="1:22" ht="28.5" x14ac:dyDescent="0.2">
      <c r="A45" s="106">
        <v>44</v>
      </c>
      <c r="B45" s="106">
        <v>2</v>
      </c>
      <c r="C45" s="111" t="str">
        <f>[1]ΑΝΤΙΣΤΟΙΧΙΣΗ!I188</f>
        <v>Μικτές Αποδοχές Operation (Α.Κ.Operation )</v>
      </c>
      <c r="D45" s="103">
        <f>'[1]2025_60-69 ΕΞΟΔΑ+ΟΜ 2'!E5</f>
        <v>4249.6499999999996</v>
      </c>
      <c r="E45" s="102">
        <f t="shared" ref="E45:E73" si="10">D45/$D$74</f>
        <v>0.1193554052604212</v>
      </c>
      <c r="F45" s="101">
        <f>'[1]2025 Ιανουάριος'!F45+'2025 Φεβρουάριος'!D45</f>
        <v>7282.2699999999995</v>
      </c>
      <c r="G45" s="102">
        <f t="shared" ref="G45:G73" si="11">F45/$F$43</f>
        <v>8.8711115002066437E-2</v>
      </c>
      <c r="H45" s="103"/>
      <c r="I45" s="144" t="e">
        <f t="shared" ref="I45:I73" si="12">H45/$H$43</f>
        <v>#DIV/0!</v>
      </c>
      <c r="J45" s="101">
        <f t="shared" ref="J45:J73" si="13">H45</f>
        <v>0</v>
      </c>
      <c r="K45" s="143" t="e">
        <f t="shared" ref="K45:K73" si="14">J45/$J$38</f>
        <v>#DIV/0!</v>
      </c>
      <c r="L45" s="103">
        <f>'[1]2024_60-69 ΕΞΟΔΑ+ΟΜ 2'!E5</f>
        <v>4702.76</v>
      </c>
      <c r="M45" s="102">
        <f t="shared" ref="M45:M73" si="15">L45/$L$43</f>
        <v>0.11580739579880646</v>
      </c>
      <c r="N45" s="101">
        <f>L45+'[1]2025 Ιανουάριος'!L45</f>
        <v>8892.75</v>
      </c>
      <c r="O45" s="102">
        <f t="shared" ref="O45:O73" si="16">N45/$N$43</f>
        <v>0.11334012399067359</v>
      </c>
      <c r="P45" s="101">
        <f t="shared" ref="P45:P73" si="17">F45-N45</f>
        <v>-1610.4800000000005</v>
      </c>
      <c r="Q45" s="102">
        <f t="shared" ref="Q45:Q73" si="18">N45/F45</f>
        <v>1.2211508224770573</v>
      </c>
      <c r="R45" s="91"/>
      <c r="S45" s="91"/>
      <c r="T45" s="91"/>
      <c r="U45" s="91"/>
      <c r="V45" s="91"/>
    </row>
    <row r="46" spans="1:22" ht="28.5" x14ac:dyDescent="0.2">
      <c r="A46" s="106">
        <v>45</v>
      </c>
      <c r="B46" s="106">
        <v>3</v>
      </c>
      <c r="C46" s="111" t="str">
        <f>[1]ΑΝΤΙΣΤΟΙΧΙΣΗ!I189</f>
        <v>Μικτές Αποδοχές Maintenance (Α.Κ.Υπ.)</v>
      </c>
      <c r="D46" s="103">
        <f>'[1]2025_60-69 ΕΞΟΔΑ+ΟΜ 2'!E6</f>
        <v>1990.56</v>
      </c>
      <c r="E46" s="102">
        <f t="shared" si="10"/>
        <v>5.5906744201330474E-2</v>
      </c>
      <c r="F46" s="101">
        <f>'[1]2025 Ιανουάριος'!F46+'2025 Φεβρουάριος'!D46</f>
        <v>3608.7799999999997</v>
      </c>
      <c r="G46" s="102">
        <f t="shared" si="11"/>
        <v>4.3961415547234213E-2</v>
      </c>
      <c r="H46" s="103"/>
      <c r="I46" s="144" t="e">
        <f t="shared" si="12"/>
        <v>#DIV/0!</v>
      </c>
      <c r="J46" s="101">
        <f t="shared" si="13"/>
        <v>0</v>
      </c>
      <c r="K46" s="143" t="e">
        <f t="shared" si="14"/>
        <v>#DIV/0!</v>
      </c>
      <c r="L46" s="103">
        <f>'[1]2024_60-69 ΕΞΟΔΑ+ΟΜ 2'!E6</f>
        <v>2652.8500000000004</v>
      </c>
      <c r="M46" s="102">
        <f t="shared" si="15"/>
        <v>6.5327520423084262E-2</v>
      </c>
      <c r="N46" s="101">
        <f>L46+'[1]2025 Ιανουάριος'!L46</f>
        <v>5353.13</v>
      </c>
      <c r="O46" s="102">
        <f t="shared" si="16"/>
        <v>6.8226860975310735E-2</v>
      </c>
      <c r="P46" s="101">
        <f t="shared" si="17"/>
        <v>-1744.3500000000004</v>
      </c>
      <c r="Q46" s="102">
        <f t="shared" si="18"/>
        <v>1.4833627985080833</v>
      </c>
      <c r="R46" s="91"/>
      <c r="S46" s="91"/>
      <c r="T46" s="91"/>
      <c r="U46" s="91"/>
      <c r="V46" s="91"/>
    </row>
    <row r="47" spans="1:22" ht="28.5" x14ac:dyDescent="0.2">
      <c r="A47" s="106">
        <v>46</v>
      </c>
      <c r="B47" s="106">
        <v>4</v>
      </c>
      <c r="C47" s="110" t="str">
        <f>[1]ΑΝΤΙΣΤΟΙΧΙΣΗ!I190</f>
        <v>Ασφαλιστικές εισφορές (Α.Κ.HOUSE KEEPING)</v>
      </c>
      <c r="D47" s="103">
        <f>'[1]2025_60-69 ΕΞΟΔΑ+ΟΜ 2'!E7</f>
        <v>439.85</v>
      </c>
      <c r="E47" s="102">
        <f t="shared" si="10"/>
        <v>1.2353599709104579E-2</v>
      </c>
      <c r="F47" s="101">
        <f>'[1]2025 Ιανουάριος'!F47+'2025 Φεβρουάριος'!D47</f>
        <v>924.69</v>
      </c>
      <c r="G47" s="102">
        <f t="shared" si="11"/>
        <v>1.1264383349046496E-2</v>
      </c>
      <c r="H47" s="103"/>
      <c r="I47" s="144" t="e">
        <f t="shared" si="12"/>
        <v>#DIV/0!</v>
      </c>
      <c r="J47" s="101">
        <f t="shared" si="13"/>
        <v>0</v>
      </c>
      <c r="K47" s="143" t="e">
        <f t="shared" si="14"/>
        <v>#DIV/0!</v>
      </c>
      <c r="L47" s="103">
        <f>'[1]2024_60-69 ΕΞΟΔΑ+ΟΜ 2'!E7</f>
        <v>698.88999999999987</v>
      </c>
      <c r="M47" s="102">
        <f t="shared" si="15"/>
        <v>1.7210453191280829E-2</v>
      </c>
      <c r="N47" s="101">
        <f>L47+'[1]2025 Ιανουάριος'!L47</f>
        <v>1446.31</v>
      </c>
      <c r="O47" s="102">
        <f t="shared" si="16"/>
        <v>1.843355033358085E-2</v>
      </c>
      <c r="P47" s="101">
        <f t="shared" si="17"/>
        <v>-521.61999999999989</v>
      </c>
      <c r="Q47" s="102">
        <f t="shared" si="18"/>
        <v>1.5641025641025639</v>
      </c>
      <c r="R47" s="91"/>
      <c r="S47" s="91"/>
      <c r="T47" s="91"/>
      <c r="U47" s="91"/>
      <c r="V47" s="109"/>
    </row>
    <row r="48" spans="1:22" ht="28.5" x14ac:dyDescent="0.2">
      <c r="A48" s="106">
        <v>47</v>
      </c>
      <c r="B48" s="106">
        <v>5</v>
      </c>
      <c r="C48" s="110" t="str">
        <f>[1]ΑΝΤΙΣΤΟΙΧΙΣΗ!I191</f>
        <v>Ασφαλιστικές εισφορές (Α.Κ. OPERATION DEP )</v>
      </c>
      <c r="D48" s="103">
        <f>'[1]2025_60-69 ΕΞΟΔΑ+ΟΜ 2'!E8</f>
        <v>734.17000000000007</v>
      </c>
      <c r="E48" s="102">
        <f t="shared" si="10"/>
        <v>2.061985290083735E-2</v>
      </c>
      <c r="F48" s="101">
        <f>'[1]2025 Ιανουάριος'!F48+'2025 Φεβρουάριος'!D48</f>
        <v>1247.2600000000002</v>
      </c>
      <c r="G48" s="102">
        <f t="shared" si="11"/>
        <v>1.5193864728646068E-2</v>
      </c>
      <c r="H48" s="103"/>
      <c r="I48" s="144" t="e">
        <f t="shared" si="12"/>
        <v>#DIV/0!</v>
      </c>
      <c r="J48" s="101">
        <f t="shared" si="13"/>
        <v>0</v>
      </c>
      <c r="K48" s="143" t="e">
        <f t="shared" si="14"/>
        <v>#DIV/0!</v>
      </c>
      <c r="L48" s="103">
        <f>'[1]2024_60-69 ΕΞΟΔΑ+ΟΜ 2'!E8</f>
        <v>1048.25</v>
      </c>
      <c r="M48" s="102">
        <f t="shared" si="15"/>
        <v>2.5813586627023041E-2</v>
      </c>
      <c r="N48" s="101">
        <f>L48+'[1]2025 Ιανουάριος'!L48</f>
        <v>1982.1999999999998</v>
      </c>
      <c r="O48" s="102">
        <f t="shared" si="16"/>
        <v>2.5263590427518277E-2</v>
      </c>
      <c r="P48" s="101">
        <f t="shared" si="17"/>
        <v>-734.9399999999996</v>
      </c>
      <c r="Q48" s="102">
        <f t="shared" si="18"/>
        <v>1.5892436220194663</v>
      </c>
      <c r="R48" s="91"/>
      <c r="S48" s="91"/>
      <c r="T48" s="91"/>
      <c r="U48" s="91"/>
      <c r="V48" s="109"/>
    </row>
    <row r="49" spans="1:22" ht="28.5" x14ac:dyDescent="0.2">
      <c r="A49" s="106">
        <v>48</v>
      </c>
      <c r="B49" s="106">
        <v>6</v>
      </c>
      <c r="C49" s="110" t="str">
        <f>[1]ΑΝΤΙΣΤΟΙΧΙΣΗ!I192</f>
        <v>Ασφαλιστικές εισφορές (Α.Κ. MAINTENANCE DEP )</v>
      </c>
      <c r="D49" s="103">
        <f>'[1]2025_60-69 ΕΞΟΔΑ+ΟΜ 2'!E9</f>
        <v>490.41</v>
      </c>
      <c r="E49" s="102">
        <f t="shared" si="10"/>
        <v>1.3773624720568322E-2</v>
      </c>
      <c r="F49" s="101">
        <f>'[1]2025 Ιανουάριος'!F49+'2025 Φεβρουάριος'!D49</f>
        <v>873.09</v>
      </c>
      <c r="G49" s="102">
        <f t="shared" si="11"/>
        <v>1.0635802764406455E-2</v>
      </c>
      <c r="H49" s="103"/>
      <c r="I49" s="144" t="e">
        <f t="shared" si="12"/>
        <v>#DIV/0!</v>
      </c>
      <c r="J49" s="101">
        <f t="shared" si="13"/>
        <v>0</v>
      </c>
      <c r="K49" s="143" t="e">
        <f t="shared" si="14"/>
        <v>#DIV/0!</v>
      </c>
      <c r="L49" s="103">
        <f>'[1]2024_60-69 ΕΞΟΔΑ+ΟΜ 2'!E9</f>
        <v>701.41</v>
      </c>
      <c r="M49" s="102">
        <f t="shared" si="15"/>
        <v>1.727250922591007E-2</v>
      </c>
      <c r="N49" s="101">
        <f>L49+'[1]2025 Ιανουάριος'!L49</f>
        <v>1415.37</v>
      </c>
      <c r="O49" s="102">
        <f t="shared" si="16"/>
        <v>1.803921298728511E-2</v>
      </c>
      <c r="P49" s="101">
        <f t="shared" si="17"/>
        <v>-542.27999999999986</v>
      </c>
      <c r="Q49" s="102">
        <f t="shared" si="18"/>
        <v>1.6211043535030751</v>
      </c>
      <c r="R49" s="91"/>
      <c r="S49" s="91"/>
      <c r="T49" s="91"/>
      <c r="U49" s="91"/>
      <c r="V49" s="109"/>
    </row>
    <row r="50" spans="1:22" ht="15" x14ac:dyDescent="0.2">
      <c r="A50" s="106">
        <v>49</v>
      </c>
      <c r="B50" s="106">
        <v>7</v>
      </c>
      <c r="C50" s="132" t="str">
        <f>[1]ΑΝΤΙΣΤΟΙΧΙΣΗ!I193</f>
        <v xml:space="preserve">Ενοίκια </v>
      </c>
      <c r="D50" s="103">
        <f>'[1]2025_60-69 ΕΞΟΔΑ+ΟΜ 2'!E10</f>
        <v>9138.619999999999</v>
      </c>
      <c r="E50" s="102">
        <f t="shared" si="10"/>
        <v>0.2566667122282989</v>
      </c>
      <c r="F50" s="101">
        <f>'[1]2025 Ιανουάριος'!F50+'2025 Φεβρουάριος'!D50</f>
        <v>18277.239999999998</v>
      </c>
      <c r="G50" s="102">
        <f t="shared" si="11"/>
        <v>0.22264957761252585</v>
      </c>
      <c r="H50" s="103"/>
      <c r="I50" s="144" t="e">
        <f t="shared" si="12"/>
        <v>#DIV/0!</v>
      </c>
      <c r="J50" s="101">
        <f t="shared" si="13"/>
        <v>0</v>
      </c>
      <c r="K50" s="143" t="e">
        <f t="shared" si="14"/>
        <v>#DIV/0!</v>
      </c>
      <c r="L50" s="103">
        <f>'[1]2024_60-69 ΕΞΟΔΑ+ΟΜ 2'!E10</f>
        <v>9312.57</v>
      </c>
      <c r="M50" s="102">
        <f t="shared" si="15"/>
        <v>0.22932585968539559</v>
      </c>
      <c r="N50" s="101">
        <f>L50+'[1]2025 Ιανουάριος'!L50</f>
        <v>18621.14</v>
      </c>
      <c r="O50" s="102">
        <f t="shared" si="16"/>
        <v>0.2373306700905447</v>
      </c>
      <c r="P50" s="101">
        <f t="shared" si="17"/>
        <v>-343.90000000000146</v>
      </c>
      <c r="Q50" s="102">
        <f t="shared" si="18"/>
        <v>1.0188157511746851</v>
      </c>
      <c r="R50" s="91"/>
      <c r="S50" s="91"/>
      <c r="T50" s="91"/>
      <c r="U50" s="91"/>
      <c r="V50" s="91"/>
    </row>
    <row r="51" spans="1:22" ht="15" x14ac:dyDescent="0.2">
      <c r="A51" s="106">
        <v>50</v>
      </c>
      <c r="B51" s="106">
        <v>8</v>
      </c>
      <c r="C51" s="132" t="str">
        <f>[1]ΑΝΤΙΣΤΟΙΧΙΣΗ!I194</f>
        <v xml:space="preserve">Διαφορά Ενοικίου </v>
      </c>
      <c r="D51" s="103">
        <f>'[1]2025_60-69 ΕΞΟΔΑ+ΟΜ 2'!E11</f>
        <v>0</v>
      </c>
      <c r="E51" s="102">
        <f t="shared" si="10"/>
        <v>0</v>
      </c>
      <c r="F51" s="101">
        <f>'[1]2025 Ιανουάριος'!F51+'2025 Φεβρουάριος'!D51</f>
        <v>0</v>
      </c>
      <c r="G51" s="102">
        <f t="shared" si="11"/>
        <v>0</v>
      </c>
      <c r="H51" s="103"/>
      <c r="I51" s="144" t="e">
        <f t="shared" si="12"/>
        <v>#DIV/0!</v>
      </c>
      <c r="J51" s="101">
        <f t="shared" si="13"/>
        <v>0</v>
      </c>
      <c r="K51" s="143" t="e">
        <f t="shared" si="14"/>
        <v>#DIV/0!</v>
      </c>
      <c r="L51" s="103">
        <f>'[1]2024_60-69 ΕΞΟΔΑ+ΟΜ 2'!E11</f>
        <v>0</v>
      </c>
      <c r="M51" s="102">
        <f t="shared" si="15"/>
        <v>0</v>
      </c>
      <c r="N51" s="101">
        <f>L51+'[1]2025 Ιανουάριος'!L51</f>
        <v>0</v>
      </c>
      <c r="O51" s="102">
        <f t="shared" si="16"/>
        <v>0</v>
      </c>
      <c r="P51" s="101">
        <f t="shared" si="17"/>
        <v>0</v>
      </c>
      <c r="Q51" s="102" t="e">
        <f t="shared" si="18"/>
        <v>#DIV/0!</v>
      </c>
      <c r="R51" s="91"/>
      <c r="S51" s="91"/>
      <c r="T51" s="91"/>
      <c r="U51" s="91"/>
      <c r="V51" s="91"/>
    </row>
    <row r="52" spans="1:22" ht="15" x14ac:dyDescent="0.2">
      <c r="A52" s="106">
        <v>51</v>
      </c>
      <c r="B52" s="106">
        <v>9</v>
      </c>
      <c r="C52" s="132" t="str">
        <f>[1]ΑΝΤΙΣΤΟΙΧΙΣΗ!I195</f>
        <v xml:space="preserve">Χαρτόσημο ενοικίων </v>
      </c>
      <c r="D52" s="103">
        <f>'[1]2025_60-69 ΕΞΟΔΑ+ΟΜ 2'!E12</f>
        <v>321.41000000000003</v>
      </c>
      <c r="E52" s="102">
        <f t="shared" si="10"/>
        <v>9.0271012447500354E-3</v>
      </c>
      <c r="F52" s="101">
        <f>'[1]2025 Ιανουάριος'!F52+'2025 Φεβρουάριος'!D52</f>
        <v>642.82000000000005</v>
      </c>
      <c r="G52" s="102">
        <f t="shared" si="11"/>
        <v>7.8307009964788937E-3</v>
      </c>
      <c r="H52" s="103"/>
      <c r="I52" s="144" t="e">
        <f t="shared" si="12"/>
        <v>#DIV/0!</v>
      </c>
      <c r="J52" s="101">
        <f t="shared" si="13"/>
        <v>0</v>
      </c>
      <c r="K52" s="143" t="e">
        <f t="shared" si="14"/>
        <v>#DIV/0!</v>
      </c>
      <c r="L52" s="103">
        <f>'[1]2024_60-69 ΕΞΟΔΑ+ΟΜ 2'!E12</f>
        <v>327.66999999999996</v>
      </c>
      <c r="M52" s="102">
        <f t="shared" si="15"/>
        <v>8.0690082805405568E-3</v>
      </c>
      <c r="N52" s="101">
        <f>L52+'[1]2025 Ιανουάριος'!L52</f>
        <v>662.76</v>
      </c>
      <c r="O52" s="102">
        <f t="shared" si="16"/>
        <v>8.4470271373938127E-3</v>
      </c>
      <c r="P52" s="101">
        <f t="shared" si="17"/>
        <v>-19.939999999999941</v>
      </c>
      <c r="Q52" s="102">
        <f t="shared" si="18"/>
        <v>1.031019570019601</v>
      </c>
      <c r="R52" s="91"/>
      <c r="S52" s="91"/>
      <c r="T52" s="91"/>
      <c r="U52" s="91"/>
      <c r="V52" s="91"/>
    </row>
    <row r="53" spans="1:22" ht="15" x14ac:dyDescent="0.2">
      <c r="A53" s="106">
        <v>52</v>
      </c>
      <c r="B53" s="106">
        <v>10</v>
      </c>
      <c r="C53" s="132" t="str">
        <f>[1]ΑΝΤΙΣΤΟΙΧΙΣΗ!I196</f>
        <v xml:space="preserve">Κοινόχρηστες Δαπάνες </v>
      </c>
      <c r="D53" s="103">
        <f>'[1]2025_60-69 ΕΞΟΔΑ+ΟΜ 2'!E13</f>
        <v>433.18</v>
      </c>
      <c r="E53" s="102">
        <f t="shared" si="10"/>
        <v>1.2166266504467253E-2</v>
      </c>
      <c r="F53" s="101">
        <f>'[1]2025 Ιανουάριος'!F53+'2025 Φεβρουάριος'!D53</f>
        <v>754.6400000000001</v>
      </c>
      <c r="G53" s="102">
        <f t="shared" si="11"/>
        <v>9.1928692324178343E-3</v>
      </c>
      <c r="H53" s="103"/>
      <c r="I53" s="144" t="e">
        <f t="shared" si="12"/>
        <v>#DIV/0!</v>
      </c>
      <c r="J53" s="101">
        <f t="shared" si="13"/>
        <v>0</v>
      </c>
      <c r="K53" s="143" t="e">
        <f t="shared" si="14"/>
        <v>#DIV/0!</v>
      </c>
      <c r="L53" s="103">
        <f>'[1]2024_60-69 ΕΞΟΔΑ+ΟΜ 2'!E13</f>
        <v>482.53</v>
      </c>
      <c r="M53" s="102">
        <f t="shared" si="15"/>
        <v>1.1882499360970595E-2</v>
      </c>
      <c r="N53" s="101">
        <f>L53+'[1]2025 Ιανουάριος'!L53</f>
        <v>1017.75</v>
      </c>
      <c r="O53" s="102">
        <f t="shared" si="16"/>
        <v>1.2971455533047488E-2</v>
      </c>
      <c r="P53" s="101">
        <f t="shared" si="17"/>
        <v>-263.1099999999999</v>
      </c>
      <c r="Q53" s="102">
        <f t="shared" si="18"/>
        <v>1.3486563129439202</v>
      </c>
      <c r="R53" s="91"/>
      <c r="S53" s="91"/>
      <c r="T53" s="91"/>
      <c r="U53" s="91"/>
      <c r="V53" s="91"/>
    </row>
    <row r="54" spans="1:22" ht="15" x14ac:dyDescent="0.2">
      <c r="A54" s="106">
        <v>53</v>
      </c>
      <c r="B54" s="106">
        <v>11</v>
      </c>
      <c r="C54" s="132" t="str">
        <f>[1]ΑΝΤΙΣΤΟΙΧΙΣΗ!I197</f>
        <v xml:space="preserve">Ενέργεια </v>
      </c>
      <c r="D54" s="103">
        <f>'[1]2025_60-69 ΕΞΟΔΑ+ΟΜ 2'!E14</f>
        <v>738.5200000000001</v>
      </c>
      <c r="E54" s="102">
        <f t="shared" si="10"/>
        <v>2.074202672994865E-2</v>
      </c>
      <c r="F54" s="101">
        <f>'[1]2025 Ιανουάριος'!F54+'2025 Φεβρουάριος'!D54</f>
        <v>953.72</v>
      </c>
      <c r="G54" s="102">
        <f t="shared" si="11"/>
        <v>1.1618020836877897E-2</v>
      </c>
      <c r="H54" s="103"/>
      <c r="I54" s="144" t="e">
        <f t="shared" si="12"/>
        <v>#DIV/0!</v>
      </c>
      <c r="J54" s="101">
        <f t="shared" si="13"/>
        <v>0</v>
      </c>
      <c r="K54" s="143" t="e">
        <f t="shared" si="14"/>
        <v>#DIV/0!</v>
      </c>
      <c r="L54" s="103">
        <f>'[1]2024_60-69 ΕΞΟΔΑ+ΟΜ 2'!E14</f>
        <v>1298.3700000000001</v>
      </c>
      <c r="M54" s="102">
        <f t="shared" si="15"/>
        <v>3.1972894318080522E-2</v>
      </c>
      <c r="N54" s="101">
        <f>L54+'[1]2025 Ιανουάριος'!L54</f>
        <v>1405.7800000000002</v>
      </c>
      <c r="O54" s="102">
        <f t="shared" si="16"/>
        <v>1.7916986253252273E-2</v>
      </c>
      <c r="P54" s="101">
        <f t="shared" si="17"/>
        <v>-452.06000000000017</v>
      </c>
      <c r="Q54" s="102">
        <f t="shared" si="18"/>
        <v>1.4739965608354655</v>
      </c>
      <c r="R54" s="91"/>
      <c r="S54" s="91"/>
      <c r="T54" s="91"/>
      <c r="U54" s="91"/>
      <c r="V54" s="91"/>
    </row>
    <row r="55" spans="1:22" ht="15" x14ac:dyDescent="0.2">
      <c r="A55" s="106">
        <v>54</v>
      </c>
      <c r="B55" s="106">
        <v>12</v>
      </c>
      <c r="C55" s="132" t="str">
        <f>[1]ΑΝΤΙΣΤΟΙΧΙΣΗ!I198</f>
        <v>Φυσικό αέριο</v>
      </c>
      <c r="D55" s="103">
        <f>'[1]2025_60-69 ΕΞΟΔΑ+ΟΜ 2'!E15</f>
        <v>66.64</v>
      </c>
      <c r="E55" s="102">
        <f t="shared" si="10"/>
        <v>1.871646890109649E-3</v>
      </c>
      <c r="F55" s="101">
        <f>'[1]2025 Ιανουάριος'!F55+'2025 Φεβρουάριος'!D55</f>
        <v>66.64</v>
      </c>
      <c r="G55" s="102">
        <f t="shared" si="11"/>
        <v>8.1179477055062603E-4</v>
      </c>
      <c r="H55" s="103"/>
      <c r="I55" s="144" t="e">
        <f t="shared" si="12"/>
        <v>#DIV/0!</v>
      </c>
      <c r="J55" s="101"/>
      <c r="K55" s="143"/>
      <c r="L55" s="103">
        <f>'[1]2024_60-69 ΕΞΟΔΑ+ΟΜ 2'!E15</f>
        <v>0</v>
      </c>
      <c r="M55" s="102"/>
      <c r="N55" s="101">
        <f>L55+'[1]2025 Ιανουάριος'!L55</f>
        <v>0</v>
      </c>
      <c r="O55" s="102">
        <f t="shared" si="16"/>
        <v>0</v>
      </c>
      <c r="P55" s="101"/>
      <c r="Q55" s="102"/>
      <c r="R55" s="91"/>
      <c r="S55" s="91"/>
      <c r="T55" s="91"/>
      <c r="U55" s="91"/>
      <c r="V55" s="91"/>
    </row>
    <row r="56" spans="1:22" ht="28.5" x14ac:dyDescent="0.2">
      <c r="A56" s="106">
        <v>55</v>
      </c>
      <c r="B56" s="106">
        <v>13</v>
      </c>
      <c r="C56" s="132" t="str">
        <f>[1]ΑΝΤΙΣΤΟΙΧΙΣΗ!I199</f>
        <v xml:space="preserve">Τηλεπικοινωνίες (Τηλεφωνία &amp; Διαδίκτυο) </v>
      </c>
      <c r="D56" s="103">
        <f>'[1]2025_60-69 ΕΞΟΔΑ+ΟΜ 2'!E16</f>
        <v>426.33000000000004</v>
      </c>
      <c r="E56" s="102">
        <f t="shared" si="10"/>
        <v>1.1973877831039117E-2</v>
      </c>
      <c r="F56" s="101">
        <f>'[1]2025 Ιανουάριος'!F56+'2025 Φεβρουάριος'!D56</f>
        <v>548.65000000000009</v>
      </c>
      <c r="G56" s="102">
        <f t="shared" si="11"/>
        <v>6.6835414295108204E-3</v>
      </c>
      <c r="H56" s="103"/>
      <c r="I56" s="144" t="e">
        <f t="shared" si="12"/>
        <v>#DIV/0!</v>
      </c>
      <c r="J56" s="101">
        <f t="shared" si="13"/>
        <v>0</v>
      </c>
      <c r="K56" s="143" t="e">
        <f t="shared" si="14"/>
        <v>#DIV/0!</v>
      </c>
      <c r="L56" s="103">
        <f>'[1]2024_60-69 ΕΞΟΔΑ+ΟΜ 2'!E16</f>
        <v>356.49</v>
      </c>
      <c r="M56" s="102">
        <f t="shared" si="15"/>
        <v>8.7787126130860413E-3</v>
      </c>
      <c r="N56" s="101">
        <f>L56+'[1]2025 Ιανουάριος'!L56</f>
        <v>484.59000000000003</v>
      </c>
      <c r="O56" s="102">
        <f t="shared" si="16"/>
        <v>6.1762099108420366E-3</v>
      </c>
      <c r="P56" s="101">
        <f t="shared" si="17"/>
        <v>64.060000000000059</v>
      </c>
      <c r="Q56" s="102">
        <f t="shared" si="18"/>
        <v>0.8832406816731978</v>
      </c>
      <c r="R56" s="91"/>
      <c r="S56" s="91"/>
      <c r="T56" s="91"/>
      <c r="U56" s="91"/>
      <c r="V56" s="91"/>
    </row>
    <row r="57" spans="1:22" ht="15" x14ac:dyDescent="0.2">
      <c r="A57" s="106">
        <v>56</v>
      </c>
      <c r="B57" s="106">
        <v>14</v>
      </c>
      <c r="C57" s="132" t="str">
        <f>[1]ΑΝΤΙΣΤΟΙΧΙΣΗ!I200</f>
        <v xml:space="preserve">Ύδρευση </v>
      </c>
      <c r="D57" s="103">
        <f>'[1]2025_60-69 ΕΞΟΔΑ+ΟΜ 2'!E17</f>
        <v>74.069999999999993</v>
      </c>
      <c r="E57" s="102">
        <f t="shared" si="10"/>
        <v>2.0803254074192928E-3</v>
      </c>
      <c r="F57" s="101">
        <f>'[1]2025 Ιανουάριος'!F57+'2025 Φεβρουάριος'!D57</f>
        <v>75.639999999999986</v>
      </c>
      <c r="G57" s="102">
        <f t="shared" si="11"/>
        <v>9.2143091903435393E-4</v>
      </c>
      <c r="H57" s="103"/>
      <c r="I57" s="144" t="e">
        <f t="shared" si="12"/>
        <v>#DIV/0!</v>
      </c>
      <c r="J57" s="101">
        <f t="shared" si="13"/>
        <v>0</v>
      </c>
      <c r="K57" s="143" t="e">
        <f t="shared" si="14"/>
        <v>#DIV/0!</v>
      </c>
      <c r="L57" s="103">
        <f>'[1]2024_60-69 ΕΞΟΔΑ+ΟΜ 2'!E17</f>
        <v>-29.789999999999974</v>
      </c>
      <c r="M57" s="102">
        <f t="shared" si="15"/>
        <v>-7.3359098079562668E-4</v>
      </c>
      <c r="N57" s="101">
        <f>L57+'[1]2025 Ιανουάριος'!L57</f>
        <v>-26.949999999999974</v>
      </c>
      <c r="O57" s="102">
        <f t="shared" si="16"/>
        <v>-3.4348388761054231E-4</v>
      </c>
      <c r="P57" s="101">
        <f t="shared" si="17"/>
        <v>102.58999999999996</v>
      </c>
      <c r="Q57" s="102">
        <f t="shared" si="18"/>
        <v>-0.35629296668429378</v>
      </c>
      <c r="R57" s="91"/>
      <c r="S57" s="91"/>
      <c r="T57" s="91"/>
      <c r="U57" s="91"/>
      <c r="V57" s="91"/>
    </row>
    <row r="58" spans="1:22" ht="15" x14ac:dyDescent="0.2">
      <c r="A58" s="106">
        <v>57</v>
      </c>
      <c r="B58" s="106">
        <v>15</v>
      </c>
      <c r="C58" s="132" t="str">
        <f>[1]ΑΝΤΙΣΤΟΙΧΙΣΗ!I201</f>
        <v xml:space="preserve">Ασφάλιστρα </v>
      </c>
      <c r="D58" s="103">
        <f>'[1]2025_60-69 ΕΞΟΔΑ+ΟΜ 2'!E18</f>
        <v>0</v>
      </c>
      <c r="E58" s="102">
        <f t="shared" si="10"/>
        <v>0</v>
      </c>
      <c r="F58" s="101">
        <f>'[1]2025 Ιανουάριος'!F58+'2025 Φεβρουάριος'!D58</f>
        <v>3780.7</v>
      </c>
      <c r="G58" s="102">
        <f t="shared" si="11"/>
        <v>4.605570961915894E-2</v>
      </c>
      <c r="H58" s="103"/>
      <c r="I58" s="144" t="e">
        <f t="shared" si="12"/>
        <v>#DIV/0!</v>
      </c>
      <c r="J58" s="101">
        <f t="shared" si="13"/>
        <v>0</v>
      </c>
      <c r="K58" s="143" t="e">
        <f t="shared" si="14"/>
        <v>#DIV/0!</v>
      </c>
      <c r="L58" s="103">
        <f>'[1]2024_60-69 ΕΞΟΔΑ+ΟΜ 2'!E18</f>
        <v>0</v>
      </c>
      <c r="M58" s="102">
        <f t="shared" si="15"/>
        <v>0</v>
      </c>
      <c r="N58" s="101">
        <f>L58+'[1]2025 Ιανουάριος'!L58</f>
        <v>768.31000000000017</v>
      </c>
      <c r="O58" s="102">
        <f t="shared" si="16"/>
        <v>9.7922859254195201E-3</v>
      </c>
      <c r="P58" s="101">
        <f t="shared" si="17"/>
        <v>3012.3899999999994</v>
      </c>
      <c r="Q58" s="102">
        <f t="shared" si="18"/>
        <v>0.20321898061205601</v>
      </c>
      <c r="R58" s="91"/>
      <c r="S58" s="91"/>
      <c r="T58" s="91"/>
      <c r="U58" s="91"/>
      <c r="V58" s="91"/>
    </row>
    <row r="59" spans="1:22" ht="15" x14ac:dyDescent="0.2">
      <c r="A59" s="106">
        <v>58</v>
      </c>
      <c r="B59" s="106">
        <v>16</v>
      </c>
      <c r="C59" s="132" t="str">
        <f>[1]ΑΝΤΙΣΤΟΙΧΙΣΗ!I202</f>
        <v xml:space="preserve">Αναλώσιμα τρόφιμα  </v>
      </c>
      <c r="D59" s="103">
        <f>'[1]2025_60-69 ΕΞΟΔΑ+ΟΜ 2'!E19</f>
        <v>67.36</v>
      </c>
      <c r="E59" s="102">
        <f t="shared" si="10"/>
        <v>1.8918687652728983E-3</v>
      </c>
      <c r="F59" s="101">
        <f>'[1]2025 Ιανουάριος'!F59+'2025 Φεβρουάριος'!D59</f>
        <v>102.68</v>
      </c>
      <c r="G59" s="102">
        <f t="shared" si="11"/>
        <v>1.250826636256577E-3</v>
      </c>
      <c r="H59" s="103"/>
      <c r="I59" s="144" t="e">
        <f t="shared" si="12"/>
        <v>#DIV/0!</v>
      </c>
      <c r="J59" s="101">
        <f t="shared" si="13"/>
        <v>0</v>
      </c>
      <c r="K59" s="143" t="e">
        <f t="shared" si="14"/>
        <v>#DIV/0!</v>
      </c>
      <c r="L59" s="103">
        <f>'[1]2024_60-69 ΕΞΟΔΑ+ΟΜ 2'!E19</f>
        <v>0</v>
      </c>
      <c r="M59" s="102">
        <f t="shared" si="15"/>
        <v>0</v>
      </c>
      <c r="N59" s="101">
        <f>L59+'[1]2025 Ιανουάριος'!L59</f>
        <v>4.8399999999999181</v>
      </c>
      <c r="O59" s="102">
        <f t="shared" si="16"/>
        <v>6.1686902264749478E-5</v>
      </c>
      <c r="P59" s="101">
        <f t="shared" si="17"/>
        <v>97.840000000000089</v>
      </c>
      <c r="Q59" s="102">
        <f t="shared" si="18"/>
        <v>4.7136735488896749E-2</v>
      </c>
      <c r="R59" s="91"/>
      <c r="S59" s="91"/>
      <c r="T59" s="91"/>
      <c r="U59" s="91"/>
      <c r="V59" s="91"/>
    </row>
    <row r="60" spans="1:22" ht="15" x14ac:dyDescent="0.2">
      <c r="A60" s="106">
        <v>59</v>
      </c>
      <c r="B60" s="106">
        <v>17</v>
      </c>
      <c r="C60" s="132" t="str">
        <f>[1]ΑΝΤΙΣΤΟΙΧΙΣΗ!I203</f>
        <v xml:space="preserve">Εντυπα και γραφική ύλη </v>
      </c>
      <c r="D60" s="103">
        <f>'[1]2025_60-69 ΕΞΟΔΑ+ΟΜ 2'!E20</f>
        <v>0</v>
      </c>
      <c r="E60" s="102">
        <f t="shared" si="10"/>
        <v>0</v>
      </c>
      <c r="F60" s="101">
        <f>'[1]2025 Ιανουάριος'!F60+'2025 Φεβρουάριος'!D60</f>
        <v>0</v>
      </c>
      <c r="G60" s="102">
        <f t="shared" si="11"/>
        <v>0</v>
      </c>
      <c r="H60" s="103"/>
      <c r="I60" s="144" t="e">
        <f t="shared" si="12"/>
        <v>#DIV/0!</v>
      </c>
      <c r="J60" s="101">
        <f t="shared" si="13"/>
        <v>0</v>
      </c>
      <c r="K60" s="143" t="e">
        <f t="shared" si="14"/>
        <v>#DIV/0!</v>
      </c>
      <c r="L60" s="103">
        <f>'[1]2024_60-69 ΕΞΟΔΑ+ΟΜ 2'!E20</f>
        <v>0</v>
      </c>
      <c r="M60" s="102">
        <f t="shared" si="15"/>
        <v>0</v>
      </c>
      <c r="N60" s="101">
        <f>L60+'[1]2025 Ιανουάριος'!L60</f>
        <v>0</v>
      </c>
      <c r="O60" s="102">
        <f t="shared" si="16"/>
        <v>0</v>
      </c>
      <c r="P60" s="101">
        <f t="shared" si="17"/>
        <v>0</v>
      </c>
      <c r="Q60" s="102" t="e">
        <f t="shared" si="18"/>
        <v>#DIV/0!</v>
      </c>
      <c r="R60" s="91"/>
      <c r="S60" s="91"/>
      <c r="T60" s="91"/>
      <c r="U60" s="91"/>
      <c r="V60" s="91"/>
    </row>
    <row r="61" spans="1:22" ht="15" x14ac:dyDescent="0.2">
      <c r="A61" s="106">
        <v>60</v>
      </c>
      <c r="B61" s="106">
        <v>18</v>
      </c>
      <c r="C61" s="132" t="str">
        <f>[1]ΑΝΤΙΣΤΟΙΧΙΣΗ!I204</f>
        <v xml:space="preserve">Υλικά Καθαριότητας </v>
      </c>
      <c r="D61" s="103">
        <f>'[1]2025_60-69 ΕΞΟΔΑ+ΟΜ 2'!D184</f>
        <v>0</v>
      </c>
      <c r="E61" s="102">
        <f t="shared" si="10"/>
        <v>0</v>
      </c>
      <c r="F61" s="101">
        <f>'[1]2025 Ιανουάριος'!F61+'2025 Φεβρουάριος'!D61</f>
        <v>0</v>
      </c>
      <c r="G61" s="102">
        <f t="shared" si="11"/>
        <v>0</v>
      </c>
      <c r="H61" s="103"/>
      <c r="I61" s="144" t="e">
        <f t="shared" si="12"/>
        <v>#DIV/0!</v>
      </c>
      <c r="J61" s="101">
        <f t="shared" si="13"/>
        <v>0</v>
      </c>
      <c r="K61" s="143" t="e">
        <f t="shared" si="14"/>
        <v>#DIV/0!</v>
      </c>
      <c r="L61" s="103">
        <f>'[1]2024_60-69 ΕΞΟΔΑ+ΟΜ 2'!E21</f>
        <v>8.99</v>
      </c>
      <c r="M61" s="102">
        <f t="shared" si="15"/>
        <v>2.2138244099874756E-4</v>
      </c>
      <c r="N61" s="101">
        <f>L61+'[1]2025 Ιανουάριος'!L61</f>
        <v>17.98</v>
      </c>
      <c r="O61" s="102">
        <f t="shared" si="16"/>
        <v>2.2915919477690377E-4</v>
      </c>
      <c r="P61" s="101">
        <f t="shared" si="17"/>
        <v>-17.98</v>
      </c>
      <c r="Q61" s="102" t="e">
        <f t="shared" si="18"/>
        <v>#DIV/0!</v>
      </c>
      <c r="R61" s="91"/>
      <c r="S61" s="91"/>
      <c r="T61" s="91"/>
      <c r="U61" s="91"/>
      <c r="V61" s="91"/>
    </row>
    <row r="62" spans="1:22" ht="15" x14ac:dyDescent="0.2">
      <c r="A62" s="106">
        <v>61</v>
      </c>
      <c r="B62" s="106">
        <v>19</v>
      </c>
      <c r="C62" s="107" t="str">
        <f>[1]ΑΝΤΙΣΤΟΙΧΙΣΗ!I205</f>
        <v>Υλικά Φαρμακείου</v>
      </c>
      <c r="D62" s="103">
        <f>'[1]2025_60-69 ΕΞΟΔΑ+ΟΜ 2'!E22</f>
        <v>0</v>
      </c>
      <c r="E62" s="102">
        <f t="shared" si="10"/>
        <v>0</v>
      </c>
      <c r="F62" s="101">
        <f>'[1]2025 Ιανουάριος'!F62+'2025 Φεβρουάριος'!D62</f>
        <v>0</v>
      </c>
      <c r="G62" s="102">
        <f t="shared" si="11"/>
        <v>0</v>
      </c>
      <c r="H62" s="103"/>
      <c r="I62" s="144" t="e">
        <f t="shared" si="12"/>
        <v>#DIV/0!</v>
      </c>
      <c r="J62" s="101">
        <f t="shared" si="13"/>
        <v>0</v>
      </c>
      <c r="K62" s="143" t="e">
        <f t="shared" si="14"/>
        <v>#DIV/0!</v>
      </c>
      <c r="L62" s="103">
        <f>'[1]2024_60-69 ΕΞΟΔΑ+ΟΜ 2'!E22</f>
        <v>0</v>
      </c>
      <c r="M62" s="102">
        <f t="shared" si="15"/>
        <v>0</v>
      </c>
      <c r="N62" s="101">
        <f>L62+'[1]2025 Ιανουάριος'!L62</f>
        <v>61.85</v>
      </c>
      <c r="O62" s="102">
        <f t="shared" si="16"/>
        <v>7.8829233575926025E-4</v>
      </c>
      <c r="P62" s="101">
        <f t="shared" si="17"/>
        <v>-61.85</v>
      </c>
      <c r="Q62" s="102" t="e">
        <f t="shared" si="18"/>
        <v>#DIV/0!</v>
      </c>
      <c r="R62" s="91"/>
      <c r="S62" s="91"/>
      <c r="T62" s="91"/>
      <c r="U62" s="91"/>
      <c r="V62" s="91"/>
    </row>
    <row r="63" spans="1:22" ht="15" x14ac:dyDescent="0.2">
      <c r="A63" s="106">
        <v>62</v>
      </c>
      <c r="B63" s="106">
        <v>20</v>
      </c>
      <c r="C63" s="108" t="str">
        <f>[1]ΑΝΤΙΣΤΟΙΧΙΣΗ!I206</f>
        <v>Διάφορα αναλώσιμα</v>
      </c>
      <c r="D63" s="103">
        <f>'[1]2025_60-69 ΕΞΟΔΑ+ΟΜ 2'!E23</f>
        <v>50</v>
      </c>
      <c r="E63" s="102">
        <f t="shared" si="10"/>
        <v>1.4042968863367713E-3</v>
      </c>
      <c r="F63" s="101">
        <f>'[1]2025 Ιανουάριος'!F63+'2025 Φεβρουάριος'!D63</f>
        <v>92.62</v>
      </c>
      <c r="G63" s="102">
        <f t="shared" si="11"/>
        <v>1.128277785840321E-3</v>
      </c>
      <c r="H63" s="103"/>
      <c r="I63" s="144" t="e">
        <f t="shared" si="12"/>
        <v>#DIV/0!</v>
      </c>
      <c r="J63" s="101">
        <f t="shared" si="13"/>
        <v>0</v>
      </c>
      <c r="K63" s="143" t="e">
        <f t="shared" si="14"/>
        <v>#DIV/0!</v>
      </c>
      <c r="L63" s="103">
        <f>'[1]2024_60-69 ΕΞΟΔΑ+ΟΜ 2'!E23</f>
        <v>378.72</v>
      </c>
      <c r="M63" s="102">
        <f t="shared" si="15"/>
        <v>9.3261354899939579E-3</v>
      </c>
      <c r="N63" s="101">
        <f>L63+'[1]2025 Ιανουάριος'!L63</f>
        <v>462.48</v>
      </c>
      <c r="O63" s="102">
        <f t="shared" si="16"/>
        <v>5.8944129254962438E-3</v>
      </c>
      <c r="P63" s="101">
        <f t="shared" si="17"/>
        <v>-369.86</v>
      </c>
      <c r="Q63" s="102">
        <f t="shared" si="18"/>
        <v>4.9933059814294971</v>
      </c>
      <c r="R63" s="91"/>
      <c r="S63" s="91"/>
      <c r="T63" s="91"/>
      <c r="U63" s="91"/>
      <c r="V63" s="91"/>
    </row>
    <row r="64" spans="1:22" ht="42.75" x14ac:dyDescent="0.2">
      <c r="A64" s="106">
        <v>63</v>
      </c>
      <c r="B64" s="106">
        <v>21</v>
      </c>
      <c r="C64" s="145" t="str">
        <f>[1]ΑΝΤΙΣΤΟΙΧΙΣΗ!I207</f>
        <v>Αμοιβές συνεργατών ( Μέσα ανεύρεσης Πελατείας Booking Airbnb κλπ)</v>
      </c>
      <c r="D64" s="103">
        <f>'[1]2025_60-69 ΕΞΟΔΑ+ΟΜ 2'!E24</f>
        <v>4853.79</v>
      </c>
      <c r="E64" s="102">
        <f t="shared" si="10"/>
        <v>0.13632324367865115</v>
      </c>
      <c r="F64" s="101">
        <f>'[1]2025 Ιανουάριος'!F64+'2025 Φεβρουάριος'!D64</f>
        <v>19835.77</v>
      </c>
      <c r="G64" s="102">
        <f t="shared" si="11"/>
        <v>0.24163526944545305</v>
      </c>
      <c r="H64" s="103"/>
      <c r="I64" s="144" t="e">
        <f t="shared" si="12"/>
        <v>#DIV/0!</v>
      </c>
      <c r="J64" s="101">
        <f t="shared" si="13"/>
        <v>0</v>
      </c>
      <c r="K64" s="143" t="e">
        <f t="shared" si="14"/>
        <v>#DIV/0!</v>
      </c>
      <c r="L64" s="103">
        <f>'[1]2024_60-69 ΕΞΟΔΑ+ΟΜ 2'!E24</f>
        <v>5027.21</v>
      </c>
      <c r="M64" s="102">
        <f t="shared" si="15"/>
        <v>0.12379711025732076</v>
      </c>
      <c r="N64" s="101">
        <f>L64+'[1]2025 Ιανουάριος'!L64</f>
        <v>8958.119999999999</v>
      </c>
      <c r="O64" s="102">
        <f t="shared" si="16"/>
        <v>0.11417327952807993</v>
      </c>
      <c r="P64" s="101">
        <f t="shared" si="17"/>
        <v>10877.650000000001</v>
      </c>
      <c r="Q64" s="102">
        <f t="shared" si="18"/>
        <v>0.45161443190760925</v>
      </c>
      <c r="R64" s="91"/>
      <c r="S64" s="91"/>
      <c r="T64" s="91"/>
      <c r="U64" s="91"/>
      <c r="V64" s="91"/>
    </row>
    <row r="65" spans="1:22" ht="42.75" x14ac:dyDescent="0.2">
      <c r="A65" s="106">
        <v>64</v>
      </c>
      <c r="B65" s="106">
        <v>22</v>
      </c>
      <c r="C65" s="145" t="str">
        <f>[1]ΑΝΤΙΣΤΟΙΧΙΣΗ!I208</f>
        <v>Εξοδα για Αναψυχή Πελατών (Κρουαζιέρες Ποδήλατα - Μαθήματα)</v>
      </c>
      <c r="D65" s="103">
        <f>'[1]2025_60-69 ΕΞΟΔΑ+ΟΜ 2'!E25</f>
        <v>0</v>
      </c>
      <c r="E65" s="102">
        <f t="shared" si="10"/>
        <v>0</v>
      </c>
      <c r="F65" s="101">
        <f>'[1]2025 Ιανουάριος'!F65+'2025 Φεβρουάριος'!D65</f>
        <v>0</v>
      </c>
      <c r="G65" s="102">
        <f t="shared" si="11"/>
        <v>0</v>
      </c>
      <c r="H65" s="103"/>
      <c r="I65" s="144" t="e">
        <f t="shared" si="12"/>
        <v>#DIV/0!</v>
      </c>
      <c r="J65" s="101">
        <f t="shared" si="13"/>
        <v>0</v>
      </c>
      <c r="K65" s="143" t="e">
        <f t="shared" si="14"/>
        <v>#DIV/0!</v>
      </c>
      <c r="L65" s="103">
        <f>'[1]2024_60-69 ΕΞΟΔΑ+ΟΜ 2'!E25</f>
        <v>0</v>
      </c>
      <c r="M65" s="102">
        <f t="shared" si="15"/>
        <v>0</v>
      </c>
      <c r="N65" s="101">
        <f>L65+'[1]2025 Ιανουάριος'!L65</f>
        <v>0</v>
      </c>
      <c r="O65" s="102">
        <f t="shared" si="16"/>
        <v>0</v>
      </c>
      <c r="P65" s="101">
        <f t="shared" si="17"/>
        <v>0</v>
      </c>
      <c r="Q65" s="102" t="e">
        <f t="shared" si="18"/>
        <v>#DIV/0!</v>
      </c>
      <c r="R65" s="91"/>
      <c r="S65" s="91"/>
      <c r="T65" s="91"/>
      <c r="U65" s="91"/>
      <c r="V65" s="91"/>
    </row>
    <row r="66" spans="1:22" ht="15" x14ac:dyDescent="0.2">
      <c r="A66" s="106">
        <v>65</v>
      </c>
      <c r="B66" s="106">
        <v>23</v>
      </c>
      <c r="C66" s="107" t="str">
        <f>[1]ΑΝΤΙΣΤΟΙΧΙΣΗ!I209</f>
        <v>Εξοδα για Μεταφορά Πελατών</v>
      </c>
      <c r="D66" s="103">
        <f>'[1]2025_60-69 ΕΞΟΔΑ+ΟΜ 2'!E26</f>
        <v>0</v>
      </c>
      <c r="E66" s="102">
        <f t="shared" si="10"/>
        <v>0</v>
      </c>
      <c r="F66" s="101">
        <f>'[1]2025 Ιανουάριος'!F66+'2025 Φεβρουάριος'!D66</f>
        <v>0</v>
      </c>
      <c r="G66" s="102">
        <f t="shared" si="11"/>
        <v>0</v>
      </c>
      <c r="H66" s="103"/>
      <c r="I66" s="144" t="e">
        <f t="shared" si="12"/>
        <v>#DIV/0!</v>
      </c>
      <c r="J66" s="101">
        <f t="shared" si="13"/>
        <v>0</v>
      </c>
      <c r="K66" s="143" t="e">
        <f t="shared" si="14"/>
        <v>#DIV/0!</v>
      </c>
      <c r="L66" s="103">
        <f>'[1]2024_60-69 ΕΞΟΔΑ+ΟΜ 2'!E26</f>
        <v>0</v>
      </c>
      <c r="M66" s="102">
        <f t="shared" si="15"/>
        <v>0</v>
      </c>
      <c r="N66" s="101">
        <f>L66+'[1]2025 Ιανουάριος'!L66</f>
        <v>0</v>
      </c>
      <c r="O66" s="102">
        <f t="shared" si="16"/>
        <v>0</v>
      </c>
      <c r="P66" s="101">
        <f t="shared" si="17"/>
        <v>0</v>
      </c>
      <c r="Q66" s="102" t="e">
        <f t="shared" si="18"/>
        <v>#DIV/0!</v>
      </c>
      <c r="R66" s="91"/>
      <c r="S66" s="91"/>
      <c r="T66" s="91"/>
      <c r="U66" s="91"/>
      <c r="V66" s="91"/>
    </row>
    <row r="67" spans="1:22" ht="42.75" x14ac:dyDescent="0.2">
      <c r="A67" s="106">
        <v>66</v>
      </c>
      <c r="B67" s="106">
        <v>24</v>
      </c>
      <c r="C67" s="145" t="str">
        <f>[1]ΑΝΤΙΣΤΟΙΧΙΣΗ!I210</f>
        <v xml:space="preserve">Έξοδα για σύσταση πελατείας αποθήκευσης Αποσκευών ( Radical) </v>
      </c>
      <c r="D67" s="103">
        <f>'[1]2025_60-69 ΕΞΟΔΑ+ΟΜ 2'!E27</f>
        <v>0</v>
      </c>
      <c r="E67" s="102">
        <f t="shared" si="10"/>
        <v>0</v>
      </c>
      <c r="F67" s="101">
        <f>'[1]2025 Ιανουάριος'!F67+'2025 Φεβρουάριος'!D67</f>
        <v>0</v>
      </c>
      <c r="G67" s="102">
        <f t="shared" si="11"/>
        <v>0</v>
      </c>
      <c r="H67" s="103"/>
      <c r="I67" s="144" t="e">
        <f t="shared" si="12"/>
        <v>#DIV/0!</v>
      </c>
      <c r="J67" s="101">
        <f t="shared" si="13"/>
        <v>0</v>
      </c>
      <c r="K67" s="143" t="e">
        <f t="shared" si="14"/>
        <v>#DIV/0!</v>
      </c>
      <c r="L67" s="103">
        <f>'[1]2024_60-69 ΕΞΟΔΑ+ΟΜ 2'!E27</f>
        <v>0</v>
      </c>
      <c r="M67" s="102">
        <f t="shared" si="15"/>
        <v>0</v>
      </c>
      <c r="N67" s="101">
        <f>L67+'[1]2025 Ιανουάριος'!L67</f>
        <v>0</v>
      </c>
      <c r="O67" s="102">
        <f t="shared" si="16"/>
        <v>0</v>
      </c>
      <c r="P67" s="101">
        <f t="shared" si="17"/>
        <v>0</v>
      </c>
      <c r="Q67" s="102" t="e">
        <f t="shared" si="18"/>
        <v>#DIV/0!</v>
      </c>
      <c r="R67" s="91"/>
      <c r="S67" s="91"/>
      <c r="T67" s="91"/>
      <c r="U67" s="91"/>
      <c r="V67" s="91"/>
    </row>
    <row r="68" spans="1:22" ht="42.75" customHeight="1" x14ac:dyDescent="0.2">
      <c r="A68" s="106">
        <v>67</v>
      </c>
      <c r="B68" s="106">
        <v>25</v>
      </c>
      <c r="C68" s="145" t="str">
        <f>[1]ΑΝΤΙΣΤΟΙΧΙΣΗ!I211</f>
        <v>Αμοιβές Τρίτων ( Καθαριστήριο και άλλα άμεσα έξοδα )</v>
      </c>
      <c r="D68" s="103">
        <f>'[1]2025_60-69 ΕΞΟΔΑ+ΟΜ 2'!E28</f>
        <v>577.27</v>
      </c>
      <c r="E68" s="102">
        <f t="shared" si="10"/>
        <v>1.6213169271512558E-2</v>
      </c>
      <c r="F68" s="101">
        <f>'[1]2025 Ιανουάριος'!F68+'2025 Φεβρουάριος'!D68</f>
        <v>1261.3699999999999</v>
      </c>
      <c r="G68" s="102">
        <f t="shared" si="11"/>
        <v>1.5365749845879998E-2</v>
      </c>
      <c r="H68" s="103"/>
      <c r="I68" s="144" t="e">
        <f t="shared" si="12"/>
        <v>#DIV/0!</v>
      </c>
      <c r="J68" s="101">
        <f t="shared" si="13"/>
        <v>0</v>
      </c>
      <c r="K68" s="143" t="e">
        <f t="shared" si="14"/>
        <v>#DIV/0!</v>
      </c>
      <c r="L68" s="103">
        <f>'[1]2024_60-69 ΕΞΟΔΑ+ΟΜ 2'!E28</f>
        <v>509.31</v>
      </c>
      <c r="M68" s="102">
        <f t="shared" si="15"/>
        <v>1.2541967855959079E-2</v>
      </c>
      <c r="N68" s="101">
        <f>L68+'[1]2025 Ιανουάριος'!L68</f>
        <v>1157.3399999999999</v>
      </c>
      <c r="O68" s="102">
        <f t="shared" si="16"/>
        <v>1.475056187336495E-2</v>
      </c>
      <c r="P68" s="101">
        <f t="shared" si="17"/>
        <v>104.02999999999997</v>
      </c>
      <c r="Q68" s="102">
        <f t="shared" si="18"/>
        <v>0.91752618184989343</v>
      </c>
      <c r="R68" s="91"/>
      <c r="S68" s="91"/>
      <c r="T68" s="91"/>
      <c r="U68" s="91"/>
      <c r="V68" s="91"/>
    </row>
    <row r="69" spans="1:22" ht="22.5" customHeight="1" x14ac:dyDescent="0.2">
      <c r="A69" s="106">
        <v>68</v>
      </c>
      <c r="B69" s="106">
        <v>26</v>
      </c>
      <c r="C69" s="132" t="str">
        <f>[1]ΑΝΤΙΣΤΟΙΧΙΣΗ!I212</f>
        <v>Επισκευές - Συντηρήσεις</v>
      </c>
      <c r="D69" s="103">
        <f>'[1]2025_60-69 ΕΞΟΔΑ+ΟΜ 2'!E29</f>
        <v>0</v>
      </c>
      <c r="E69" s="102">
        <f t="shared" si="10"/>
        <v>0</v>
      </c>
      <c r="F69" s="101">
        <f>'[1]2025 Ιανουάριος'!F69+'2025 Φεβρουάριος'!D69</f>
        <v>0</v>
      </c>
      <c r="G69" s="102">
        <f t="shared" si="11"/>
        <v>0</v>
      </c>
      <c r="H69" s="103"/>
      <c r="I69" s="144" t="e">
        <f t="shared" si="12"/>
        <v>#DIV/0!</v>
      </c>
      <c r="J69" s="101">
        <f t="shared" si="13"/>
        <v>0</v>
      </c>
      <c r="K69" s="143" t="e">
        <f t="shared" si="14"/>
        <v>#DIV/0!</v>
      </c>
      <c r="L69" s="103">
        <f>'[1]2024_60-69 ΕΞΟΔΑ+ΟΜ 2'!E29</f>
        <v>1082.4000000000001</v>
      </c>
      <c r="M69" s="102">
        <f t="shared" si="15"/>
        <v>2.6654544397891475E-2</v>
      </c>
      <c r="N69" s="101">
        <f>L69+'[1]2025 Ιανουάριος'!L69</f>
        <v>1742.13</v>
      </c>
      <c r="O69" s="102">
        <f t="shared" si="16"/>
        <v>2.220384360382021E-2</v>
      </c>
      <c r="P69" s="101">
        <f t="shared" si="17"/>
        <v>-1742.13</v>
      </c>
      <c r="Q69" s="102" t="e">
        <f t="shared" si="18"/>
        <v>#DIV/0!</v>
      </c>
      <c r="R69" s="91"/>
      <c r="S69" s="91"/>
      <c r="T69" s="91"/>
      <c r="U69" s="91"/>
      <c r="V69" s="91"/>
    </row>
    <row r="70" spans="1:22" ht="36" customHeight="1" x14ac:dyDescent="0.2">
      <c r="A70" s="106">
        <v>69</v>
      </c>
      <c r="B70" s="106">
        <v>27</v>
      </c>
      <c r="C70" s="132" t="str">
        <f>[1]ΑΝΤΙΣΤΟΙΧΙΣΗ!I213</f>
        <v>Φόρος Παρεπιδημούντων</v>
      </c>
      <c r="D70" s="103">
        <v>0</v>
      </c>
      <c r="E70" s="102">
        <f t="shared" si="10"/>
        <v>0</v>
      </c>
      <c r="F70" s="101">
        <f>'[1]2025 Ιανουάριος'!F70+'2025 Φεβρουάριος'!D70</f>
        <v>0</v>
      </c>
      <c r="G70" s="102">
        <f t="shared" si="11"/>
        <v>0</v>
      </c>
      <c r="H70" s="103"/>
      <c r="I70" s="144" t="e">
        <f t="shared" si="12"/>
        <v>#DIV/0!</v>
      </c>
      <c r="J70" s="101">
        <f t="shared" si="13"/>
        <v>0</v>
      </c>
      <c r="K70" s="143" t="e">
        <f t="shared" si="14"/>
        <v>#DIV/0!</v>
      </c>
      <c r="L70" s="103">
        <f>'[1]2024_60-69 ΕΞΟΔΑ+ΟΜ 2'!E30</f>
        <v>85.2</v>
      </c>
      <c r="M70" s="102">
        <f t="shared" si="15"/>
        <v>2.0980849803218346E-3</v>
      </c>
      <c r="N70" s="101">
        <f>L70+'[1]2025 Ιανουάριος'!L70</f>
        <v>145.12</v>
      </c>
      <c r="O70" s="102">
        <f t="shared" si="16"/>
        <v>1.8495874497232636E-3</v>
      </c>
      <c r="P70" s="101">
        <f t="shared" si="17"/>
        <v>-145.12</v>
      </c>
      <c r="Q70" s="102" t="e">
        <f t="shared" si="18"/>
        <v>#DIV/0!</v>
      </c>
      <c r="R70" s="91"/>
      <c r="S70" s="91"/>
      <c r="T70" s="91"/>
      <c r="U70" s="91"/>
      <c r="V70" s="91"/>
    </row>
    <row r="71" spans="1:22" ht="36" customHeight="1" x14ac:dyDescent="0.2">
      <c r="A71" s="106">
        <v>70</v>
      </c>
      <c r="B71" s="106">
        <v>28</v>
      </c>
      <c r="C71" s="145" t="str">
        <f>[1]ΑΝΤΙΣΤΟΙΧΙΣΗ!I214</f>
        <v>Αποσβέσεις ( Κτήρια - Μηχανήματα - Εξοπλισμός )</v>
      </c>
      <c r="D71" s="103">
        <f>'[1]2025_60-69 ΕΞΟΔΑ+ΟΜ 2'!E31</f>
        <v>7839.9766666666674</v>
      </c>
      <c r="E71" s="102">
        <f t="shared" si="10"/>
        <v>0.22019309643905882</v>
      </c>
      <c r="F71" s="101">
        <f>'[1]2025 Ιανουάριος'!F71+'2025 Φεβρουάριος'!D71</f>
        <v>15679.953333333335</v>
      </c>
      <c r="G71" s="102">
        <f t="shared" si="11"/>
        <v>0.19100996576347326</v>
      </c>
      <c r="H71" s="103"/>
      <c r="I71" s="144" t="e">
        <f t="shared" si="12"/>
        <v>#DIV/0!</v>
      </c>
      <c r="J71" s="101">
        <f t="shared" si="13"/>
        <v>0</v>
      </c>
      <c r="K71" s="143" t="e">
        <f t="shared" si="14"/>
        <v>#DIV/0!</v>
      </c>
      <c r="L71" s="103">
        <f>'[1]2024_60-69 ΕΞΟΔΑ+ΟΜ 2'!E31</f>
        <v>7839.98</v>
      </c>
      <c r="M71" s="102">
        <f t="shared" si="15"/>
        <v>0.19306272633830487</v>
      </c>
      <c r="N71" s="101">
        <f>L71+'[1]2025 Ιανουάριος'!L71</f>
        <v>15679.96</v>
      </c>
      <c r="O71" s="102">
        <f t="shared" si="16"/>
        <v>0.199844661164297</v>
      </c>
      <c r="P71" s="101">
        <f t="shared" si="17"/>
        <v>-6.6666666643868666E-3</v>
      </c>
      <c r="Q71" s="102">
        <f t="shared" si="18"/>
        <v>1.0000004251713333</v>
      </c>
      <c r="R71" s="91"/>
      <c r="S71" s="91"/>
      <c r="T71" s="91"/>
      <c r="U71" s="91"/>
      <c r="V71" s="91"/>
    </row>
    <row r="72" spans="1:22" ht="36" customHeight="1" x14ac:dyDescent="0.2">
      <c r="A72" s="106">
        <v>71</v>
      </c>
      <c r="B72" s="106">
        <v>29</v>
      </c>
      <c r="C72" s="145" t="str">
        <f>[1]ΑΝΤΙΣΤΟΙΧΙΣΗ!I215</f>
        <v>Αναλώσιμα τρόφιμα  (Ομάδα 2**)</v>
      </c>
      <c r="D72" s="103">
        <f>'[1]2025_60-69 ΕΞΟΔΑ+ΟΜ 2'!E32</f>
        <v>861.08</v>
      </c>
      <c r="E72" s="102">
        <f t="shared" si="10"/>
        <v>2.4184239257737345E-2</v>
      </c>
      <c r="F72" s="101">
        <f>'[1]2025 Ιανουάριος'!F72+'2025 Φεβρουάριος'!D72</f>
        <v>1733.97</v>
      </c>
      <c r="G72" s="102">
        <f t="shared" si="11"/>
        <v>2.1122865820703315E-2</v>
      </c>
      <c r="H72" s="103"/>
      <c r="I72" s="144" t="e">
        <f t="shared" si="12"/>
        <v>#DIV/0!</v>
      </c>
      <c r="J72" s="101">
        <f t="shared" si="13"/>
        <v>0</v>
      </c>
      <c r="K72" s="143" t="e">
        <f t="shared" si="14"/>
        <v>#DIV/0!</v>
      </c>
      <c r="L72" s="103">
        <f>'[1]2024_60-69 ΕΞΟΔΑ+ΟΜ 2'!E32</f>
        <v>1250.28</v>
      </c>
      <c r="M72" s="102">
        <f t="shared" si="15"/>
        <v>3.0788658323905906E-2</v>
      </c>
      <c r="N72" s="101">
        <f>L72+'[1]2025 Ιανουάριος'!L72</f>
        <v>2275.23</v>
      </c>
      <c r="O72" s="102">
        <f t="shared" si="16"/>
        <v>2.8998324512361222E-2</v>
      </c>
      <c r="P72" s="101">
        <f t="shared" si="17"/>
        <v>-541.26</v>
      </c>
      <c r="Q72" s="102">
        <f t="shared" si="18"/>
        <v>1.3121507292513712</v>
      </c>
      <c r="R72" s="91"/>
      <c r="S72" s="91"/>
      <c r="T72" s="91"/>
      <c r="U72" s="91"/>
      <c r="V72" s="91"/>
    </row>
    <row r="73" spans="1:22" ht="36" customHeight="1" x14ac:dyDescent="0.2">
      <c r="A73" s="106">
        <v>72</v>
      </c>
      <c r="B73" s="106">
        <v>30</v>
      </c>
      <c r="C73" s="145" t="str">
        <f>[1]ΑΝΤΙΣΤΟΙΧΙΣΗ!I216</f>
        <v>Υλικά Καθαριότητας (Ομάδα 2**)</v>
      </c>
      <c r="D73" s="103">
        <f>'[1]2025_60-69 ΕΞΟΔΑ+ΟΜ 2'!E33</f>
        <v>0</v>
      </c>
      <c r="E73" s="102">
        <f t="shared" si="10"/>
        <v>0</v>
      </c>
      <c r="F73" s="101">
        <f>'[1]2025 Ιανουάριος'!F73+'2025 Φεβρουάριος'!D73</f>
        <v>0</v>
      </c>
      <c r="G73" s="102">
        <f t="shared" si="11"/>
        <v>0</v>
      </c>
      <c r="H73" s="103"/>
      <c r="I73" s="144" t="e">
        <f t="shared" si="12"/>
        <v>#DIV/0!</v>
      </c>
      <c r="J73" s="101">
        <f t="shared" si="13"/>
        <v>0</v>
      </c>
      <c r="K73" s="143" t="e">
        <f t="shared" si="14"/>
        <v>#DIV/0!</v>
      </c>
      <c r="L73" s="103">
        <f>'[1]2024_60-69 ΕΞΟΔΑ+ΟΜ 2'!E33</f>
        <v>0</v>
      </c>
      <c r="M73" s="102">
        <f t="shared" si="15"/>
        <v>0</v>
      </c>
      <c r="N73" s="101">
        <f>L73+'[1]2025 Ιανουάριος'!L73</f>
        <v>0</v>
      </c>
      <c r="O73" s="102">
        <f t="shared" si="16"/>
        <v>0</v>
      </c>
      <c r="P73" s="101">
        <f t="shared" si="17"/>
        <v>0</v>
      </c>
      <c r="Q73" s="102" t="e">
        <f t="shared" si="18"/>
        <v>#DIV/0!</v>
      </c>
      <c r="R73" s="91"/>
      <c r="S73" s="91"/>
      <c r="T73" s="91"/>
      <c r="U73" s="91"/>
      <c r="V73" s="91"/>
    </row>
    <row r="74" spans="1:22" ht="36" customHeight="1" x14ac:dyDescent="0.2">
      <c r="A74" s="113">
        <v>73</v>
      </c>
      <c r="B74" s="113"/>
      <c r="C74" s="135" t="s">
        <v>163</v>
      </c>
      <c r="D74" s="97">
        <f>'[1]2025_60-69 ΕΞΟΔΑ+ΟΜ 2'!E3</f>
        <v>35605.006666666675</v>
      </c>
      <c r="E74" s="142"/>
      <c r="F74" s="97">
        <f>'[1]2025_60-69 ΕΞΟΔΑ+ΟΜ 2'!R3</f>
        <v>82295.17333333334</v>
      </c>
      <c r="G74" s="142"/>
      <c r="H74" s="97">
        <f>SUM(H44:H73)</f>
        <v>0</v>
      </c>
      <c r="I74" s="142"/>
      <c r="J74" s="97">
        <f>SUM(J44:J73)</f>
        <v>0</v>
      </c>
      <c r="K74" s="142"/>
      <c r="L74" s="97">
        <f>SUM(L44:L73)</f>
        <v>40608.46</v>
      </c>
      <c r="M74" s="142"/>
      <c r="N74" s="97">
        <f>SUM(N44:N73)</f>
        <v>78460.739999999976</v>
      </c>
      <c r="O74" s="142"/>
      <c r="P74" s="97">
        <f>SUM(P44:P73)</f>
        <v>3562.3333333333376</v>
      </c>
      <c r="Q74" s="142"/>
      <c r="R74" s="91"/>
      <c r="S74" s="91"/>
      <c r="T74" s="91"/>
      <c r="U74" s="91"/>
      <c r="V74" s="91"/>
    </row>
    <row r="75" spans="1:22" ht="24" x14ac:dyDescent="0.2">
      <c r="A75" s="113">
        <v>74</v>
      </c>
      <c r="B75" s="113"/>
      <c r="C75" s="121" t="s">
        <v>18</v>
      </c>
      <c r="D75" s="97">
        <f>D43-D74</f>
        <v>-102.63000000000466</v>
      </c>
      <c r="E75" s="142"/>
      <c r="F75" s="97">
        <f>F43-F74</f>
        <v>-205.4600000000064</v>
      </c>
      <c r="G75" s="142"/>
      <c r="H75" s="97">
        <f>H43-H74</f>
        <v>0</v>
      </c>
      <c r="I75" s="142"/>
      <c r="J75" s="97">
        <f>J43-J74</f>
        <v>0</v>
      </c>
      <c r="K75" s="142"/>
      <c r="L75" s="97">
        <f>L43-L74</f>
        <v>0</v>
      </c>
      <c r="M75" s="142"/>
      <c r="N75" s="97">
        <f>N43-N74</f>
        <v>0</v>
      </c>
      <c r="O75" s="142"/>
      <c r="P75" s="97">
        <f>P43-P74</f>
        <v>0</v>
      </c>
      <c r="Q75" s="142"/>
      <c r="R75" s="91"/>
      <c r="S75" s="91"/>
      <c r="T75" s="91"/>
      <c r="U75" s="91"/>
      <c r="V75" s="91"/>
    </row>
    <row r="76" spans="1:22" ht="27.75" customHeight="1" x14ac:dyDescent="0.2">
      <c r="A76" s="141">
        <v>75</v>
      </c>
      <c r="B76" s="141"/>
      <c r="C76" s="140" t="s">
        <v>32</v>
      </c>
      <c r="D76" s="137">
        <f>D38-D74</f>
        <v>-13026.232241887912</v>
      </c>
      <c r="E76" s="136"/>
      <c r="F76" s="137">
        <f>F38-F74</f>
        <v>-38962.498908554582</v>
      </c>
      <c r="G76" s="136"/>
      <c r="H76" s="139">
        <f>H38-H74</f>
        <v>0</v>
      </c>
      <c r="I76" s="136">
        <f>I38-I43</f>
        <v>0</v>
      </c>
      <c r="J76" s="139">
        <f>J38-J74</f>
        <v>0</v>
      </c>
      <c r="K76" s="136"/>
      <c r="L76" s="138">
        <f>L38-L74</f>
        <v>-23537.819292035441</v>
      </c>
      <c r="M76" s="136"/>
      <c r="N76" s="137">
        <f>N38-N74</f>
        <v>-44131.113008849577</v>
      </c>
      <c r="O76" s="136"/>
      <c r="P76" s="137">
        <f>P38-P74</f>
        <v>5440.7141002950302</v>
      </c>
      <c r="Q76" s="136"/>
      <c r="R76" s="91"/>
      <c r="S76" s="91"/>
      <c r="T76" s="91"/>
      <c r="U76" s="91"/>
      <c r="V76" s="91"/>
    </row>
    <row r="77" spans="1:22" ht="27.75" customHeight="1" x14ac:dyDescent="0.2">
      <c r="A77" s="119">
        <v>76</v>
      </c>
      <c r="B77" s="119"/>
      <c r="C77" s="119" t="s">
        <v>160</v>
      </c>
      <c r="D77" s="183" t="str">
        <f>[1]ΑΝΤΙΣΤΟΙΧΙΣΗ!$F$32</f>
        <v xml:space="preserve">ΠΡΑΓΜΑΤΟΠΟΙΗΘΕΝΤΑ ΜΗΝΟΣ ΤΡΕΧ. ΕΤΟΥΣ </v>
      </c>
      <c r="E77" s="183"/>
      <c r="F77" s="183"/>
      <c r="G77" s="183"/>
      <c r="H77" s="183" t="str">
        <f>[1]ΑΝΤΙΣΤΟΙΧΙΣΗ!$F$35</f>
        <v>ΠΡΟΥΠΟΛΟΓΙΣΜΟΣ ΤΡΕΧΟΝΤΟΣ ΕΤΟΥΣ</v>
      </c>
      <c r="I77" s="183"/>
      <c r="J77" s="183"/>
      <c r="K77" s="183"/>
      <c r="L77" s="183" t="str">
        <f>[1]ΑΝΤΙΣΤΟΙΧΙΣΗ!$F$68</f>
        <v>ΠΡΑΓΜΑΤΟΠΟΙΗΘΕΝΤΑ ΠΡΟΗΓΟΥΜΕΝΟΥ ΕΤΟΥΣ</v>
      </c>
      <c r="M77" s="183"/>
      <c r="N77" s="183"/>
      <c r="O77" s="183">
        <f>[1]ΑΝΤΙΣΤΟΙΧΙΣΗ!$D$33</f>
        <v>2024</v>
      </c>
      <c r="P77" s="184" t="str">
        <f>[1]ΑΝΤΙΣΤΟΙΧΙΣΗ!$F$100</f>
        <v xml:space="preserve">ΣΥΓΚΡΙΣΕΙΣ </v>
      </c>
      <c r="Q77" s="184">
        <f>[1]ΑΝΤΙΣΤΟΙΧΙΣΗ!$H$141</f>
        <v>2024</v>
      </c>
      <c r="R77" s="91"/>
      <c r="S77" s="91"/>
      <c r="T77" s="91"/>
      <c r="U77" s="91"/>
      <c r="V77" s="91"/>
    </row>
    <row r="78" spans="1:22" ht="15.75" customHeight="1" x14ac:dyDescent="0.2">
      <c r="A78" s="112">
        <v>77</v>
      </c>
      <c r="B78" s="112"/>
      <c r="C78" s="118" t="s">
        <v>3</v>
      </c>
      <c r="D78" s="185" t="str">
        <f>[1]ΑΝΤΙΣΤΟΙΧΙΣΗ!$F$107</f>
        <v xml:space="preserve">ΦΕΒΡΟΥΑΡΙΟΣ ΤΡΕΧΟΝ ΕΤΟΣ </v>
      </c>
      <c r="E78" s="185"/>
      <c r="F78" s="185"/>
      <c r="G78" s="117">
        <f>[1]ΑΝΤΙΣΤΟΙΧΙΣΗ!$D$34</f>
        <v>2025</v>
      </c>
      <c r="H78" s="185" t="str">
        <f>[1]ΑΝΤΙΣΤΟΙΧΙΣΗ!$F$107</f>
        <v xml:space="preserve">ΦΕΒΡΟΥΑΡΙΟΣ ΤΡΕΧΟΝ ΕΤΟΣ </v>
      </c>
      <c r="I78" s="185"/>
      <c r="J78" s="185"/>
      <c r="K78" s="117">
        <f>[1]ΑΝΤΙΣΤΟΙΧΙΣΗ!$D$34</f>
        <v>2025</v>
      </c>
      <c r="L78" s="185" t="str">
        <f>[1]ΑΝΤΙΣΤΟΙΧΙΣΗ!$F$121</f>
        <v>ΦΕΒΡΟΥΑΡΙΟΣ ΠΡΟΗΓΟΥΜΕΝΟΥ ΕΤΟΥΣ</v>
      </c>
      <c r="M78" s="185"/>
      <c r="N78" s="185"/>
      <c r="O78" s="117">
        <f>[1]ΑΝΤΙΣΤΟΙΧΙΣΗ!$D$33</f>
        <v>2024</v>
      </c>
      <c r="P78" s="185"/>
      <c r="Q78" s="185"/>
      <c r="R78" s="91"/>
      <c r="S78" s="91"/>
      <c r="T78" s="91"/>
      <c r="U78" s="91"/>
      <c r="V78" s="91"/>
    </row>
    <row r="79" spans="1:22" ht="78.75" x14ac:dyDescent="0.2">
      <c r="A79" s="116">
        <v>78</v>
      </c>
      <c r="B79" s="116" t="s">
        <v>33</v>
      </c>
      <c r="C79" s="115" t="s">
        <v>164</v>
      </c>
      <c r="D79" s="115" t="s">
        <v>34</v>
      </c>
      <c r="E79" s="114" t="s">
        <v>35</v>
      </c>
      <c r="F79" s="114" t="s">
        <v>36</v>
      </c>
      <c r="G79" s="114" t="s">
        <v>37</v>
      </c>
      <c r="H79" s="114" t="s">
        <v>38</v>
      </c>
      <c r="I79" s="114" t="s">
        <v>39</v>
      </c>
      <c r="J79" s="114" t="s">
        <v>36</v>
      </c>
      <c r="K79" s="114" t="s">
        <v>37</v>
      </c>
      <c r="L79" s="114" t="s">
        <v>38</v>
      </c>
      <c r="M79" s="114" t="s">
        <v>39</v>
      </c>
      <c r="N79" s="114" t="s">
        <v>36</v>
      </c>
      <c r="O79" s="114" t="s">
        <v>37</v>
      </c>
      <c r="P79" s="114" t="s">
        <v>28</v>
      </c>
      <c r="Q79" s="114" t="s">
        <v>40</v>
      </c>
      <c r="R79" s="91"/>
      <c r="S79" s="91"/>
      <c r="T79" s="91"/>
      <c r="U79" s="91"/>
      <c r="V79" s="91"/>
    </row>
    <row r="80" spans="1:22" ht="33.75" customHeight="1" x14ac:dyDescent="0.2">
      <c r="A80" s="112">
        <v>79</v>
      </c>
      <c r="B80" s="112" t="s">
        <v>2</v>
      </c>
      <c r="C80" s="135" t="s">
        <v>165</v>
      </c>
      <c r="D80" s="97">
        <f>SUM(D81:D110)</f>
        <v>8756.2100000000009</v>
      </c>
      <c r="E80" s="96"/>
      <c r="F80" s="97">
        <f>SUM(F81:F110)</f>
        <v>18374.98</v>
      </c>
      <c r="G80" s="96"/>
      <c r="H80" s="97">
        <f>SUM(H81:H110)</f>
        <v>0</v>
      </c>
      <c r="I80" s="96"/>
      <c r="J80" s="97">
        <f>SUM(J81:J110)</f>
        <v>0</v>
      </c>
      <c r="K80" s="96"/>
      <c r="L80" s="97">
        <f>SUM(L81:L110)</f>
        <v>4687.3700000000008</v>
      </c>
      <c r="M80" s="96"/>
      <c r="N80" s="97">
        <f>SUM(N81:N110)</f>
        <v>9104.15</v>
      </c>
      <c r="O80" s="96"/>
      <c r="P80" s="97">
        <f>SUM(P81:P110)</f>
        <v>0</v>
      </c>
      <c r="Q80" s="96"/>
      <c r="R80" s="91"/>
      <c r="S80" s="91"/>
      <c r="T80" s="91"/>
      <c r="U80" s="91"/>
      <c r="V80" s="91"/>
    </row>
    <row r="81" spans="1:22" ht="28.5" x14ac:dyDescent="0.2">
      <c r="A81" s="106">
        <v>80</v>
      </c>
      <c r="B81" s="106">
        <v>1</v>
      </c>
      <c r="C81" s="132" t="str">
        <f>[1]ΑΝΤΙΣΤΟΙΧΙΣΗ!L187</f>
        <v>Μικτές Αποδοχές Developent Department (A.K.Ddep)</v>
      </c>
      <c r="D81" s="125">
        <f>'[1]2025_60-69 ΕΞΟΔΑ+ΟΜ 2'!E37</f>
        <v>1739.37</v>
      </c>
      <c r="E81" s="102">
        <f>D81/$D$111</f>
        <v>0.19864416225741499</v>
      </c>
      <c r="F81" s="125">
        <f>'[1]2025 Ιανουάριος'!F81+'2025 Φεβρουάριος'!D81</f>
        <v>3395.71</v>
      </c>
      <c r="G81" s="102">
        <f>F81/$F$80</f>
        <v>0.18480074536135549</v>
      </c>
      <c r="H81" s="103"/>
      <c r="I81" s="131" t="e">
        <f>H81/$H$80</f>
        <v>#DIV/0!</v>
      </c>
      <c r="J81" s="130"/>
      <c r="K81" s="130" t="e">
        <f>J81/$J$80</f>
        <v>#DIV/0!</v>
      </c>
      <c r="L81" s="125">
        <f>'[1]2024_60-69 ΕΞΟΔΑ+ΟΜ 2'!E35</f>
        <v>1349.58</v>
      </c>
      <c r="M81" s="102">
        <f>L81/$L$80</f>
        <v>0.28791838493654215</v>
      </c>
      <c r="N81" s="101">
        <f>L81+'[1]2025 Ιανουάριος'!L81</f>
        <v>2699.16</v>
      </c>
      <c r="O81" s="102">
        <f>N81/$N$80</f>
        <v>0.29647578302202843</v>
      </c>
      <c r="P81" s="130"/>
      <c r="Q81" s="123" t="e">
        <f>SUM(D81:P81)</f>
        <v>#DIV/0!</v>
      </c>
      <c r="R81" s="91"/>
      <c r="S81" s="91"/>
      <c r="T81" s="91"/>
      <c r="U81" s="91"/>
      <c r="V81" s="91"/>
    </row>
    <row r="82" spans="1:22" ht="28.5" x14ac:dyDescent="0.2">
      <c r="A82" s="106">
        <v>81</v>
      </c>
      <c r="B82" s="106">
        <v>2</v>
      </c>
      <c r="C82" s="111" t="str">
        <f>[1]ΑΝΤΙΣΤΟΙΧΙΣΗ!L188</f>
        <v>Μικτές Αποδοχές Reservation department (Α.Κ.RDep )</v>
      </c>
      <c r="D82" s="125">
        <f>'[1]2025_60-69 ΕΞΟΔΑ+ΟΜ 2'!E38</f>
        <v>1747.2</v>
      </c>
      <c r="E82" s="102">
        <f t="shared" ref="E82:E105" si="19">D82/$D$111</f>
        <v>0.19953838475778904</v>
      </c>
      <c r="F82" s="125">
        <f>'[1]2025 Ιανουάριος'!F82+'2025 Φεβρουάριος'!D82</f>
        <v>3418.44</v>
      </c>
      <c r="G82" s="102">
        <f t="shared" ref="G82:G105" si="20">F82/$F$80</f>
        <v>0.18603775351048002</v>
      </c>
      <c r="H82" s="103"/>
      <c r="I82" s="131" t="e">
        <f t="shared" ref="I82:I105" si="21">H82/$H$80</f>
        <v>#DIV/0!</v>
      </c>
      <c r="J82" s="130"/>
      <c r="K82" s="130" t="e">
        <f t="shared" ref="K82:K105" si="22">J82/$J$80</f>
        <v>#DIV/0!</v>
      </c>
      <c r="L82" s="125">
        <f>'[1]2024_60-69 ΕΞΟΔΑ+ΟΜ 2'!E36</f>
        <v>0</v>
      </c>
      <c r="M82" s="102">
        <f t="shared" ref="M82:M105" si="23">L82/$L$80</f>
        <v>0</v>
      </c>
      <c r="N82" s="101">
        <f>L82+'[1]2025 Ιανουάριος'!L82</f>
        <v>0</v>
      </c>
      <c r="O82" s="102">
        <f t="shared" ref="O82:O105" si="24">N82/$N$80</f>
        <v>0</v>
      </c>
      <c r="P82" s="130"/>
      <c r="Q82" s="123" t="e">
        <f t="shared" ref="Q82:Q105" si="25">SUM(D82:P82)</f>
        <v>#DIV/0!</v>
      </c>
      <c r="R82" s="91"/>
      <c r="S82" s="91"/>
      <c r="T82" s="91"/>
      <c r="U82" s="91"/>
      <c r="V82" s="91"/>
    </row>
    <row r="83" spans="1:22" ht="28.5" x14ac:dyDescent="0.2">
      <c r="A83" s="106">
        <v>82</v>
      </c>
      <c r="B83" s="106">
        <v>3</v>
      </c>
      <c r="C83" s="111" t="str">
        <f>[1]ΑΝΤΙΣΤΟΙΧΙΣΗ!L189</f>
        <v>Μικτές Αποδοχές Marketing (Α.Κ.MDep )</v>
      </c>
      <c r="D83" s="125">
        <f>'[1]2025_60-69 ΕΞΟΔΑ+ΟΜ 2'!E39</f>
        <v>1198.17</v>
      </c>
      <c r="E83" s="102">
        <f t="shared" si="19"/>
        <v>0.13683659939631415</v>
      </c>
      <c r="F83" s="125">
        <f>'[1]2025 Ιανουάριος'!F83+'2025 Φεβρουάριος'!D83</f>
        <v>2220.11</v>
      </c>
      <c r="G83" s="102">
        <f t="shared" si="20"/>
        <v>0.12082244443259259</v>
      </c>
      <c r="H83" s="103"/>
      <c r="I83" s="131" t="e">
        <f t="shared" si="21"/>
        <v>#DIV/0!</v>
      </c>
      <c r="J83" s="130"/>
      <c r="K83" s="130" t="e">
        <f t="shared" si="22"/>
        <v>#DIV/0!</v>
      </c>
      <c r="L83" s="125">
        <f>'[1]2024_60-69 ΕΞΟΔΑ+ΟΜ 2'!E37</f>
        <v>1439.8</v>
      </c>
      <c r="M83" s="102">
        <f t="shared" si="23"/>
        <v>0.30716585206629726</v>
      </c>
      <c r="N83" s="101">
        <f>L83+'[1]2025 Ιανουάριος'!L83</f>
        <v>2369.81</v>
      </c>
      <c r="O83" s="102">
        <f t="shared" si="24"/>
        <v>0.26029997308919561</v>
      </c>
      <c r="P83" s="130"/>
      <c r="Q83" s="123" t="e">
        <f t="shared" si="25"/>
        <v>#DIV/0!</v>
      </c>
      <c r="R83" s="91"/>
      <c r="S83" s="91"/>
      <c r="T83" s="91"/>
      <c r="U83" s="91"/>
      <c r="V83" s="91"/>
    </row>
    <row r="84" spans="1:22" ht="33" customHeight="1" x14ac:dyDescent="0.2">
      <c r="A84" s="106">
        <v>83</v>
      </c>
      <c r="B84" s="106">
        <v>4</v>
      </c>
      <c r="C84" s="111" t="str">
        <f>[1]ΑΝΤΙΣΤΟΙΧΙΣΗ!L190</f>
        <v>Μικτές Αποδοχές Sales (Α.Κ.SDep )</v>
      </c>
      <c r="D84" s="125">
        <f>'[1]2025_60-69 ΕΞΟΔΑ+ΟΜ 2'!E40</f>
        <v>1245.7</v>
      </c>
      <c r="E84" s="102">
        <f t="shared" si="19"/>
        <v>0.14226474696244151</v>
      </c>
      <c r="F84" s="125">
        <f>'[1]2025 Ιανουάριος'!F84+'2025 Φεβρουάριος'!D84</f>
        <v>2323.66</v>
      </c>
      <c r="G84" s="102">
        <f t="shared" si="20"/>
        <v>0.12645782471599967</v>
      </c>
      <c r="H84" s="103"/>
      <c r="I84" s="131" t="e">
        <f t="shared" si="21"/>
        <v>#DIV/0!</v>
      </c>
      <c r="J84" s="130"/>
      <c r="K84" s="130" t="e">
        <f t="shared" si="22"/>
        <v>#DIV/0!</v>
      </c>
      <c r="L84" s="125">
        <f>'[1]2024_60-69 ΕΞΟΔΑ+ΟΜ 2'!E38</f>
        <v>0</v>
      </c>
      <c r="M84" s="102">
        <f t="shared" si="23"/>
        <v>0</v>
      </c>
      <c r="N84" s="101">
        <f>L84+'[1]2025 Ιανουάριος'!L84</f>
        <v>0</v>
      </c>
      <c r="O84" s="102">
        <f t="shared" si="24"/>
        <v>0</v>
      </c>
      <c r="P84" s="130"/>
      <c r="Q84" s="123" t="e">
        <f t="shared" si="25"/>
        <v>#DIV/0!</v>
      </c>
      <c r="R84" s="91"/>
      <c r="S84" s="91"/>
      <c r="T84" s="91"/>
      <c r="U84" s="91"/>
      <c r="V84" s="91"/>
    </row>
    <row r="85" spans="1:22" ht="27" customHeight="1" x14ac:dyDescent="0.2">
      <c r="A85" s="106">
        <v>84</v>
      </c>
      <c r="B85" s="106">
        <v>5</v>
      </c>
      <c r="C85" s="111" t="str">
        <f>[1]ΑΝΤΙΣΤΟΙΧΙΣΗ!L191</f>
        <v>Ασφαλιστικές εισφορές (Α.Κ.DDep)</v>
      </c>
      <c r="D85" s="125">
        <f>'[1]2025_60-69 ΕΞΟΔΑ+ΟΜ 2'!E41</f>
        <v>357.22</v>
      </c>
      <c r="E85" s="102">
        <f t="shared" si="19"/>
        <v>4.0796189218851531E-2</v>
      </c>
      <c r="F85" s="125">
        <f>'[1]2025 Ιανουάριος'!F85+'2025 Φεβρουάριος'!D85</f>
        <v>696.35</v>
      </c>
      <c r="G85" s="102">
        <f t="shared" si="20"/>
        <v>3.7896639887499202E-2</v>
      </c>
      <c r="H85" s="103"/>
      <c r="I85" s="131" t="e">
        <f t="shared" si="21"/>
        <v>#DIV/0!</v>
      </c>
      <c r="J85" s="130"/>
      <c r="K85" s="130" t="e">
        <f t="shared" si="22"/>
        <v>#DIV/0!</v>
      </c>
      <c r="L85" s="125">
        <f>'[1]2024_60-69 ΕΞΟΔΑ+ΟΜ 2'!E39</f>
        <v>300.82</v>
      </c>
      <c r="M85" s="102">
        <f t="shared" si="23"/>
        <v>6.4176713167511834E-2</v>
      </c>
      <c r="N85" s="101">
        <f>L85+'[1]2025 Ιανουάριος'!L85</f>
        <v>300.82</v>
      </c>
      <c r="O85" s="102">
        <f t="shared" si="24"/>
        <v>3.3042074218900173E-2</v>
      </c>
      <c r="P85" s="130"/>
      <c r="Q85" s="123" t="e">
        <f t="shared" si="25"/>
        <v>#DIV/0!</v>
      </c>
      <c r="R85" s="91"/>
      <c r="S85" s="91"/>
      <c r="T85" s="91"/>
      <c r="U85" s="91"/>
      <c r="V85" s="91"/>
    </row>
    <row r="86" spans="1:22" ht="30.75" customHeight="1" x14ac:dyDescent="0.2">
      <c r="A86" s="106">
        <v>85</v>
      </c>
      <c r="B86" s="106">
        <v>6</v>
      </c>
      <c r="C86" s="110" t="str">
        <f>[1]ΑΝΤΙΣΤΟΙΧΙΣΗ!L192</f>
        <v>Ασφαλιστικές εισφορές (Α.Κ.RDep)</v>
      </c>
      <c r="D86" s="125">
        <f>'[1]2025_60-69 ΕΞΟΔΑ+ΟΜ 2'!E42</f>
        <v>358.92</v>
      </c>
      <c r="E86" s="102">
        <f t="shared" si="19"/>
        <v>4.0990337143581523E-2</v>
      </c>
      <c r="F86" s="125">
        <f>'[1]2025 Ιανουάριος'!F86+'2025 Φεβρουάριος'!D86</f>
        <v>701.29</v>
      </c>
      <c r="G86" s="102">
        <f t="shared" si="20"/>
        <v>3.8165483717533297E-2</v>
      </c>
      <c r="H86" s="103"/>
      <c r="I86" s="131" t="e">
        <f t="shared" si="21"/>
        <v>#DIV/0!</v>
      </c>
      <c r="J86" s="130"/>
      <c r="K86" s="130" t="e">
        <f t="shared" si="22"/>
        <v>#DIV/0!</v>
      </c>
      <c r="L86" s="125">
        <f>'[1]2024_60-69 ΕΞΟΔΑ+ΟΜ 2'!E40</f>
        <v>0</v>
      </c>
      <c r="M86" s="102">
        <f t="shared" si="23"/>
        <v>0</v>
      </c>
      <c r="N86" s="101">
        <f>L86+'[1]2025 Ιανουάριος'!L86</f>
        <v>300.82</v>
      </c>
      <c r="O86" s="102">
        <f t="shared" si="24"/>
        <v>3.3042074218900173E-2</v>
      </c>
      <c r="P86" s="130"/>
      <c r="Q86" s="123" t="e">
        <f t="shared" si="25"/>
        <v>#DIV/0!</v>
      </c>
      <c r="R86" s="91"/>
      <c r="S86" s="91"/>
      <c r="T86" s="91"/>
      <c r="U86" s="91"/>
      <c r="V86" s="109"/>
    </row>
    <row r="87" spans="1:22" ht="24.75" customHeight="1" x14ac:dyDescent="0.2">
      <c r="A87" s="106">
        <v>86</v>
      </c>
      <c r="B87" s="106">
        <v>7</v>
      </c>
      <c r="C87" s="110" t="str">
        <f>[1]ΑΝΤΙΣΤΟΙΧΙΣΗ!L193</f>
        <v>Ασφαλιστικές εισφορές (Α.Κ.MDep)</v>
      </c>
      <c r="D87" s="125">
        <f>'[1]2025_60-69 ΕΞΟΔΑ+ΟΜ 2'!E43</f>
        <v>151.02000000000001</v>
      </c>
      <c r="E87" s="102">
        <f t="shared" si="19"/>
        <v>1.7247187995719608E-2</v>
      </c>
      <c r="F87" s="125">
        <f>'[1]2025 Ιανουάριος'!F87+'2025 Φεβρουάριος'!D87</f>
        <v>305.64</v>
      </c>
      <c r="G87" s="102">
        <f t="shared" si="20"/>
        <v>1.6633487492231282E-2</v>
      </c>
      <c r="H87" s="103"/>
      <c r="I87" s="131" t="e">
        <f t="shared" si="21"/>
        <v>#DIV/0!</v>
      </c>
      <c r="J87" s="130"/>
      <c r="K87" s="130" t="e">
        <f t="shared" si="22"/>
        <v>#DIV/0!</v>
      </c>
      <c r="L87" s="125">
        <f>'[1]2024_60-69 ΕΞΟΔΑ+ΟΜ 2'!E41</f>
        <v>292.81</v>
      </c>
      <c r="M87" s="102">
        <f t="shared" si="23"/>
        <v>6.2467865775477499E-2</v>
      </c>
      <c r="N87" s="101">
        <f>L87+'[1]2025 Ιανουάριος'!L87</f>
        <v>469.18</v>
      </c>
      <c r="O87" s="102">
        <f t="shared" si="24"/>
        <v>5.1534739651697303E-2</v>
      </c>
      <c r="P87" s="130"/>
      <c r="Q87" s="123" t="e">
        <f t="shared" si="25"/>
        <v>#DIV/0!</v>
      </c>
      <c r="R87" s="91"/>
      <c r="S87" s="91"/>
      <c r="T87" s="91"/>
      <c r="U87" s="91"/>
      <c r="V87" s="109"/>
    </row>
    <row r="88" spans="1:22" ht="28.5" x14ac:dyDescent="0.2">
      <c r="A88" s="106">
        <v>87</v>
      </c>
      <c r="B88" s="106">
        <v>8</v>
      </c>
      <c r="C88" s="110" t="str">
        <f>[1]ΑΝΤΙΣΤΟΙΧΙΣΗ!L194</f>
        <v>Ασφαλιστικές εισφορές (Α.Κ.SDep)</v>
      </c>
      <c r="D88" s="125">
        <f>'[1]2025_60-69 ΕΞΟΔΑ+ΟΜ 2'!E44</f>
        <v>158.21</v>
      </c>
      <c r="E88" s="102">
        <f t="shared" si="19"/>
        <v>1.8068319512665867E-2</v>
      </c>
      <c r="F88" s="125">
        <f>'[1]2025 Ιανουάριος'!F88+'2025 Φεβρουάριος'!D88</f>
        <v>321.31</v>
      </c>
      <c r="G88" s="102">
        <f t="shared" si="20"/>
        <v>1.7486277536084394E-2</v>
      </c>
      <c r="H88" s="103"/>
      <c r="I88" s="131" t="e">
        <f t="shared" si="21"/>
        <v>#DIV/0!</v>
      </c>
      <c r="J88" s="130"/>
      <c r="K88" s="130" t="e">
        <f t="shared" si="22"/>
        <v>#DIV/0!</v>
      </c>
      <c r="L88" s="125">
        <f>'[1]2024_60-69 ΕΞΟΔΑ+ΟΜ 2'!E42</f>
        <v>0</v>
      </c>
      <c r="M88" s="102">
        <f t="shared" si="23"/>
        <v>0</v>
      </c>
      <c r="N88" s="101">
        <f>L88+'[1]2025 Ιανουάριος'!L88</f>
        <v>0</v>
      </c>
      <c r="O88" s="102">
        <f t="shared" si="24"/>
        <v>0</v>
      </c>
      <c r="P88" s="130"/>
      <c r="Q88" s="123" t="e">
        <f t="shared" si="25"/>
        <v>#DIV/0!</v>
      </c>
      <c r="R88" s="91"/>
      <c r="S88" s="91"/>
      <c r="T88" s="91"/>
      <c r="U88" s="91"/>
      <c r="V88" s="109"/>
    </row>
    <row r="89" spans="1:22" ht="15" customHeight="1" x14ac:dyDescent="0.2">
      <c r="A89" s="106">
        <v>88</v>
      </c>
      <c r="B89" s="106">
        <v>9</v>
      </c>
      <c r="C89" s="107" t="str">
        <f>[1]ΑΝΤΙΣΤΟΙΧΙΣΗ!L195</f>
        <v>Ενοίκιο</v>
      </c>
      <c r="D89" s="125">
        <f>'[1]2025_60-69 ΕΞΟΔΑ+ΟΜ 2'!E45</f>
        <v>0</v>
      </c>
      <c r="E89" s="102">
        <f t="shared" si="19"/>
        <v>0</v>
      </c>
      <c r="F89" s="125">
        <f>'[1]2025 Ιανουάριος'!F89+'2025 Φεβρουάριος'!D89</f>
        <v>0</v>
      </c>
      <c r="G89" s="102">
        <f t="shared" si="20"/>
        <v>0</v>
      </c>
      <c r="H89" s="134"/>
      <c r="I89" s="131" t="e">
        <f t="shared" si="21"/>
        <v>#DIV/0!</v>
      </c>
      <c r="J89" s="134"/>
      <c r="K89" s="130" t="e">
        <f t="shared" si="22"/>
        <v>#DIV/0!</v>
      </c>
      <c r="L89" s="125">
        <f>'[1]2024_60-69 ΕΞΟΔΑ+ΟΜ 2'!E43</f>
        <v>0</v>
      </c>
      <c r="M89" s="102">
        <f t="shared" si="23"/>
        <v>0</v>
      </c>
      <c r="N89" s="101">
        <f>L89+'[1]2025 Ιανουάριος'!L89</f>
        <v>0</v>
      </c>
      <c r="O89" s="102">
        <f t="shared" si="24"/>
        <v>0</v>
      </c>
      <c r="P89" s="134"/>
      <c r="Q89" s="123" t="e">
        <f t="shared" si="25"/>
        <v>#DIV/0!</v>
      </c>
      <c r="R89" s="91"/>
      <c r="S89" s="91"/>
      <c r="T89" s="91"/>
      <c r="U89" s="91"/>
      <c r="V89" s="91"/>
    </row>
    <row r="90" spans="1:22" ht="14.25" x14ac:dyDescent="0.2">
      <c r="A90" s="106">
        <v>89</v>
      </c>
      <c r="B90" s="106">
        <v>10</v>
      </c>
      <c r="C90" s="132" t="str">
        <f>[1]ΑΝΤΙΣΤΟΙΧΙΣΗ!L196</f>
        <v xml:space="preserve">Χαρτόσημο ενοικίων </v>
      </c>
      <c r="D90" s="125">
        <f>'[1]2025_60-69 ΕΞΟΔΑ+ΟΜ 2'!E46</f>
        <v>0</v>
      </c>
      <c r="E90" s="102">
        <f t="shared" si="19"/>
        <v>0</v>
      </c>
      <c r="F90" s="125">
        <f>'[1]2025 Ιανουάριος'!F90+'2025 Φεβρουάριος'!D90</f>
        <v>0</v>
      </c>
      <c r="G90" s="102">
        <f t="shared" si="20"/>
        <v>0</v>
      </c>
      <c r="H90" s="134"/>
      <c r="I90" s="131" t="e">
        <f t="shared" si="21"/>
        <v>#DIV/0!</v>
      </c>
      <c r="J90" s="134"/>
      <c r="K90" s="130" t="e">
        <f t="shared" si="22"/>
        <v>#DIV/0!</v>
      </c>
      <c r="L90" s="125">
        <f>'[1]2024_60-69 ΕΞΟΔΑ+ΟΜ 2'!E44</f>
        <v>0</v>
      </c>
      <c r="M90" s="102">
        <f t="shared" si="23"/>
        <v>0</v>
      </c>
      <c r="N90" s="101">
        <f>L90+'[1]2025 Ιανουάριος'!L90</f>
        <v>0</v>
      </c>
      <c r="O90" s="102">
        <f t="shared" si="24"/>
        <v>0</v>
      </c>
      <c r="P90" s="134"/>
      <c r="Q90" s="123" t="e">
        <f t="shared" si="25"/>
        <v>#DIV/0!</v>
      </c>
      <c r="R90" s="91"/>
      <c r="S90" s="91"/>
      <c r="T90" s="91"/>
      <c r="U90" s="91"/>
      <c r="V90" s="91"/>
    </row>
    <row r="91" spans="1:22" ht="14.25" x14ac:dyDescent="0.2">
      <c r="A91" s="106">
        <v>90</v>
      </c>
      <c r="B91" s="106">
        <v>11</v>
      </c>
      <c r="C91" s="132" t="str">
        <f>[1]ΑΝΤΙΣΤΟΙΧΙΣΗ!L197</f>
        <v xml:space="preserve">Κοινόχρηστες Δαπάνες </v>
      </c>
      <c r="D91" s="125">
        <f>'[1]2025_60-69 ΕΞΟΔΑ+ΟΜ 2'!E47</f>
        <v>0</v>
      </c>
      <c r="E91" s="102">
        <f t="shared" si="19"/>
        <v>0</v>
      </c>
      <c r="F91" s="125">
        <f>'[1]2025 Ιανουάριος'!F91+'2025 Φεβρουάριος'!D91</f>
        <v>0</v>
      </c>
      <c r="G91" s="102">
        <f t="shared" si="20"/>
        <v>0</v>
      </c>
      <c r="H91" s="134"/>
      <c r="I91" s="131" t="e">
        <f t="shared" si="21"/>
        <v>#DIV/0!</v>
      </c>
      <c r="J91" s="134"/>
      <c r="K91" s="130" t="e">
        <f t="shared" si="22"/>
        <v>#DIV/0!</v>
      </c>
      <c r="L91" s="125">
        <f>'[1]2024_60-69 ΕΞΟΔΑ+ΟΜ 2'!E45</f>
        <v>0</v>
      </c>
      <c r="M91" s="102">
        <f t="shared" si="23"/>
        <v>0</v>
      </c>
      <c r="N91" s="101">
        <f>L91+'[1]2025 Ιανουάριος'!L91</f>
        <v>0</v>
      </c>
      <c r="O91" s="102">
        <f t="shared" si="24"/>
        <v>0</v>
      </c>
      <c r="P91" s="134"/>
      <c r="Q91" s="123" t="e">
        <f t="shared" si="25"/>
        <v>#DIV/0!</v>
      </c>
      <c r="R91" s="91"/>
      <c r="S91" s="91"/>
      <c r="T91" s="91"/>
      <c r="U91" s="91"/>
      <c r="V91" s="91"/>
    </row>
    <row r="92" spans="1:22" ht="24.75" customHeight="1" x14ac:dyDescent="0.2">
      <c r="A92" s="106">
        <v>91</v>
      </c>
      <c r="B92" s="106">
        <v>12</v>
      </c>
      <c r="C92" s="110" t="str">
        <f>[1]ΑΝΤΙΣΤΟΙΧΙΣΗ!L198</f>
        <v xml:space="preserve">Ενέργεια </v>
      </c>
      <c r="D92" s="125">
        <f>'[1]2025_60-69 ΕΞΟΔΑ+ΟΜ 2'!E48</f>
        <v>0</v>
      </c>
      <c r="E92" s="102">
        <f t="shared" si="19"/>
        <v>0</v>
      </c>
      <c r="F92" s="125">
        <f>'[1]2025 Ιανουάριος'!F92+'2025 Φεβρουάριος'!D92</f>
        <v>0</v>
      </c>
      <c r="G92" s="102">
        <f t="shared" si="20"/>
        <v>0</v>
      </c>
      <c r="H92" s="103"/>
      <c r="I92" s="131" t="e">
        <f t="shared" si="21"/>
        <v>#DIV/0!</v>
      </c>
      <c r="J92" s="130"/>
      <c r="K92" s="130" t="e">
        <f t="shared" si="22"/>
        <v>#DIV/0!</v>
      </c>
      <c r="L92" s="125">
        <f>'[1]2024_60-69 ΕΞΟΔΑ+ΟΜ 2'!E46</f>
        <v>0</v>
      </c>
      <c r="M92" s="102">
        <f t="shared" si="23"/>
        <v>0</v>
      </c>
      <c r="N92" s="101">
        <f>L92+'[1]2025 Ιανουάριος'!L92</f>
        <v>0</v>
      </c>
      <c r="O92" s="102">
        <f t="shared" si="24"/>
        <v>0</v>
      </c>
      <c r="P92" s="130"/>
      <c r="Q92" s="123" t="e">
        <f t="shared" si="25"/>
        <v>#DIV/0!</v>
      </c>
      <c r="R92" s="91"/>
      <c r="S92" s="91"/>
      <c r="T92" s="91"/>
      <c r="U92" s="91"/>
      <c r="V92" s="109"/>
    </row>
    <row r="93" spans="1:22" ht="28.5" x14ac:dyDescent="0.2">
      <c r="A93" s="106">
        <v>92</v>
      </c>
      <c r="B93" s="106">
        <v>13</v>
      </c>
      <c r="C93" s="132" t="str">
        <f>[1]ΑΝΤΙΣΤΟΙΧΙΣΗ!L199</f>
        <v xml:space="preserve">Τηλεπικοινωνίες (Τηλεφωνία &amp; Διαδίκτυο) </v>
      </c>
      <c r="D93" s="125">
        <f>'[1]2025_60-69 ΕΞΟΔΑ+ΟΜ 2'!E49</f>
        <v>0</v>
      </c>
      <c r="E93" s="102">
        <f t="shared" si="19"/>
        <v>0</v>
      </c>
      <c r="F93" s="125">
        <f>'[1]2025 Ιανουάριος'!F93+'2025 Φεβρουάριος'!D93</f>
        <v>0</v>
      </c>
      <c r="G93" s="102">
        <f t="shared" si="20"/>
        <v>0</v>
      </c>
      <c r="H93" s="103"/>
      <c r="I93" s="131" t="e">
        <f t="shared" si="21"/>
        <v>#DIV/0!</v>
      </c>
      <c r="J93" s="130"/>
      <c r="K93" s="130" t="e">
        <f t="shared" si="22"/>
        <v>#DIV/0!</v>
      </c>
      <c r="L93" s="125">
        <f>'[1]2024_60-69 ΕΞΟΔΑ+ΟΜ 2'!E47</f>
        <v>0</v>
      </c>
      <c r="M93" s="102">
        <f t="shared" si="23"/>
        <v>0</v>
      </c>
      <c r="N93" s="101">
        <f>L93+'[1]2025 Ιανουάριος'!L93</f>
        <v>0</v>
      </c>
      <c r="O93" s="102">
        <f t="shared" si="24"/>
        <v>0</v>
      </c>
      <c r="P93" s="130"/>
      <c r="Q93" s="123" t="e">
        <f t="shared" si="25"/>
        <v>#DIV/0!</v>
      </c>
      <c r="R93" s="91"/>
      <c r="S93" s="91"/>
      <c r="T93" s="91"/>
      <c r="U93" s="91"/>
      <c r="V93" s="91"/>
    </row>
    <row r="94" spans="1:22" ht="14.25" x14ac:dyDescent="0.2">
      <c r="A94" s="106">
        <v>93</v>
      </c>
      <c r="B94" s="106">
        <v>14</v>
      </c>
      <c r="C94" s="132" t="str">
        <f>[1]ΑΝΤΙΣΤΟΙΧΙΣΗ!L200</f>
        <v xml:space="preserve">Ύδρευση </v>
      </c>
      <c r="D94" s="125">
        <f>'[1]2025_60-69 ΕΞΟΔΑ+ΟΜ 2'!E50</f>
        <v>0</v>
      </c>
      <c r="E94" s="102">
        <f t="shared" si="19"/>
        <v>0</v>
      </c>
      <c r="F94" s="125">
        <f>'[1]2025 Ιανουάριος'!F94+'2025 Φεβρουάριος'!D94</f>
        <v>0</v>
      </c>
      <c r="G94" s="102">
        <f t="shared" si="20"/>
        <v>0</v>
      </c>
      <c r="H94" s="133"/>
      <c r="I94" s="131" t="e">
        <f t="shared" si="21"/>
        <v>#DIV/0!</v>
      </c>
      <c r="J94" s="133"/>
      <c r="K94" s="130" t="e">
        <f t="shared" si="22"/>
        <v>#DIV/0!</v>
      </c>
      <c r="L94" s="125">
        <f>'[1]2024_60-69 ΕΞΟΔΑ+ΟΜ 2'!E48</f>
        <v>0</v>
      </c>
      <c r="M94" s="102">
        <f t="shared" si="23"/>
        <v>0</v>
      </c>
      <c r="N94" s="101">
        <f>L94+'[1]2025 Ιανουάριος'!L94</f>
        <v>0</v>
      </c>
      <c r="O94" s="102">
        <f t="shared" si="24"/>
        <v>0</v>
      </c>
      <c r="P94" s="133"/>
      <c r="Q94" s="123" t="e">
        <f t="shared" si="25"/>
        <v>#DIV/0!</v>
      </c>
      <c r="R94" s="91"/>
      <c r="S94" s="91"/>
      <c r="T94" s="91"/>
      <c r="U94" s="91"/>
      <c r="V94" s="91"/>
    </row>
    <row r="95" spans="1:22" ht="15" x14ac:dyDescent="0.2">
      <c r="A95" s="106">
        <v>94</v>
      </c>
      <c r="B95" s="106">
        <v>15</v>
      </c>
      <c r="C95" s="132" t="str">
        <f>[1]ΑΝΤΙΣΤΟΙΧΙΣΗ!L201</f>
        <v xml:space="preserve">Ασφάλιστρα </v>
      </c>
      <c r="D95" s="125">
        <f>'[1]2025_60-69 ΕΞΟΔΑ+ΟΜ 2'!E51</f>
        <v>0</v>
      </c>
      <c r="E95" s="102">
        <f t="shared" si="19"/>
        <v>0</v>
      </c>
      <c r="F95" s="125">
        <f>'[1]2025 Ιανουάριος'!F95+'2025 Φεβρουάριος'!D95</f>
        <v>0</v>
      </c>
      <c r="G95" s="102">
        <f t="shared" si="20"/>
        <v>0</v>
      </c>
      <c r="H95" s="103"/>
      <c r="I95" s="131" t="e">
        <f t="shared" si="21"/>
        <v>#DIV/0!</v>
      </c>
      <c r="J95" s="130"/>
      <c r="K95" s="130" t="e">
        <f t="shared" si="22"/>
        <v>#DIV/0!</v>
      </c>
      <c r="L95" s="125">
        <f>'[1]2024_60-69 ΕΞΟΔΑ+ΟΜ 2'!E49</f>
        <v>246.76</v>
      </c>
      <c r="M95" s="102">
        <f t="shared" si="23"/>
        <v>5.2643593315654609E-2</v>
      </c>
      <c r="N95" s="101">
        <f>L95+'[1]2025 Ιανουάριος'!L95</f>
        <v>246.76</v>
      </c>
      <c r="O95" s="102">
        <f t="shared" si="24"/>
        <v>2.7104122845076146E-2</v>
      </c>
      <c r="P95" s="130"/>
      <c r="Q95" s="123" t="e">
        <f t="shared" si="25"/>
        <v>#DIV/0!</v>
      </c>
      <c r="R95" s="91"/>
      <c r="S95" s="91"/>
      <c r="T95" s="91"/>
      <c r="U95" s="91"/>
      <c r="V95" s="91"/>
    </row>
    <row r="96" spans="1:22" ht="15" x14ac:dyDescent="0.2">
      <c r="A96" s="106">
        <v>95</v>
      </c>
      <c r="B96" s="106">
        <v>16</v>
      </c>
      <c r="C96" s="132" t="str">
        <f>[1]ΑΝΤΙΣΤΟΙΧΙΣΗ!L202</f>
        <v xml:space="preserve">Έντυπα και γραφική Ύλη </v>
      </c>
      <c r="D96" s="125">
        <f>'[1]2025_60-69 ΕΞΟΔΑ+ΟΜ 2'!E52</f>
        <v>161.91999999999999</v>
      </c>
      <c r="E96" s="102">
        <f t="shared" si="19"/>
        <v>1.8492018807223669E-2</v>
      </c>
      <c r="F96" s="125">
        <f>'[1]2025 Ιανουάριος'!F96+'2025 Φεβρουάριος'!D96</f>
        <v>244.04999999999998</v>
      </c>
      <c r="G96" s="102">
        <f t="shared" si="20"/>
        <v>1.3281647109275764E-2</v>
      </c>
      <c r="H96" s="103"/>
      <c r="I96" s="131" t="e">
        <f t="shared" si="21"/>
        <v>#DIV/0!</v>
      </c>
      <c r="J96" s="130"/>
      <c r="K96" s="130" t="e">
        <f t="shared" si="22"/>
        <v>#DIV/0!</v>
      </c>
      <c r="L96" s="125">
        <f>'[1]2024_60-69 ΕΞΟΔΑ+ΟΜ 2'!E50</f>
        <v>0</v>
      </c>
      <c r="M96" s="102">
        <f t="shared" si="23"/>
        <v>0</v>
      </c>
      <c r="N96" s="101">
        <f>L96+'[1]2025 Ιανουάριος'!L96</f>
        <v>0</v>
      </c>
      <c r="O96" s="102">
        <f t="shared" si="24"/>
        <v>0</v>
      </c>
      <c r="P96" s="130"/>
      <c r="Q96" s="123" t="e">
        <f t="shared" si="25"/>
        <v>#DIV/0!</v>
      </c>
      <c r="R96" s="91"/>
      <c r="S96" s="91"/>
      <c r="T96" s="91"/>
      <c r="U96" s="91"/>
      <c r="V96" s="91"/>
    </row>
    <row r="97" spans="1:22" ht="15" customHeight="1" x14ac:dyDescent="0.2">
      <c r="A97" s="106">
        <v>96</v>
      </c>
      <c r="B97" s="106">
        <v>17</v>
      </c>
      <c r="C97" s="132" t="str">
        <f>[1]ΑΝΤΙΣΤΟΙΧΙΣΗ!L203</f>
        <v xml:space="preserve">Υλικά Καθαριότητας </v>
      </c>
      <c r="D97" s="125">
        <f>'[1]2025_60-69 ΕΞΟΔΑ+ΟΜ 2'!E53</f>
        <v>0</v>
      </c>
      <c r="E97" s="102">
        <f t="shared" si="19"/>
        <v>0</v>
      </c>
      <c r="F97" s="125">
        <f>'[1]2025 Ιανουάριος'!F97+'2025 Φεβρουάριος'!D97</f>
        <v>0</v>
      </c>
      <c r="G97" s="102">
        <f t="shared" si="20"/>
        <v>0</v>
      </c>
      <c r="H97" s="103"/>
      <c r="I97" s="131" t="e">
        <f t="shared" si="21"/>
        <v>#DIV/0!</v>
      </c>
      <c r="J97" s="130"/>
      <c r="K97" s="130" t="e">
        <f t="shared" si="22"/>
        <v>#DIV/0!</v>
      </c>
      <c r="L97" s="125">
        <f>'[1]2024_60-69 ΕΞΟΔΑ+ΟΜ 2'!E51</f>
        <v>0</v>
      </c>
      <c r="M97" s="102">
        <f t="shared" si="23"/>
        <v>0</v>
      </c>
      <c r="N97" s="101">
        <f>L97+'[1]2025 Ιανουάριος'!L97</f>
        <v>0</v>
      </c>
      <c r="O97" s="102">
        <f t="shared" si="24"/>
        <v>0</v>
      </c>
      <c r="P97" s="130"/>
      <c r="Q97" s="123" t="e">
        <f t="shared" si="25"/>
        <v>#DIV/0!</v>
      </c>
      <c r="R97" s="91"/>
      <c r="S97" s="91"/>
      <c r="T97" s="91"/>
      <c r="U97" s="91"/>
      <c r="V97" s="91"/>
    </row>
    <row r="98" spans="1:22" ht="15" x14ac:dyDescent="0.2">
      <c r="A98" s="106">
        <v>97</v>
      </c>
      <c r="B98" s="106">
        <v>18</v>
      </c>
      <c r="C98" s="107" t="str">
        <f>[1]ΑΝΤΙΣΤΟΙΧΙΣΗ!L204</f>
        <v>Υλικά Φαρμακείου</v>
      </c>
      <c r="D98" s="125">
        <f>'[1]2025_60-69 ΕΞΟΔΑ+ΟΜ 2'!E54</f>
        <v>0</v>
      </c>
      <c r="E98" s="102">
        <f t="shared" si="19"/>
        <v>0</v>
      </c>
      <c r="F98" s="125">
        <f>'[1]2025 Ιανουάριος'!F98+'2025 Φεβρουάριος'!D98</f>
        <v>0</v>
      </c>
      <c r="G98" s="102">
        <f t="shared" si="20"/>
        <v>0</v>
      </c>
      <c r="H98" s="103"/>
      <c r="I98" s="131" t="e">
        <f t="shared" si="21"/>
        <v>#DIV/0!</v>
      </c>
      <c r="J98" s="130"/>
      <c r="K98" s="130" t="e">
        <f t="shared" si="22"/>
        <v>#DIV/0!</v>
      </c>
      <c r="L98" s="125">
        <f>'[1]2024_60-69 ΕΞΟΔΑ+ΟΜ 2'!E52</f>
        <v>0</v>
      </c>
      <c r="M98" s="102">
        <f t="shared" si="23"/>
        <v>0</v>
      </c>
      <c r="N98" s="101">
        <f>L98+'[1]2025 Ιανουάριος'!L98</f>
        <v>0</v>
      </c>
      <c r="O98" s="102">
        <f t="shared" si="24"/>
        <v>0</v>
      </c>
      <c r="P98" s="130"/>
      <c r="Q98" s="123" t="e">
        <f t="shared" si="25"/>
        <v>#DIV/0!</v>
      </c>
      <c r="R98" s="91"/>
      <c r="S98" s="91"/>
      <c r="T98" s="91"/>
      <c r="U98" s="91"/>
      <c r="V98" s="91"/>
    </row>
    <row r="99" spans="1:22" ht="28.5" x14ac:dyDescent="0.2">
      <c r="A99" s="106">
        <v>98</v>
      </c>
      <c r="B99" s="106">
        <v>19</v>
      </c>
      <c r="C99" s="105" t="str">
        <f>[1]ΑΝΤΙΣΤΟΙΧΙΣΗ!L205</f>
        <v xml:space="preserve">Αγορές εφαρμογών για Marketing </v>
      </c>
      <c r="D99" s="125">
        <f>'[1]2025_60-69 ΕΞΟΔΑ+ΟΜ 2'!E55</f>
        <v>0</v>
      </c>
      <c r="E99" s="102">
        <f t="shared" si="19"/>
        <v>0</v>
      </c>
      <c r="F99" s="125">
        <f>'[1]2025 Ιανουάριος'!F99+'2025 Φεβρουάριος'!D99</f>
        <v>1972.45</v>
      </c>
      <c r="G99" s="102">
        <f t="shared" si="20"/>
        <v>0.10734433452444575</v>
      </c>
      <c r="H99" s="103"/>
      <c r="I99" s="131" t="e">
        <f t="shared" si="21"/>
        <v>#DIV/0!</v>
      </c>
      <c r="J99" s="130"/>
      <c r="K99" s="130" t="e">
        <f t="shared" si="22"/>
        <v>#DIV/0!</v>
      </c>
      <c r="L99" s="125">
        <f>'[1]2024_60-69 ΕΞΟΔΑ+ΟΜ 2'!E53</f>
        <v>45.5</v>
      </c>
      <c r="M99" s="102">
        <f t="shared" si="23"/>
        <v>9.7069358723548584E-3</v>
      </c>
      <c r="N99" s="101">
        <f>L99+'[1]2025 Ιανουάριος'!L99</f>
        <v>45.5</v>
      </c>
      <c r="O99" s="102">
        <f t="shared" si="24"/>
        <v>4.9977208196262148E-3</v>
      </c>
      <c r="P99" s="130"/>
      <c r="Q99" s="123" t="e">
        <f t="shared" si="25"/>
        <v>#DIV/0!</v>
      </c>
      <c r="R99" s="91"/>
      <c r="S99" s="91"/>
      <c r="T99" s="91"/>
      <c r="U99" s="91"/>
      <c r="V99" s="91"/>
    </row>
    <row r="100" spans="1:22" ht="42.75" x14ac:dyDescent="0.2">
      <c r="A100" s="106">
        <v>99</v>
      </c>
      <c r="B100" s="106">
        <v>20</v>
      </c>
      <c r="C100" s="105" t="str">
        <f>[1]ΑΝΤΙΣΤΟΙΧΙΣΗ!L206</f>
        <v>Αμοιβές συνεργατών ( Συνδρομές για Marketing - Ιστοσελίδα _ Editing 3D  -)</v>
      </c>
      <c r="D100" s="125">
        <f>'[1]2025_60-69 ΕΞΟΔΑ+ΟΜ 2'!E56</f>
        <v>560.03</v>
      </c>
      <c r="E100" s="102">
        <f t="shared" si="19"/>
        <v>6.3958036639139529E-2</v>
      </c>
      <c r="F100" s="125">
        <f>'[1]2025 Ιανουάριος'!F100+'2025 Φεβρουάριος'!D100</f>
        <v>656.05</v>
      </c>
      <c r="G100" s="102">
        <f t="shared" si="20"/>
        <v>3.5703440221431529E-2</v>
      </c>
      <c r="H100" s="103"/>
      <c r="I100" s="131" t="e">
        <f t="shared" si="21"/>
        <v>#DIV/0!</v>
      </c>
      <c r="J100" s="130"/>
      <c r="K100" s="130" t="e">
        <f t="shared" si="22"/>
        <v>#DIV/0!</v>
      </c>
      <c r="L100" s="125">
        <f>'[1]2024_60-69 ΕΞΟΔΑ+ΟΜ 2'!E54</f>
        <v>0</v>
      </c>
      <c r="M100" s="102">
        <f t="shared" si="23"/>
        <v>0</v>
      </c>
      <c r="N100" s="101">
        <f>L100+'[1]2025 Ιανουάριος'!L100</f>
        <v>660</v>
      </c>
      <c r="O100" s="102">
        <f t="shared" si="24"/>
        <v>7.2494411889083551E-2</v>
      </c>
      <c r="P100" s="130"/>
      <c r="Q100" s="123" t="e">
        <f t="shared" si="25"/>
        <v>#DIV/0!</v>
      </c>
      <c r="R100" s="91"/>
      <c r="S100" s="91"/>
      <c r="T100" s="91"/>
      <c r="U100" s="91"/>
      <c r="V100" s="91"/>
    </row>
    <row r="101" spans="1:22" ht="15" customHeight="1" x14ac:dyDescent="0.2">
      <c r="A101" s="106">
        <v>100</v>
      </c>
      <c r="B101" s="106">
        <v>21</v>
      </c>
      <c r="C101" s="105" t="str">
        <f>[1]ΑΝΤΙΣΤΟΙΧΙΣΗ!L207</f>
        <v xml:space="preserve">Αμοιβές Τρίτων </v>
      </c>
      <c r="D101" s="125">
        <f>'[1]2025_60-69 ΕΞΟΔΑ+ΟΜ 2'!E57</f>
        <v>0</v>
      </c>
      <c r="E101" s="102">
        <f t="shared" si="19"/>
        <v>0</v>
      </c>
      <c r="F101" s="125">
        <f>'[1]2025 Ιανουάριος'!F101+'2025 Φεβρουάριος'!D101</f>
        <v>0</v>
      </c>
      <c r="G101" s="102">
        <f t="shared" si="20"/>
        <v>0</v>
      </c>
      <c r="H101" s="103"/>
      <c r="I101" s="131" t="e">
        <f t="shared" si="21"/>
        <v>#DIV/0!</v>
      </c>
      <c r="J101" s="130"/>
      <c r="K101" s="130" t="e">
        <f t="shared" si="22"/>
        <v>#DIV/0!</v>
      </c>
      <c r="L101" s="125">
        <f>'[1]2024_60-69 ΕΞΟΔΑ+ΟΜ 2'!E55</f>
        <v>0</v>
      </c>
      <c r="M101" s="102">
        <f t="shared" si="23"/>
        <v>0</v>
      </c>
      <c r="N101" s="101">
        <f>L101+'[1]2025 Ιανουάριος'!L101</f>
        <v>0</v>
      </c>
      <c r="O101" s="102">
        <f t="shared" si="24"/>
        <v>0</v>
      </c>
      <c r="P101" s="130"/>
      <c r="Q101" s="123" t="e">
        <f t="shared" si="25"/>
        <v>#DIV/0!</v>
      </c>
      <c r="R101" s="91"/>
      <c r="S101" s="91"/>
      <c r="T101" s="91"/>
      <c r="U101" s="91"/>
      <c r="V101" s="91"/>
    </row>
    <row r="102" spans="1:22" ht="15" x14ac:dyDescent="0.2">
      <c r="A102" s="106">
        <v>101</v>
      </c>
      <c r="B102" s="106">
        <v>22</v>
      </c>
      <c r="C102" s="129" t="str">
        <f>[1]ΑΝΤΙΣΤΟΙΧΙΣΗ!L208</f>
        <v>Επισκευές - Συντηρήσεις</v>
      </c>
      <c r="D102" s="125">
        <f>'[1]2025_60-69 ΕΞΟΔΑ+ΟΜ 2'!E58</f>
        <v>0</v>
      </c>
      <c r="E102" s="102">
        <f t="shared" si="19"/>
        <v>0</v>
      </c>
      <c r="F102" s="125">
        <f>'[1]2025 Ιανουάριος'!F102+'2025 Φεβρουάριος'!D102</f>
        <v>0</v>
      </c>
      <c r="G102" s="102">
        <f t="shared" si="20"/>
        <v>0</v>
      </c>
      <c r="H102" s="103"/>
      <c r="I102" s="131" t="e">
        <f t="shared" si="21"/>
        <v>#DIV/0!</v>
      </c>
      <c r="J102" s="130"/>
      <c r="K102" s="130" t="e">
        <f t="shared" si="22"/>
        <v>#DIV/0!</v>
      </c>
      <c r="L102" s="125">
        <f>'[1]2024_60-69 ΕΞΟΔΑ+ΟΜ 2'!E56</f>
        <v>1012.1</v>
      </c>
      <c r="M102" s="102">
        <f t="shared" si="23"/>
        <v>0.21592065486616158</v>
      </c>
      <c r="N102" s="101">
        <f>L102+'[1]2025 Ιανουάριος'!L102</f>
        <v>1012.1</v>
      </c>
      <c r="O102" s="102">
        <f t="shared" si="24"/>
        <v>0.1111690822317295</v>
      </c>
      <c r="P102" s="130"/>
      <c r="Q102" s="123" t="e">
        <f t="shared" si="25"/>
        <v>#DIV/0!</v>
      </c>
      <c r="R102" s="91"/>
      <c r="S102" s="91"/>
      <c r="T102" s="91"/>
      <c r="U102" s="91"/>
      <c r="V102" s="91"/>
    </row>
    <row r="103" spans="1:22" ht="15" customHeight="1" x14ac:dyDescent="0.2">
      <c r="A103" s="106">
        <v>102</v>
      </c>
      <c r="B103" s="106">
        <v>23</v>
      </c>
      <c r="C103" s="107" t="str">
        <f>[1]ΑΝΤΙΣΤΟΙΧΙΣΗ!L209</f>
        <v xml:space="preserve">Εξοδα προβολής και διαφήμισης </v>
      </c>
      <c r="D103" s="125">
        <f>'[1]2025_60-69 ΕΞΟΔΑ+ΟΜ 2'!E59</f>
        <v>1078.45</v>
      </c>
      <c r="E103" s="102">
        <f t="shared" si="19"/>
        <v>0.12316401730885851</v>
      </c>
      <c r="F103" s="125">
        <f>'[1]2025 Ιανουάριος'!F103+'2025 Φεβρουάριος'!D103</f>
        <v>2119.92</v>
      </c>
      <c r="G103" s="102">
        <f t="shared" si="20"/>
        <v>0.11536992149107102</v>
      </c>
      <c r="H103" s="103"/>
      <c r="I103" s="131" t="e">
        <f t="shared" si="21"/>
        <v>#DIV/0!</v>
      </c>
      <c r="J103" s="130"/>
      <c r="K103" s="130" t="e">
        <f t="shared" si="22"/>
        <v>#DIV/0!</v>
      </c>
      <c r="L103" s="125">
        <f>'[1]2024_60-69 ΕΞΟΔΑ+ΟΜ 2'!E57</f>
        <v>0</v>
      </c>
      <c r="M103" s="102">
        <f t="shared" si="23"/>
        <v>0</v>
      </c>
      <c r="N103" s="101">
        <f>L103+'[1]2025 Ιανουάριος'!L103</f>
        <v>1000</v>
      </c>
      <c r="O103" s="102">
        <f t="shared" si="24"/>
        <v>0.10984001801376296</v>
      </c>
      <c r="P103" s="130"/>
      <c r="Q103" s="123" t="e">
        <f t="shared" si="25"/>
        <v>#DIV/0!</v>
      </c>
      <c r="R103" s="91"/>
      <c r="S103" s="91"/>
      <c r="T103" s="91"/>
      <c r="U103" s="91"/>
      <c r="V103" s="91"/>
    </row>
    <row r="104" spans="1:22" ht="28.5" x14ac:dyDescent="0.2">
      <c r="A104" s="106">
        <v>103</v>
      </c>
      <c r="B104" s="106">
        <v>24</v>
      </c>
      <c r="C104" s="129" t="str">
        <f>[1]ΑΝΤΙΣΤΟΙΧΙΣΗ!L210</f>
        <v>Εξοδα εκθέσεων και επιδείξεων</v>
      </c>
      <c r="D104" s="125">
        <f>'[1]2025_60-69 ΕΞΟΔΑ+ΟΜ 2'!E60</f>
        <v>0</v>
      </c>
      <c r="E104" s="102">
        <f t="shared" si="19"/>
        <v>0</v>
      </c>
      <c r="F104" s="125">
        <f>'[1]2025 Ιανουάριος'!F104+'2025 Φεβρουάριος'!D104</f>
        <v>0</v>
      </c>
      <c r="G104" s="102">
        <f t="shared" si="20"/>
        <v>0</v>
      </c>
      <c r="H104" s="103"/>
      <c r="I104" s="131" t="e">
        <f t="shared" si="21"/>
        <v>#DIV/0!</v>
      </c>
      <c r="J104" s="130"/>
      <c r="K104" s="130" t="e">
        <f t="shared" si="22"/>
        <v>#DIV/0!</v>
      </c>
      <c r="L104" s="125">
        <f>'[1]2024_60-69 ΕΞΟΔΑ+ΟΜ 2'!E58</f>
        <v>0</v>
      </c>
      <c r="M104" s="102">
        <f t="shared" si="23"/>
        <v>0</v>
      </c>
      <c r="N104" s="101">
        <f>L104+'[1]2025 Ιανουάριος'!L104</f>
        <v>0</v>
      </c>
      <c r="O104" s="102">
        <f t="shared" si="24"/>
        <v>0</v>
      </c>
      <c r="P104" s="130"/>
      <c r="Q104" s="123" t="e">
        <f t="shared" si="25"/>
        <v>#DIV/0!</v>
      </c>
      <c r="R104" s="91"/>
      <c r="S104" s="91"/>
      <c r="T104" s="91"/>
      <c r="U104" s="91"/>
      <c r="V104" s="91"/>
    </row>
    <row r="105" spans="1:22" ht="28.5" x14ac:dyDescent="0.2">
      <c r="A105" s="106">
        <v>104</v>
      </c>
      <c r="B105" s="106">
        <v>25</v>
      </c>
      <c r="C105" s="129" t="str">
        <f>[1]ΑΝΤΙΣΤΟΙΧΙΣΗ!L211</f>
        <v>Αποσβέσεις ( Εξοπλισμού R.DEP. &amp; M.DEP.)</v>
      </c>
      <c r="D105" s="125">
        <f>'[1]2025_60-69 ΕΞΟΔΑ+ΟΜ 2'!E61</f>
        <v>0</v>
      </c>
      <c r="E105" s="102">
        <f t="shared" si="19"/>
        <v>0</v>
      </c>
      <c r="F105" s="125">
        <f>'[1]2025 Ιανουάριος'!F105+'2025 Φεβρουάριος'!D105</f>
        <v>0</v>
      </c>
      <c r="G105" s="102">
        <f t="shared" si="20"/>
        <v>0</v>
      </c>
      <c r="H105" s="103"/>
      <c r="I105" s="131" t="e">
        <f t="shared" si="21"/>
        <v>#DIV/0!</v>
      </c>
      <c r="J105" s="130"/>
      <c r="K105" s="130" t="e">
        <f t="shared" si="22"/>
        <v>#DIV/0!</v>
      </c>
      <c r="L105" s="125">
        <f>'[1]2024_60-69 ΕΞΟΔΑ+ΟΜ 2'!E59</f>
        <v>0</v>
      </c>
      <c r="M105" s="102">
        <f t="shared" si="23"/>
        <v>0</v>
      </c>
      <c r="N105" s="101">
        <f>L105+'[1]2025 Ιανουάριος'!L105</f>
        <v>0</v>
      </c>
      <c r="O105" s="102">
        <f t="shared" si="24"/>
        <v>0</v>
      </c>
      <c r="P105" s="130"/>
      <c r="Q105" s="123" t="e">
        <f t="shared" si="25"/>
        <v>#DIV/0!</v>
      </c>
      <c r="R105" s="91"/>
      <c r="S105" s="91"/>
      <c r="T105" s="91"/>
      <c r="U105" s="91"/>
      <c r="V105" s="91"/>
    </row>
    <row r="106" spans="1:22" ht="15" x14ac:dyDescent="0.2">
      <c r="A106" s="106">
        <v>105</v>
      </c>
      <c r="B106" s="106">
        <v>26</v>
      </c>
      <c r="C106" s="129">
        <f>[1]ΑΝΤΙΣΤΟΙΧΙΣΗ!L212</f>
        <v>0</v>
      </c>
      <c r="D106" s="125"/>
      <c r="E106" s="102"/>
      <c r="F106" s="125"/>
      <c r="G106" s="102"/>
      <c r="H106" s="103"/>
      <c r="I106" s="131"/>
      <c r="J106" s="130"/>
      <c r="K106" s="130"/>
      <c r="L106" s="125"/>
      <c r="M106" s="102"/>
      <c r="N106" s="130"/>
      <c r="O106" s="130"/>
      <c r="P106" s="130"/>
      <c r="Q106" s="123"/>
      <c r="R106" s="91"/>
      <c r="S106" s="91"/>
      <c r="T106" s="91"/>
      <c r="U106" s="91"/>
      <c r="V106" s="91"/>
    </row>
    <row r="107" spans="1:22" ht="15" x14ac:dyDescent="0.2">
      <c r="A107" s="106">
        <v>106</v>
      </c>
      <c r="B107" s="106">
        <v>27</v>
      </c>
      <c r="C107" s="129">
        <f>[1]ΑΝΤΙΣΤΟΙΧΙΣΗ!L213</f>
        <v>0</v>
      </c>
      <c r="D107" s="125"/>
      <c r="E107" s="102"/>
      <c r="F107" s="125"/>
      <c r="G107" s="102"/>
      <c r="H107" s="103"/>
      <c r="I107" s="131"/>
      <c r="J107" s="130"/>
      <c r="K107" s="130"/>
      <c r="L107" s="125"/>
      <c r="M107" s="102"/>
      <c r="N107" s="130"/>
      <c r="O107" s="130"/>
      <c r="P107" s="130"/>
      <c r="Q107" s="123"/>
      <c r="R107" s="91"/>
      <c r="S107" s="91"/>
      <c r="T107" s="91"/>
      <c r="U107" s="91"/>
      <c r="V107" s="91"/>
    </row>
    <row r="108" spans="1:22" ht="15" x14ac:dyDescent="0.2">
      <c r="A108" s="106">
        <v>107</v>
      </c>
      <c r="B108" s="106">
        <v>28</v>
      </c>
      <c r="C108" s="129">
        <f>[1]ΑΝΤΙΣΤΟΙΧΙΣΗ!L214</f>
        <v>0</v>
      </c>
      <c r="D108" s="125"/>
      <c r="E108" s="102"/>
      <c r="F108" s="125"/>
      <c r="G108" s="102"/>
      <c r="H108" s="103"/>
      <c r="I108" s="131"/>
      <c r="J108" s="130"/>
      <c r="K108" s="130"/>
      <c r="L108" s="125"/>
      <c r="M108" s="102"/>
      <c r="N108" s="130"/>
      <c r="O108" s="130"/>
      <c r="P108" s="130"/>
      <c r="Q108" s="123"/>
      <c r="R108" s="91"/>
      <c r="S108" s="91"/>
      <c r="T108" s="91"/>
      <c r="U108" s="91"/>
      <c r="V108" s="91"/>
    </row>
    <row r="109" spans="1:22" ht="15" x14ac:dyDescent="0.2">
      <c r="A109" s="106">
        <v>108</v>
      </c>
      <c r="B109" s="106">
        <v>29</v>
      </c>
      <c r="C109" s="129">
        <f>[1]ΑΝΤΙΣΤΟΙΧΙΣΗ!L215</f>
        <v>0</v>
      </c>
      <c r="D109" s="125"/>
      <c r="E109" s="102"/>
      <c r="F109" s="125"/>
      <c r="G109" s="102"/>
      <c r="H109" s="103"/>
      <c r="I109" s="127"/>
      <c r="J109" s="124"/>
      <c r="K109" s="126"/>
      <c r="L109" s="125"/>
      <c r="M109" s="102"/>
      <c r="N109" s="124"/>
      <c r="O109" s="124"/>
      <c r="P109" s="124"/>
      <c r="Q109" s="123"/>
      <c r="R109" s="91"/>
      <c r="S109" s="91"/>
      <c r="T109" s="91"/>
      <c r="U109" s="91"/>
      <c r="V109" s="91"/>
    </row>
    <row r="110" spans="1:22" ht="25.5" customHeight="1" x14ac:dyDescent="0.2">
      <c r="A110" s="106">
        <v>109</v>
      </c>
      <c r="B110" s="106">
        <v>30</v>
      </c>
      <c r="C110" s="128">
        <f>[1]ΑΝΤΙΣΤΟΙΧΙΣΗ!L216</f>
        <v>0</v>
      </c>
      <c r="D110" s="125"/>
      <c r="E110" s="102"/>
      <c r="F110" s="125"/>
      <c r="G110" s="102"/>
      <c r="H110" s="103"/>
      <c r="I110" s="127"/>
      <c r="J110" s="124"/>
      <c r="K110" s="126"/>
      <c r="L110" s="125"/>
      <c r="M110" s="102"/>
      <c r="N110" s="124"/>
      <c r="O110" s="124"/>
      <c r="P110" s="124"/>
      <c r="Q110" s="123"/>
      <c r="R110" s="91"/>
      <c r="S110" s="91"/>
      <c r="T110" s="91"/>
      <c r="U110" s="91"/>
      <c r="V110" s="91"/>
    </row>
    <row r="111" spans="1:22" ht="31.5" x14ac:dyDescent="0.2">
      <c r="A111" s="113">
        <v>110</v>
      </c>
      <c r="B111" s="113"/>
      <c r="C111" s="122" t="s">
        <v>41</v>
      </c>
      <c r="D111" s="97">
        <f>'[1]2025_60-69 ΕΞΟΔΑ+ΟΜ 2'!E36</f>
        <v>8756.2100000000009</v>
      </c>
      <c r="E111" s="96"/>
      <c r="F111" s="97">
        <f>'[1]2025_60-69 ΕΞΟΔΑ+ΟΜ 2'!R36</f>
        <v>18374.980000000003</v>
      </c>
      <c r="G111" s="96"/>
      <c r="H111" s="97">
        <f>SUM(H81:H110)</f>
        <v>0</v>
      </c>
      <c r="I111" s="96"/>
      <c r="J111" s="97">
        <f>SUM(J81:J110)</f>
        <v>0</v>
      </c>
      <c r="K111" s="96"/>
      <c r="L111" s="97">
        <f>SUM(L81:L110)</f>
        <v>4687.3700000000008</v>
      </c>
      <c r="M111" s="96"/>
      <c r="N111" s="97">
        <f>SUM(N81:N110)</f>
        <v>9104.15</v>
      </c>
      <c r="O111" s="96"/>
      <c r="P111" s="97">
        <f>SUM(P81:P110)</f>
        <v>0</v>
      </c>
      <c r="Q111" s="96"/>
      <c r="R111" s="91"/>
      <c r="S111" s="91"/>
      <c r="T111" s="91"/>
      <c r="U111" s="91"/>
      <c r="V111" s="91"/>
    </row>
    <row r="112" spans="1:22" ht="24" x14ac:dyDescent="0.2">
      <c r="A112" s="113">
        <v>111</v>
      </c>
      <c r="B112" s="113"/>
      <c r="C112" s="121" t="s">
        <v>18</v>
      </c>
      <c r="D112" s="97">
        <f>D80-D111</f>
        <v>0</v>
      </c>
      <c r="E112" s="96"/>
      <c r="F112" s="97">
        <f>F80-F111</f>
        <v>0</v>
      </c>
      <c r="G112" s="96"/>
      <c r="H112" s="97">
        <f>H80-H111</f>
        <v>0</v>
      </c>
      <c r="I112" s="96"/>
      <c r="J112" s="97">
        <f>J80-J111</f>
        <v>0</v>
      </c>
      <c r="K112" s="96"/>
      <c r="L112" s="97">
        <f>L80-L111</f>
        <v>0</v>
      </c>
      <c r="M112" s="96"/>
      <c r="N112" s="97">
        <f>N80-N111</f>
        <v>0</v>
      </c>
      <c r="O112" s="96"/>
      <c r="P112" s="97">
        <f>P80-P111</f>
        <v>0</v>
      </c>
      <c r="Q112" s="96"/>
      <c r="R112" s="91"/>
      <c r="S112" s="91"/>
      <c r="T112" s="91"/>
      <c r="U112" s="91"/>
      <c r="V112" s="91"/>
    </row>
    <row r="113" spans="1:22" ht="15.75" customHeight="1" x14ac:dyDescent="0.2">
      <c r="A113" s="120">
        <v>112</v>
      </c>
      <c r="B113" s="120"/>
      <c r="C113" s="119" t="s">
        <v>160</v>
      </c>
      <c r="D113" s="183" t="str">
        <f>[1]ΑΝΤΙΣΤΟΙΧΙΣΗ!$F$32</f>
        <v xml:space="preserve">ΠΡΑΓΜΑΤΟΠΟΙΗΘΕΝΤΑ ΜΗΝΟΣ ΤΡΕΧ. ΕΤΟΥΣ </v>
      </c>
      <c r="E113" s="183"/>
      <c r="F113" s="183"/>
      <c r="G113" s="183"/>
      <c r="H113" s="183" t="str">
        <f>[1]ΑΝΤΙΣΤΟΙΧΙΣΗ!$F$35</f>
        <v>ΠΡΟΥΠΟΛΟΓΙΣΜΟΣ ΤΡΕΧΟΝΤΟΣ ΕΤΟΥΣ</v>
      </c>
      <c r="I113" s="183"/>
      <c r="J113" s="183"/>
      <c r="K113" s="183"/>
      <c r="L113" s="183" t="str">
        <f>[1]ΑΝΤΙΣΤΟΙΧΙΣΗ!$F$68</f>
        <v>ΠΡΑΓΜΑΤΟΠΟΙΗΘΕΝΤΑ ΠΡΟΗΓΟΥΜΕΝΟΥ ΕΤΟΥΣ</v>
      </c>
      <c r="M113" s="183"/>
      <c r="N113" s="183"/>
      <c r="O113" s="183">
        <f>[1]ΑΝΤΙΣΤΟΙΧΙΣΗ!$D$33</f>
        <v>2024</v>
      </c>
      <c r="P113" s="184" t="str">
        <f>[1]ΑΝΤΙΣΤΟΙΧΙΣΗ!$F$100</f>
        <v xml:space="preserve">ΣΥΓΚΡΙΣΕΙΣ </v>
      </c>
      <c r="Q113" s="184">
        <f>[1]ΑΝΤΙΣΤΟΙΧΙΣΗ!$H$141</f>
        <v>2024</v>
      </c>
      <c r="R113" s="91"/>
      <c r="S113" s="91"/>
      <c r="T113" s="91"/>
      <c r="U113" s="91"/>
      <c r="V113" s="91"/>
    </row>
    <row r="114" spans="1:22" ht="31.5" customHeight="1" x14ac:dyDescent="0.2">
      <c r="A114" s="113">
        <v>113</v>
      </c>
      <c r="B114" s="112"/>
      <c r="C114" s="118" t="s">
        <v>161</v>
      </c>
      <c r="D114" s="185" t="str">
        <f>[1]ΑΝΤΙΣΤΟΙΧΙΣΗ!$F$107</f>
        <v xml:space="preserve">ΦΕΒΡΟΥΑΡΙΟΣ ΤΡΕΧΟΝ ΕΤΟΣ </v>
      </c>
      <c r="E114" s="185"/>
      <c r="F114" s="185"/>
      <c r="G114" s="117">
        <f>[1]ΑΝΤΙΣΤΟΙΧΙΣΗ!$D$34</f>
        <v>2025</v>
      </c>
      <c r="H114" s="185" t="str">
        <f>[1]ΑΝΤΙΣΤΟΙΧΙΣΗ!$F$107</f>
        <v xml:space="preserve">ΦΕΒΡΟΥΑΡΙΟΣ ΤΡΕΧΟΝ ΕΤΟΣ </v>
      </c>
      <c r="I114" s="185"/>
      <c r="J114" s="185"/>
      <c r="K114" s="117">
        <f>[1]ΑΝΤΙΣΤΟΙΧΙΣΗ!$D$34</f>
        <v>2025</v>
      </c>
      <c r="L114" s="185" t="str">
        <f>[1]ΑΝΤΙΣΤΟΙΧΙΣΗ!$F$121</f>
        <v>ΦΕΒΡΟΥΑΡΙΟΣ ΠΡΟΗΓΟΥΜΕΝΟΥ ΕΤΟΥΣ</v>
      </c>
      <c r="M114" s="185"/>
      <c r="N114" s="185"/>
      <c r="O114" s="117">
        <f>[1]ΑΝΤΙΣΤΟΙΧΙΣΗ!$D$33</f>
        <v>2024</v>
      </c>
      <c r="P114" s="185"/>
      <c r="Q114" s="185"/>
      <c r="R114" s="91"/>
      <c r="S114" s="91"/>
      <c r="T114" s="91"/>
      <c r="U114" s="91"/>
      <c r="V114" s="91"/>
    </row>
    <row r="115" spans="1:22" ht="45" customHeight="1" x14ac:dyDescent="0.2">
      <c r="A115" s="116">
        <v>114</v>
      </c>
      <c r="B115" s="116" t="s">
        <v>42</v>
      </c>
      <c r="C115" s="115" t="s">
        <v>20</v>
      </c>
      <c r="D115" s="115" t="s">
        <v>166</v>
      </c>
      <c r="E115" s="114" t="s">
        <v>35</v>
      </c>
      <c r="F115" s="114" t="s">
        <v>36</v>
      </c>
      <c r="G115" s="114" t="s">
        <v>27</v>
      </c>
      <c r="H115" s="114" t="s">
        <v>38</v>
      </c>
      <c r="I115" s="114" t="s">
        <v>39</v>
      </c>
      <c r="J115" s="114" t="s">
        <v>36</v>
      </c>
      <c r="K115" s="114" t="s">
        <v>37</v>
      </c>
      <c r="L115" s="114" t="s">
        <v>38</v>
      </c>
      <c r="M115" s="114" t="s">
        <v>39</v>
      </c>
      <c r="N115" s="114" t="s">
        <v>36</v>
      </c>
      <c r="O115" s="114" t="s">
        <v>27</v>
      </c>
      <c r="P115" s="114" t="s">
        <v>28</v>
      </c>
      <c r="Q115" s="114" t="s">
        <v>40</v>
      </c>
      <c r="R115" s="91"/>
      <c r="S115" s="91"/>
      <c r="T115" s="91"/>
      <c r="U115" s="91"/>
      <c r="V115" s="91"/>
    </row>
    <row r="116" spans="1:22" ht="30" x14ac:dyDescent="0.2">
      <c r="A116" s="113">
        <v>115</v>
      </c>
      <c r="B116" s="112" t="s">
        <v>2</v>
      </c>
      <c r="C116" s="98" t="s">
        <v>167</v>
      </c>
      <c r="D116" s="97">
        <f>SUM(D117:D156)</f>
        <v>9507.0300000000007</v>
      </c>
      <c r="E116" s="96"/>
      <c r="F116" s="97">
        <f>SUM(F117:F156)</f>
        <v>19238.64</v>
      </c>
      <c r="G116" s="96"/>
      <c r="H116" s="97">
        <f>SUM(H117:H156)</f>
        <v>0</v>
      </c>
      <c r="I116" s="96"/>
      <c r="J116" s="97">
        <f>SUM(J117:J156)</f>
        <v>0</v>
      </c>
      <c r="K116" s="96"/>
      <c r="L116" s="97">
        <f>SUM(L117:L156)</f>
        <v>6383.3499999999995</v>
      </c>
      <c r="M116" s="96"/>
      <c r="N116" s="97">
        <f>SUM(N117:N156)</f>
        <v>19017.240000000002</v>
      </c>
      <c r="O116" s="96"/>
      <c r="P116" s="97">
        <f>SUM(P117:P156)</f>
        <v>0</v>
      </c>
      <c r="Q116" s="96"/>
      <c r="R116" s="91"/>
      <c r="S116" s="91"/>
      <c r="T116" s="91"/>
      <c r="U116" s="91"/>
      <c r="V116" s="91"/>
    </row>
    <row r="117" spans="1:22" ht="15" x14ac:dyDescent="0.2">
      <c r="A117" s="106">
        <v>116</v>
      </c>
      <c r="B117" s="106">
        <v>1</v>
      </c>
      <c r="C117" s="111" t="str">
        <f>[1]ΑΝΤΙΣΤΟΙΧΙΣΗ!O187</f>
        <v>Μικτές Αποδοχές (Α.Κ.Διοικ.)</v>
      </c>
      <c r="D117" s="103">
        <f>'[1]2025_60-69 ΕΞΟΔΑ+ΟΜ 2'!E74</f>
        <v>1229</v>
      </c>
      <c r="E117" s="102">
        <f>D117/$D$116</f>
        <v>0.12927275921081557</v>
      </c>
      <c r="F117" s="101">
        <f>'[1]2025 Ιανουάριος'!F117+'2025 Φεβρουάριος'!D117</f>
        <v>2286.42</v>
      </c>
      <c r="G117" s="102">
        <f>F117/$F$116</f>
        <v>0.11884519903693817</v>
      </c>
      <c r="H117" s="103"/>
      <c r="I117" s="104" t="e">
        <f>H117/$H$116</f>
        <v>#DIV/0!</v>
      </c>
      <c r="J117" s="101"/>
      <c r="K117" s="101" t="e">
        <f>J117/$J$116</f>
        <v>#DIV/0!</v>
      </c>
      <c r="L117" s="103">
        <f>'[1]2024_60-69 ΕΞΟΔΑ+ΟΜ 2'!E66</f>
        <v>1042.0999999999999</v>
      </c>
      <c r="M117" s="102">
        <f>L117/$L$116</f>
        <v>0.16325283745995442</v>
      </c>
      <c r="N117" s="101">
        <f>L117+'[1]2025 Ιανουάριος'!L117</f>
        <v>2265.9899999999998</v>
      </c>
      <c r="O117" s="102">
        <f>N117/$N$116</f>
        <v>0.11915451453523222</v>
      </c>
      <c r="P117" s="101"/>
      <c r="Q117" s="100" t="e">
        <f t="shared" ref="Q117:Q153" si="26">SUM(D117:P117)</f>
        <v>#DIV/0!</v>
      </c>
      <c r="R117" s="91"/>
      <c r="S117" s="91"/>
      <c r="T117" s="91"/>
      <c r="U117" s="91"/>
      <c r="V117" s="91"/>
    </row>
    <row r="118" spans="1:22" ht="28.5" x14ac:dyDescent="0.2">
      <c r="A118" s="106">
        <v>117</v>
      </c>
      <c r="B118" s="106">
        <v>2</v>
      </c>
      <c r="C118" s="110" t="str">
        <f>[1]ΑΝΤΙΣΤΟΙΧΙΣΗ!O188</f>
        <v>Ασφαλιστικές εισφορές  (Α.Κ.Διοικ.)</v>
      </c>
      <c r="D118" s="103">
        <f>'[1]2025_60-69 ΕΞΟΔΑ+ΟΜ 2'!E75</f>
        <v>235.11</v>
      </c>
      <c r="E118" s="102">
        <f t="shared" ref="E118:E153" si="27">D118/$D$116</f>
        <v>2.473012076326676E-2</v>
      </c>
      <c r="F118" s="101">
        <f>'[1]2025 Ιανουάριος'!F118+'2025 Φεβρουάριος'!D118</f>
        <v>465.52</v>
      </c>
      <c r="G118" s="102">
        <f t="shared" ref="G118:G153" si="28">F118/$F$116</f>
        <v>2.4197136595934015E-2</v>
      </c>
      <c r="H118" s="103"/>
      <c r="I118" s="104" t="e">
        <f t="shared" ref="I118:I152" si="29">H118/$H$116</f>
        <v>#DIV/0!</v>
      </c>
      <c r="J118" s="101"/>
      <c r="K118" s="101" t="e">
        <f t="shared" ref="K118:K153" si="30">J118/$J$116</f>
        <v>#DIV/0!</v>
      </c>
      <c r="L118" s="103">
        <f>'[1]2024_60-69 ΕΞΟΔΑ+ΟΜ 2'!E67</f>
        <v>232.28</v>
      </c>
      <c r="M118" s="102">
        <f t="shared" ref="M118:M153" si="31">L118/$L$116</f>
        <v>3.6388416740426269E-2</v>
      </c>
      <c r="N118" s="101">
        <f>L118+'[1]2025 Ιανουάριος'!L118</f>
        <v>505.09000000000003</v>
      </c>
      <c r="O118" s="102">
        <f t="shared" ref="O118:O153" si="32">N118/$N$116</f>
        <v>2.6559584881928187E-2</v>
      </c>
      <c r="P118" s="101"/>
      <c r="Q118" s="100" t="e">
        <f t="shared" si="26"/>
        <v>#DIV/0!</v>
      </c>
      <c r="R118" s="91"/>
      <c r="S118" s="91"/>
      <c r="T118" s="91"/>
      <c r="U118" s="91"/>
      <c r="V118" s="109"/>
    </row>
    <row r="119" spans="1:22" ht="15" x14ac:dyDescent="0.2">
      <c r="A119" s="106">
        <v>118</v>
      </c>
      <c r="B119" s="106">
        <v>3</v>
      </c>
      <c r="C119" s="105" t="str">
        <f>[1]ΑΝΤΙΣΤΟΙΧΙΣΗ!O189</f>
        <v xml:space="preserve">Ενοίκια  Έδρας </v>
      </c>
      <c r="D119" s="103">
        <f>'[1]2025_60-69 ΕΞΟΔΑ+ΟΜ 2'!E76</f>
        <v>875.5</v>
      </c>
      <c r="E119" s="102">
        <f t="shared" si="27"/>
        <v>9.2089748323083018E-2</v>
      </c>
      <c r="F119" s="101">
        <f>'[1]2025 Ιανουάριος'!F119+'2025 Φεβρουάριος'!D119</f>
        <v>1751</v>
      </c>
      <c r="G119" s="102">
        <f t="shared" si="28"/>
        <v>9.1014749483331464E-2</v>
      </c>
      <c r="H119" s="103"/>
      <c r="I119" s="104" t="e">
        <f t="shared" si="29"/>
        <v>#DIV/0!</v>
      </c>
      <c r="J119" s="101"/>
      <c r="K119" s="101" t="e">
        <f t="shared" si="30"/>
        <v>#DIV/0!</v>
      </c>
      <c r="L119" s="103">
        <f>'[1]2024_60-69 ΕΞΟΔΑ+ΟΜ 2'!E68</f>
        <v>850</v>
      </c>
      <c r="M119" s="102">
        <f t="shared" si="31"/>
        <v>0.13315892125608028</v>
      </c>
      <c r="N119" s="101">
        <f>L119+'[1]2025 Ιανουάριος'!L119</f>
        <v>1700</v>
      </c>
      <c r="O119" s="102">
        <f t="shared" si="32"/>
        <v>8.9392572213423185E-2</v>
      </c>
      <c r="P119" s="101"/>
      <c r="Q119" s="100" t="e">
        <f t="shared" si="26"/>
        <v>#DIV/0!</v>
      </c>
      <c r="R119" s="91"/>
      <c r="S119" s="91"/>
      <c r="T119" s="91"/>
      <c r="U119" s="91"/>
      <c r="V119" s="91"/>
    </row>
    <row r="120" spans="1:22" ht="15" x14ac:dyDescent="0.2">
      <c r="A120" s="106">
        <v>119</v>
      </c>
      <c r="B120" s="106">
        <v>4</v>
      </c>
      <c r="C120" s="105" t="str">
        <f>[1]ΑΝΤΙΣΤΟΙΧΙΣΗ!O190</f>
        <v>Ενοίκιο Αποθήκης Β</v>
      </c>
      <c r="D120" s="103">
        <f>'[1]2025_60-69 ΕΞΟΔΑ+ΟΜ 2'!E77</f>
        <v>0</v>
      </c>
      <c r="E120" s="102">
        <f t="shared" si="27"/>
        <v>0</v>
      </c>
      <c r="F120" s="101">
        <f>'[1]2025 Ιανουάριος'!F120+'2025 Φεβρουάριος'!D120</f>
        <v>0</v>
      </c>
      <c r="G120" s="102">
        <f t="shared" si="28"/>
        <v>0</v>
      </c>
      <c r="H120" s="103"/>
      <c r="I120" s="104" t="e">
        <f t="shared" si="29"/>
        <v>#DIV/0!</v>
      </c>
      <c r="J120" s="101"/>
      <c r="K120" s="101" t="e">
        <f t="shared" si="30"/>
        <v>#DIV/0!</v>
      </c>
      <c r="L120" s="103">
        <f>'[1]2024_60-69 ΕΞΟΔΑ+ΟΜ 2'!E69</f>
        <v>0</v>
      </c>
      <c r="M120" s="102">
        <f t="shared" si="31"/>
        <v>0</v>
      </c>
      <c r="N120" s="101">
        <f>L120+'[1]2025 Ιανουάριος'!L120</f>
        <v>0</v>
      </c>
      <c r="O120" s="102">
        <f t="shared" si="32"/>
        <v>0</v>
      </c>
      <c r="P120" s="101"/>
      <c r="Q120" s="100" t="e">
        <f t="shared" si="26"/>
        <v>#DIV/0!</v>
      </c>
      <c r="R120" s="91"/>
      <c r="S120" s="91"/>
      <c r="T120" s="91"/>
      <c r="U120" s="91"/>
      <c r="V120" s="91"/>
    </row>
    <row r="121" spans="1:22" ht="15" x14ac:dyDescent="0.2">
      <c r="A121" s="106">
        <v>120</v>
      </c>
      <c r="B121" s="106">
        <v>5</v>
      </c>
      <c r="C121" s="105" t="str">
        <f>[1]ΑΝΤΙΣΤΟΙΧΙΣΗ!O191</f>
        <v>Ενοίκιο Αποθήκης Α</v>
      </c>
      <c r="D121" s="103">
        <f>'[1]2025_60-69 ΕΞΟΔΑ+ΟΜ 2'!E78</f>
        <v>248.55</v>
      </c>
      <c r="E121" s="102">
        <f t="shared" si="27"/>
        <v>2.6143811474245899E-2</v>
      </c>
      <c r="F121" s="101">
        <f>'[1]2025 Ιανουάριος'!F121+'2025 Φεβρουάριος'!D121</f>
        <v>497.1</v>
      </c>
      <c r="G121" s="102">
        <f t="shared" si="28"/>
        <v>2.5838624767655097E-2</v>
      </c>
      <c r="H121" s="103"/>
      <c r="I121" s="104" t="e">
        <f t="shared" si="29"/>
        <v>#DIV/0!</v>
      </c>
      <c r="J121" s="101"/>
      <c r="K121" s="101" t="e">
        <f t="shared" si="30"/>
        <v>#DIV/0!</v>
      </c>
      <c r="L121" s="103">
        <f>'[1]2024_60-69 ΕΞΟΔΑ+ΟΜ 2'!E70</f>
        <v>241.31</v>
      </c>
      <c r="M121" s="102">
        <f t="shared" si="31"/>
        <v>3.7803034456829095E-2</v>
      </c>
      <c r="N121" s="101">
        <f>L121+'[1]2025 Ιανουάριος'!L121</f>
        <v>482.62</v>
      </c>
      <c r="O121" s="102">
        <f t="shared" si="32"/>
        <v>2.5378025412730761E-2</v>
      </c>
      <c r="P121" s="101"/>
      <c r="Q121" s="100" t="e">
        <f t="shared" si="26"/>
        <v>#DIV/0!</v>
      </c>
      <c r="R121" s="91"/>
      <c r="S121" s="91"/>
      <c r="T121" s="91"/>
      <c r="U121" s="91"/>
      <c r="V121" s="91"/>
    </row>
    <row r="122" spans="1:22" ht="15" x14ac:dyDescent="0.2">
      <c r="A122" s="106">
        <v>121</v>
      </c>
      <c r="B122" s="106">
        <v>6</v>
      </c>
      <c r="C122" s="105" t="str">
        <f>[1]ΑΝΤΙΣΤΟΙΧΙΣΗ!O192</f>
        <v>Ενοίκιο Αριστοφάνους 1</v>
      </c>
      <c r="D122" s="103">
        <f>'[1]2025_60-69 ΕΞΟΔΑ+ΟΜ 2'!E79</f>
        <v>965.25</v>
      </c>
      <c r="E122" s="102">
        <f t="shared" si="27"/>
        <v>0.10153013086105754</v>
      </c>
      <c r="F122" s="101">
        <f>'[1]2025 Ιανουάριος'!F122+'2025 Φεβρουάριος'!D122</f>
        <v>1930.5</v>
      </c>
      <c r="G122" s="102">
        <f t="shared" si="28"/>
        <v>0.10034493082671124</v>
      </c>
      <c r="H122" s="103"/>
      <c r="I122" s="104" t="e">
        <f t="shared" si="29"/>
        <v>#DIV/0!</v>
      </c>
      <c r="J122" s="101"/>
      <c r="K122" s="101" t="e">
        <f t="shared" si="30"/>
        <v>#DIV/0!</v>
      </c>
      <c r="L122" s="103">
        <f>'[1]2024_60-69 ΕΞΟΔΑ+ΟΜ 2'!E71</f>
        <v>965.25</v>
      </c>
      <c r="M122" s="102">
        <f t="shared" si="31"/>
        <v>0.15121370440286058</v>
      </c>
      <c r="N122" s="101">
        <f>L122+'[1]2025 Ιανουάριος'!L122</f>
        <v>1930.5</v>
      </c>
      <c r="O122" s="102">
        <f t="shared" si="32"/>
        <v>0.10151315332824321</v>
      </c>
      <c r="P122" s="101"/>
      <c r="Q122" s="100" t="e">
        <f t="shared" si="26"/>
        <v>#DIV/0!</v>
      </c>
      <c r="R122" s="91"/>
      <c r="S122" s="91"/>
      <c r="T122" s="91"/>
      <c r="U122" s="91"/>
      <c r="V122" s="91"/>
    </row>
    <row r="123" spans="1:22" ht="15" x14ac:dyDescent="0.2">
      <c r="A123" s="106">
        <v>122</v>
      </c>
      <c r="B123" s="106">
        <v>7</v>
      </c>
      <c r="C123" s="105" t="str">
        <f>[1]ΑΝΤΙΣΤΟΙΧΙΣΗ!O193</f>
        <v xml:space="preserve">Χαρτόσημο ενοικίου Έδρας </v>
      </c>
      <c r="D123" s="103">
        <f>'[1]2025_60-69 ΕΞΟΔΑ+ΟΜ 2'!E80</f>
        <v>31.52</v>
      </c>
      <c r="E123" s="102">
        <f t="shared" si="27"/>
        <v>3.3154413102725031E-3</v>
      </c>
      <c r="F123" s="101">
        <f>'[1]2025 Ιανουάριος'!F123+'2025 Φεβρουάριος'!D123</f>
        <v>63.04</v>
      </c>
      <c r="G123" s="102">
        <f t="shared" si="28"/>
        <v>3.2767388963045206E-3</v>
      </c>
      <c r="H123" s="103"/>
      <c r="I123" s="104" t="e">
        <f t="shared" si="29"/>
        <v>#DIV/0!</v>
      </c>
      <c r="J123" s="101"/>
      <c r="K123" s="101" t="e">
        <f t="shared" si="30"/>
        <v>#DIV/0!</v>
      </c>
      <c r="L123" s="103">
        <f>'[1]2024_60-69 ΕΞΟΔΑ+ΟΜ 2'!E72</f>
        <v>30.6</v>
      </c>
      <c r="M123" s="102">
        <f t="shared" si="31"/>
        <v>4.7937211652188906E-3</v>
      </c>
      <c r="N123" s="101">
        <f>L123+'[1]2025 Ιανουάριος'!L123</f>
        <v>61.2</v>
      </c>
      <c r="O123" s="102">
        <f t="shared" si="32"/>
        <v>3.2181325996832348E-3</v>
      </c>
      <c r="P123" s="101"/>
      <c r="Q123" s="100" t="e">
        <f t="shared" si="26"/>
        <v>#DIV/0!</v>
      </c>
      <c r="R123" s="91"/>
      <c r="S123" s="91"/>
      <c r="T123" s="91"/>
      <c r="U123" s="91"/>
      <c r="V123" s="91"/>
    </row>
    <row r="124" spans="1:22" ht="28.5" x14ac:dyDescent="0.2">
      <c r="A124" s="106">
        <v>123</v>
      </c>
      <c r="B124" s="106">
        <v>8</v>
      </c>
      <c r="C124" s="105" t="str">
        <f>[1]ΑΝΤΙΣΤΟΙΧΙΣΗ!O194</f>
        <v xml:space="preserve">Χαρτόσημο Ενοικίου Αποθήκης Α </v>
      </c>
      <c r="D124" s="103">
        <f>'[1]2025_60-69 ΕΞΟΔΑ+ΟΜ 2'!E81</f>
        <v>8.9499999999999993</v>
      </c>
      <c r="E124" s="102">
        <f t="shared" si="27"/>
        <v>9.4140862077851846E-4</v>
      </c>
      <c r="F124" s="101">
        <f>'[1]2025 Ιανουάριος'!F124+'2025 Φεβρουάριος'!D124</f>
        <v>17.899999999999999</v>
      </c>
      <c r="G124" s="102">
        <f t="shared" si="28"/>
        <v>9.3041919803063002E-4</v>
      </c>
      <c r="H124" s="103"/>
      <c r="I124" s="104" t="e">
        <f t="shared" si="29"/>
        <v>#DIV/0!</v>
      </c>
      <c r="J124" s="101"/>
      <c r="K124" s="101" t="e">
        <f t="shared" si="30"/>
        <v>#DIV/0!</v>
      </c>
      <c r="L124" s="103">
        <f>'[1]2024_60-69 ΕΞΟΔΑ+ΟΜ 2'!E73</f>
        <v>8.69</v>
      </c>
      <c r="M124" s="102">
        <f t="shared" si="31"/>
        <v>1.3613541479003972E-3</v>
      </c>
      <c r="N124" s="101">
        <f>L124+'[1]2025 Ιανουάριος'!L124</f>
        <v>17.38</v>
      </c>
      <c r="O124" s="102">
        <f t="shared" si="32"/>
        <v>9.1390759121723222E-4</v>
      </c>
      <c r="P124" s="101"/>
      <c r="Q124" s="100" t="e">
        <f t="shared" si="26"/>
        <v>#DIV/0!</v>
      </c>
      <c r="R124" s="91"/>
      <c r="S124" s="91"/>
      <c r="T124" s="91"/>
      <c r="U124" s="91"/>
      <c r="V124" s="91"/>
    </row>
    <row r="125" spans="1:22" ht="28.5" x14ac:dyDescent="0.2">
      <c r="A125" s="106">
        <v>124</v>
      </c>
      <c r="B125" s="106">
        <v>9</v>
      </c>
      <c r="C125" s="105" t="str">
        <f>[1]ΑΝΤΙΣΤΟΙΧΙΣΗ!O195</f>
        <v xml:space="preserve">Χαρτόσημο Ενοικίου Αποθήκης Β </v>
      </c>
      <c r="D125" s="103">
        <f>'[1]2025_60-69 ΕΞΟΔΑ+ΟΜ 2'!E82</f>
        <v>0</v>
      </c>
      <c r="E125" s="102">
        <f t="shared" si="27"/>
        <v>0</v>
      </c>
      <c r="F125" s="101">
        <f>'[1]2025 Ιανουάριος'!F125+'2025 Φεβρουάριος'!D125</f>
        <v>0</v>
      </c>
      <c r="G125" s="102">
        <f t="shared" si="28"/>
        <v>0</v>
      </c>
      <c r="H125" s="103"/>
      <c r="I125" s="104" t="e">
        <f t="shared" si="29"/>
        <v>#DIV/0!</v>
      </c>
      <c r="J125" s="101"/>
      <c r="K125" s="101" t="e">
        <f t="shared" si="30"/>
        <v>#DIV/0!</v>
      </c>
      <c r="L125" s="103">
        <f>'[1]2024_60-69 ΕΞΟΔΑ+ΟΜ 2'!E74</f>
        <v>0</v>
      </c>
      <c r="M125" s="102">
        <f t="shared" si="31"/>
        <v>0</v>
      </c>
      <c r="N125" s="101">
        <f>L125+'[1]2025 Ιανουάριος'!L125</f>
        <v>0</v>
      </c>
      <c r="O125" s="102">
        <f t="shared" si="32"/>
        <v>0</v>
      </c>
      <c r="P125" s="101"/>
      <c r="Q125" s="100" t="e">
        <f t="shared" si="26"/>
        <v>#DIV/0!</v>
      </c>
      <c r="R125" s="91"/>
      <c r="S125" s="91"/>
      <c r="T125" s="91"/>
      <c r="U125" s="91"/>
      <c r="V125" s="91"/>
    </row>
    <row r="126" spans="1:22" ht="28.5" x14ac:dyDescent="0.2">
      <c r="A126" s="106">
        <v>125</v>
      </c>
      <c r="B126" s="106">
        <v>10</v>
      </c>
      <c r="C126" s="105" t="str">
        <f>[1]ΑΝΤΙΣΤΟΙΧΙΣΗ!O196</f>
        <v>Χαρτόσημο Ενοικίου Αριστοφάνους 1</v>
      </c>
      <c r="D126" s="103">
        <f>'[1]2025_60-69 ΕΞΟΔΑ+ΟΜ 2'!E83</f>
        <v>34.75</v>
      </c>
      <c r="E126" s="102">
        <f t="shared" si="27"/>
        <v>3.6551898963188291E-3</v>
      </c>
      <c r="F126" s="101">
        <f>'[1]2025 Ιανουάριος'!F126+'2025 Φεβρουάριος'!D126</f>
        <v>69.5</v>
      </c>
      <c r="G126" s="102">
        <f t="shared" si="28"/>
        <v>3.6125214672138987E-3</v>
      </c>
      <c r="H126" s="103"/>
      <c r="I126" s="104" t="e">
        <f t="shared" si="29"/>
        <v>#DIV/0!</v>
      </c>
      <c r="J126" s="101"/>
      <c r="K126" s="101" t="e">
        <f t="shared" si="30"/>
        <v>#DIV/0!</v>
      </c>
      <c r="L126" s="103">
        <f>'[1]2024_60-69 ΕΞΟΔΑ+ΟΜ 2'!E75</f>
        <v>34.75</v>
      </c>
      <c r="M126" s="102">
        <f t="shared" si="31"/>
        <v>5.4438500160573994E-3</v>
      </c>
      <c r="N126" s="101">
        <f>L126+'[1]2025 Ιανουάριος'!L126</f>
        <v>69.5</v>
      </c>
      <c r="O126" s="102">
        <f t="shared" si="32"/>
        <v>3.6545786875487713E-3</v>
      </c>
      <c r="P126" s="101"/>
      <c r="Q126" s="100" t="e">
        <f t="shared" si="26"/>
        <v>#DIV/0!</v>
      </c>
      <c r="R126" s="91"/>
      <c r="S126" s="91"/>
      <c r="T126" s="91"/>
      <c r="U126" s="91"/>
      <c r="V126" s="91"/>
    </row>
    <row r="127" spans="1:22" ht="28.5" customHeight="1" x14ac:dyDescent="0.2">
      <c r="A127" s="106">
        <v>126</v>
      </c>
      <c r="B127" s="106">
        <v>11</v>
      </c>
      <c r="C127" s="105" t="str">
        <f>[1]ΑΝΤΙΣΤΟΙΧΙΣΗ!O197</f>
        <v xml:space="preserve">Κοινόχρηστες Δαπάνες Έδρας </v>
      </c>
      <c r="D127" s="103">
        <f>'[1]2025_60-69 ΕΞΟΔΑ+ΟΜ 2'!E84</f>
        <v>0</v>
      </c>
      <c r="E127" s="102">
        <f t="shared" si="27"/>
        <v>0</v>
      </c>
      <c r="F127" s="101">
        <f>'[1]2025 Ιανουάριος'!F127+'2025 Φεβρουάριος'!D127</f>
        <v>0</v>
      </c>
      <c r="G127" s="102">
        <f t="shared" si="28"/>
        <v>0</v>
      </c>
      <c r="H127" s="103"/>
      <c r="I127" s="104" t="e">
        <f t="shared" si="29"/>
        <v>#DIV/0!</v>
      </c>
      <c r="J127" s="101"/>
      <c r="K127" s="101" t="e">
        <f t="shared" si="30"/>
        <v>#DIV/0!</v>
      </c>
      <c r="L127" s="103">
        <f>'[1]2024_60-69 ΕΞΟΔΑ+ΟΜ 2'!E76</f>
        <v>0</v>
      </c>
      <c r="M127" s="102">
        <f t="shared" si="31"/>
        <v>0</v>
      </c>
      <c r="N127" s="101">
        <f>L127+'[1]2025 Ιανουάριος'!L127</f>
        <v>0</v>
      </c>
      <c r="O127" s="102">
        <f t="shared" si="32"/>
        <v>0</v>
      </c>
      <c r="P127" s="101"/>
      <c r="Q127" s="100" t="e">
        <f t="shared" si="26"/>
        <v>#DIV/0!</v>
      </c>
      <c r="R127" s="91"/>
      <c r="S127" s="91"/>
      <c r="T127" s="91"/>
      <c r="U127" s="91"/>
      <c r="V127" s="91"/>
    </row>
    <row r="128" spans="1:22" ht="28.5" x14ac:dyDescent="0.2">
      <c r="A128" s="106">
        <v>127</v>
      </c>
      <c r="B128" s="106">
        <v>12</v>
      </c>
      <c r="C128" s="105" t="str">
        <f>[1]ΑΝΤΙΣΤΟΙΧΙΣΗ!O198</f>
        <v xml:space="preserve">Κοινόχρηστες Δαπάνες Αποθήκης Α </v>
      </c>
      <c r="D128" s="103">
        <f>'[1]2025_60-69 ΕΞΟΔΑ+ΟΜ 2'!E85</f>
        <v>0</v>
      </c>
      <c r="E128" s="102">
        <f t="shared" si="27"/>
        <v>0</v>
      </c>
      <c r="F128" s="101">
        <f>'[1]2025 Ιανουάριος'!F128+'2025 Φεβρουάριος'!D128</f>
        <v>0</v>
      </c>
      <c r="G128" s="102">
        <f t="shared" si="28"/>
        <v>0</v>
      </c>
      <c r="H128" s="103"/>
      <c r="I128" s="104" t="e">
        <f t="shared" si="29"/>
        <v>#DIV/0!</v>
      </c>
      <c r="J128" s="101"/>
      <c r="K128" s="101" t="e">
        <f t="shared" si="30"/>
        <v>#DIV/0!</v>
      </c>
      <c r="L128" s="103">
        <f>'[1]2024_60-69 ΕΞΟΔΑ+ΟΜ 2'!E77</f>
        <v>0</v>
      </c>
      <c r="M128" s="102">
        <f t="shared" si="31"/>
        <v>0</v>
      </c>
      <c r="N128" s="101">
        <f>L128+'[1]2025 Ιανουάριος'!L128</f>
        <v>0</v>
      </c>
      <c r="O128" s="102">
        <f t="shared" si="32"/>
        <v>0</v>
      </c>
      <c r="P128" s="101"/>
      <c r="Q128" s="100" t="e">
        <f t="shared" si="26"/>
        <v>#DIV/0!</v>
      </c>
      <c r="R128" s="91"/>
      <c r="S128" s="91"/>
      <c r="T128" s="91"/>
      <c r="U128" s="91"/>
      <c r="V128" s="91"/>
    </row>
    <row r="129" spans="1:22" ht="28.5" x14ac:dyDescent="0.2">
      <c r="A129" s="106">
        <v>128</v>
      </c>
      <c r="B129" s="106">
        <v>13</v>
      </c>
      <c r="C129" s="105" t="str">
        <f>[1]ΑΝΤΙΣΤΟΙΧΙΣΗ!O199</f>
        <v xml:space="preserve">Κοινόχρηστες Δαπάνες Αποθήκης Β </v>
      </c>
      <c r="D129" s="103">
        <f>'[1]2025_60-69 ΕΞΟΔΑ+ΟΜ 2'!E86</f>
        <v>0</v>
      </c>
      <c r="E129" s="102">
        <f t="shared" si="27"/>
        <v>0</v>
      </c>
      <c r="F129" s="101">
        <f>'[1]2025 Ιανουάριος'!F129+'2025 Φεβρουάριος'!D129</f>
        <v>0</v>
      </c>
      <c r="G129" s="102">
        <f t="shared" si="28"/>
        <v>0</v>
      </c>
      <c r="H129" s="103"/>
      <c r="I129" s="104" t="e">
        <f t="shared" si="29"/>
        <v>#DIV/0!</v>
      </c>
      <c r="J129" s="101"/>
      <c r="K129" s="101" t="e">
        <f t="shared" si="30"/>
        <v>#DIV/0!</v>
      </c>
      <c r="L129" s="103">
        <f>'[1]2024_60-69 ΕΞΟΔΑ+ΟΜ 2'!E78</f>
        <v>0</v>
      </c>
      <c r="M129" s="102">
        <f t="shared" si="31"/>
        <v>0</v>
      </c>
      <c r="N129" s="101">
        <f>L129+'[1]2025 Ιανουάριος'!L129</f>
        <v>0</v>
      </c>
      <c r="O129" s="102">
        <f t="shared" si="32"/>
        <v>0</v>
      </c>
      <c r="P129" s="101"/>
      <c r="Q129" s="100" t="e">
        <f t="shared" si="26"/>
        <v>#DIV/0!</v>
      </c>
      <c r="R129" s="91"/>
      <c r="S129" s="91"/>
      <c r="T129" s="91"/>
      <c r="U129" s="91"/>
      <c r="V129" s="91"/>
    </row>
    <row r="130" spans="1:22" ht="28.5" x14ac:dyDescent="0.2">
      <c r="A130" s="106">
        <v>129</v>
      </c>
      <c r="B130" s="106">
        <v>14</v>
      </c>
      <c r="C130" s="105" t="str">
        <f>[1]ΑΝΤΙΣΤΟΙΧΙΣΗ!O200</f>
        <v>Κοινόχρηστες Δαπάνες Αριστοφάνους 1</v>
      </c>
      <c r="D130" s="103">
        <f>'[1]2025_60-69 ΕΞΟΔΑ+ΟΜ 2'!E87</f>
        <v>33</v>
      </c>
      <c r="E130" s="102">
        <f t="shared" si="27"/>
        <v>3.4711155849934203E-3</v>
      </c>
      <c r="F130" s="101">
        <f>'[1]2025 Ιανουάριος'!F130+'2025 Φεβρουάριος'!D130</f>
        <v>71</v>
      </c>
      <c r="G130" s="102">
        <f t="shared" si="28"/>
        <v>3.6904895564343425E-3</v>
      </c>
      <c r="H130" s="103"/>
      <c r="I130" s="104" t="e">
        <f t="shared" si="29"/>
        <v>#DIV/0!</v>
      </c>
      <c r="J130" s="101"/>
      <c r="K130" s="101" t="e">
        <f t="shared" si="30"/>
        <v>#DIV/0!</v>
      </c>
      <c r="L130" s="103">
        <f>'[1]2024_60-69 ΕΞΟΔΑ+ΟΜ 2'!E79</f>
        <v>55</v>
      </c>
      <c r="M130" s="102">
        <f t="shared" si="31"/>
        <v>8.6161654930404889E-3</v>
      </c>
      <c r="N130" s="101">
        <f>L130+'[1]2025 Ιανουάριος'!L130</f>
        <v>76</v>
      </c>
      <c r="O130" s="102">
        <f t="shared" si="32"/>
        <v>3.9963738166000949E-3</v>
      </c>
      <c r="P130" s="101"/>
      <c r="Q130" s="100" t="e">
        <f t="shared" si="26"/>
        <v>#DIV/0!</v>
      </c>
      <c r="R130" s="91"/>
      <c r="S130" s="91"/>
      <c r="T130" s="91"/>
      <c r="U130" s="91"/>
      <c r="V130" s="91"/>
    </row>
    <row r="131" spans="1:22" ht="15" x14ac:dyDescent="0.2">
      <c r="A131" s="106">
        <v>130</v>
      </c>
      <c r="B131" s="106">
        <v>15</v>
      </c>
      <c r="C131" s="110" t="str">
        <f>[1]ΑΝΤΙΣΤΟΙΧΙΣΗ!O201</f>
        <v xml:space="preserve">Ενέργεια  Έδρας </v>
      </c>
      <c r="D131" s="103">
        <f>'[1]2025_60-69 ΕΞΟΔΑ+ΟΜ 2'!E88</f>
        <v>211.23999999999998</v>
      </c>
      <c r="E131" s="102">
        <f t="shared" si="27"/>
        <v>2.2219347156788184E-2</v>
      </c>
      <c r="F131" s="101">
        <f>'[1]2025 Ιανουάριος'!F131+'2025 Φεβρουάριος'!D131</f>
        <v>282.07</v>
      </c>
      <c r="G131" s="102">
        <f t="shared" si="28"/>
        <v>1.4661639284273732E-2</v>
      </c>
      <c r="H131" s="103"/>
      <c r="I131" s="104" t="e">
        <f t="shared" si="29"/>
        <v>#DIV/0!</v>
      </c>
      <c r="J131" s="101"/>
      <c r="K131" s="101" t="e">
        <f t="shared" si="30"/>
        <v>#DIV/0!</v>
      </c>
      <c r="L131" s="103">
        <f>'[1]2024_60-69 ΕΞΟΔΑ+ΟΜ 2'!E80</f>
        <v>124.93999999999998</v>
      </c>
      <c r="M131" s="102">
        <f t="shared" si="31"/>
        <v>1.9572794849099611E-2</v>
      </c>
      <c r="N131" s="101">
        <f>L131+'[1]2025 Ιανουάριος'!L131</f>
        <v>189.17999999999998</v>
      </c>
      <c r="O131" s="102">
        <f t="shared" si="32"/>
        <v>9.9478157713737622E-3</v>
      </c>
      <c r="P131" s="101"/>
      <c r="Q131" s="100" t="e">
        <f t="shared" si="26"/>
        <v>#DIV/0!</v>
      </c>
      <c r="R131" s="91"/>
      <c r="S131" s="91"/>
      <c r="T131" s="91"/>
      <c r="U131" s="91"/>
      <c r="V131" s="109"/>
    </row>
    <row r="132" spans="1:22" ht="15" x14ac:dyDescent="0.2">
      <c r="A132" s="106">
        <v>131</v>
      </c>
      <c r="B132" s="106">
        <v>16</v>
      </c>
      <c r="C132" s="110" t="str">
        <f>[1]ΑΝΤΙΣΤΟΙΧΙΣΗ!O202</f>
        <v xml:space="preserve">Ενέργεια Αποθήκης Α </v>
      </c>
      <c r="D132" s="103">
        <f>'[1]2025_60-69 ΕΞΟΔΑ+ΟΜ 2'!E89</f>
        <v>29.27</v>
      </c>
      <c r="E132" s="102">
        <f t="shared" si="27"/>
        <v>3.0787743385684067E-3</v>
      </c>
      <c r="F132" s="101">
        <f>'[1]2025 Ιανουάριος'!F132+'2025 Φεβρουάριος'!D132</f>
        <v>35.82</v>
      </c>
      <c r="G132" s="102">
        <f t="shared" si="28"/>
        <v>1.8618779705841994E-3</v>
      </c>
      <c r="H132" s="103"/>
      <c r="I132" s="104" t="e">
        <f t="shared" si="29"/>
        <v>#DIV/0!</v>
      </c>
      <c r="J132" s="101"/>
      <c r="K132" s="101" t="e">
        <f t="shared" si="30"/>
        <v>#DIV/0!</v>
      </c>
      <c r="L132" s="103">
        <f>'[1]2024_60-69 ΕΞΟΔΑ+ΟΜ 2'!E81</f>
        <v>-18.329999999999998</v>
      </c>
      <c r="M132" s="102">
        <f t="shared" si="31"/>
        <v>-2.8715329724987664E-3</v>
      </c>
      <c r="N132" s="101">
        <f>L132+'[1]2025 Ιανουάριος'!L132</f>
        <v>-13.189999999999998</v>
      </c>
      <c r="O132" s="102">
        <f t="shared" si="32"/>
        <v>-6.93581192644148E-4</v>
      </c>
      <c r="P132" s="101"/>
      <c r="Q132" s="100" t="e">
        <f t="shared" si="26"/>
        <v>#DIV/0!</v>
      </c>
      <c r="R132" s="91"/>
      <c r="S132" s="91"/>
      <c r="T132" s="91"/>
      <c r="U132" s="91"/>
      <c r="V132" s="109"/>
    </row>
    <row r="133" spans="1:22" ht="28.5" x14ac:dyDescent="0.2">
      <c r="A133" s="106">
        <v>132</v>
      </c>
      <c r="B133" s="106">
        <v>17</v>
      </c>
      <c r="C133" s="110" t="str">
        <f>[1]ΑΝΤΙΣΤΟΙΧΙΣΗ!O203</f>
        <v>Ενέργεια Αποθήκης Β (OPERATION)</v>
      </c>
      <c r="D133" s="103">
        <f>'[1]2025_60-69 ΕΞΟΔΑ+ΟΜ 2'!E90</f>
        <v>6.42</v>
      </c>
      <c r="E133" s="102">
        <f t="shared" si="27"/>
        <v>6.7528975926235636E-4</v>
      </c>
      <c r="F133" s="101">
        <f>'[1]2025 Ιανουάριος'!F133+'2025 Φεβρουάριος'!D133</f>
        <v>10.28</v>
      </c>
      <c r="G133" s="102">
        <f t="shared" si="28"/>
        <v>5.3434130479077522E-4</v>
      </c>
      <c r="H133" s="103"/>
      <c r="I133" s="104" t="e">
        <f t="shared" si="29"/>
        <v>#DIV/0!</v>
      </c>
      <c r="J133" s="101"/>
      <c r="K133" s="101" t="e">
        <f t="shared" si="30"/>
        <v>#DIV/0!</v>
      </c>
      <c r="L133" s="103">
        <f>'[1]2024_60-69 ΕΞΟΔΑ+ΟΜ 2'!E82</f>
        <v>0</v>
      </c>
      <c r="M133" s="102">
        <f t="shared" si="31"/>
        <v>0</v>
      </c>
      <c r="N133" s="101">
        <f>L133+'[1]2025 Ιανουάριος'!L133</f>
        <v>3.77</v>
      </c>
      <c r="O133" s="102">
        <f t="shared" si="32"/>
        <v>1.9824117484976787E-4</v>
      </c>
      <c r="P133" s="101"/>
      <c r="Q133" s="100" t="e">
        <f t="shared" si="26"/>
        <v>#DIV/0!</v>
      </c>
      <c r="R133" s="91"/>
      <c r="S133" s="91"/>
      <c r="T133" s="91"/>
      <c r="U133" s="91"/>
      <c r="V133" s="109"/>
    </row>
    <row r="134" spans="1:22" ht="15" x14ac:dyDescent="0.2">
      <c r="A134" s="106">
        <v>133</v>
      </c>
      <c r="B134" s="106">
        <v>18</v>
      </c>
      <c r="C134" s="110" t="str">
        <f>[1]ΑΝΤΙΣΤΟΙΧΙΣΗ!O204</f>
        <v>Ενέργεια Αριστοφάνους 1</v>
      </c>
      <c r="D134" s="103">
        <f>'[1]2025_60-69 ΕΞΟΔΑ+ΟΜ 2'!E91</f>
        <v>22.48</v>
      </c>
      <c r="E134" s="102">
        <f t="shared" si="27"/>
        <v>2.3645660106258208E-3</v>
      </c>
      <c r="F134" s="101">
        <f>'[1]2025 Ιανουάριος'!F134+'2025 Φεβρουάριος'!D134</f>
        <v>22.48</v>
      </c>
      <c r="G134" s="102">
        <f t="shared" si="28"/>
        <v>1.1684817637837186E-3</v>
      </c>
      <c r="H134" s="103"/>
      <c r="I134" s="104" t="e">
        <f t="shared" si="29"/>
        <v>#DIV/0!</v>
      </c>
      <c r="J134" s="101"/>
      <c r="K134" s="101" t="e">
        <f t="shared" si="30"/>
        <v>#DIV/0!</v>
      </c>
      <c r="L134" s="103">
        <f>'[1]2024_60-69 ΕΞΟΔΑ+ΟΜ 2'!E83</f>
        <v>27.2</v>
      </c>
      <c r="M134" s="102">
        <f t="shared" si="31"/>
        <v>4.2610854801945685E-3</v>
      </c>
      <c r="N134" s="101">
        <f>L134+'[1]2025 Ιανουάριος'!L134</f>
        <v>27.2</v>
      </c>
      <c r="O134" s="102">
        <f t="shared" si="32"/>
        <v>1.4302811554147709E-3</v>
      </c>
      <c r="P134" s="101"/>
      <c r="Q134" s="100" t="e">
        <f t="shared" si="26"/>
        <v>#DIV/0!</v>
      </c>
      <c r="R134" s="91"/>
      <c r="S134" s="91"/>
      <c r="T134" s="91"/>
      <c r="U134" s="91"/>
      <c r="V134" s="109"/>
    </row>
    <row r="135" spans="1:22" ht="28.5" x14ac:dyDescent="0.2">
      <c r="A135" s="106">
        <v>134</v>
      </c>
      <c r="B135" s="106">
        <v>19</v>
      </c>
      <c r="C135" s="108" t="str">
        <f>[1]ΑΝΤΙΣΤΟΙΧΙΣΗ!O205</f>
        <v xml:space="preserve">Τηλεπικοινωνίες (Τηλεφωνία &amp; Διαδίκτυο) </v>
      </c>
      <c r="D135" s="103">
        <f>'[1]2025_60-69 ΕΞΟΔΑ+ΟΜ 2'!E92</f>
        <v>297.5</v>
      </c>
      <c r="E135" s="102">
        <f t="shared" si="27"/>
        <v>3.1292632925319475E-2</v>
      </c>
      <c r="F135" s="101">
        <f>'[1]2025 Ιανουάριος'!F135+'2025 Φεβρουάριος'!D135</f>
        <v>529.69000000000005</v>
      </c>
      <c r="G135" s="102">
        <f t="shared" si="28"/>
        <v>2.7532611452784607E-2</v>
      </c>
      <c r="H135" s="103"/>
      <c r="I135" s="104" t="e">
        <f t="shared" si="29"/>
        <v>#DIV/0!</v>
      </c>
      <c r="J135" s="101"/>
      <c r="K135" s="101" t="e">
        <f t="shared" si="30"/>
        <v>#DIV/0!</v>
      </c>
      <c r="L135" s="103">
        <f>'[1]2024_60-69 ΕΞΟΔΑ+ΟΜ 2'!E84</f>
        <v>291.22000000000003</v>
      </c>
      <c r="M135" s="102">
        <f t="shared" si="31"/>
        <v>4.5621812997877299E-2</v>
      </c>
      <c r="N135" s="101">
        <f>L135+'[1]2025 Ιανουάριος'!L135</f>
        <v>458.38000000000005</v>
      </c>
      <c r="O135" s="102">
        <f t="shared" si="32"/>
        <v>2.4103392500699365E-2</v>
      </c>
      <c r="P135" s="101"/>
      <c r="Q135" s="100" t="e">
        <f t="shared" si="26"/>
        <v>#DIV/0!</v>
      </c>
      <c r="R135" s="91"/>
      <c r="S135" s="91"/>
      <c r="T135" s="91"/>
      <c r="U135" s="91"/>
      <c r="V135" s="91"/>
    </row>
    <row r="136" spans="1:22" ht="15" x14ac:dyDescent="0.2">
      <c r="A136" s="106">
        <v>135</v>
      </c>
      <c r="B136" s="106">
        <v>20</v>
      </c>
      <c r="C136" s="105" t="str">
        <f>[1]ΑΝΤΙΣΤΟΙΧΙΣΗ!O206</f>
        <v xml:space="preserve">Υδρευση </v>
      </c>
      <c r="D136" s="103">
        <f>'[1]2025_60-69 ΕΞΟΔΑ+ΟΜ 2'!E93</f>
        <v>8.0500000000000007</v>
      </c>
      <c r="E136" s="102">
        <f t="shared" si="27"/>
        <v>8.4674183209687993E-4</v>
      </c>
      <c r="F136" s="101">
        <f>'[1]2025 Ιανουάριος'!F136+'2025 Φεβρουάριος'!D136</f>
        <v>8.0500000000000007</v>
      </c>
      <c r="G136" s="102">
        <f t="shared" si="28"/>
        <v>4.1842874548304876E-4</v>
      </c>
      <c r="H136" s="103"/>
      <c r="I136" s="104" t="e">
        <f t="shared" si="29"/>
        <v>#DIV/0!</v>
      </c>
      <c r="J136" s="101"/>
      <c r="K136" s="101" t="e">
        <f t="shared" si="30"/>
        <v>#DIV/0!</v>
      </c>
      <c r="L136" s="103">
        <f>'[1]2024_60-69 ΕΞΟΔΑ+ΟΜ 2'!E85</f>
        <v>28.630000000000003</v>
      </c>
      <c r="M136" s="102">
        <f t="shared" si="31"/>
        <v>4.4851057830136223E-3</v>
      </c>
      <c r="N136" s="101">
        <f>L136+'[1]2025 Ιανουάριος'!L136</f>
        <v>28.630000000000003</v>
      </c>
      <c r="O136" s="102">
        <f t="shared" si="32"/>
        <v>1.5054760838060623E-3</v>
      </c>
      <c r="P136" s="101"/>
      <c r="Q136" s="100" t="e">
        <f t="shared" si="26"/>
        <v>#DIV/0!</v>
      </c>
      <c r="R136" s="91"/>
      <c r="S136" s="91"/>
      <c r="T136" s="91"/>
      <c r="U136" s="91"/>
      <c r="V136" s="91"/>
    </row>
    <row r="137" spans="1:22" ht="15" x14ac:dyDescent="0.2">
      <c r="A137" s="106">
        <v>136</v>
      </c>
      <c r="B137" s="106">
        <v>21</v>
      </c>
      <c r="C137" s="105" t="str">
        <f>[1]ΑΝΤΙΣΤΟΙΧΙΣΗ!O207</f>
        <v xml:space="preserve">Ασφάλιστρα </v>
      </c>
      <c r="D137" s="103">
        <f>'[1]2025_60-69 ΕΞΟΔΑ+ΟΜ 2'!E94</f>
        <v>0</v>
      </c>
      <c r="E137" s="102">
        <f t="shared" si="27"/>
        <v>0</v>
      </c>
      <c r="F137" s="101">
        <f>'[1]2025 Ιανουάριος'!F137+'2025 Φεβρουάριος'!D137</f>
        <v>224.75</v>
      </c>
      <c r="G137" s="102">
        <f t="shared" si="28"/>
        <v>1.1682218701529839E-2</v>
      </c>
      <c r="H137" s="103"/>
      <c r="I137" s="104" t="e">
        <f t="shared" si="29"/>
        <v>#DIV/0!</v>
      </c>
      <c r="J137" s="101"/>
      <c r="K137" s="101" t="e">
        <f t="shared" si="30"/>
        <v>#DIV/0!</v>
      </c>
      <c r="L137" s="103">
        <f>'[1]2024_60-69 ΕΞΟΔΑ+ΟΜ 2'!E86</f>
        <v>0</v>
      </c>
      <c r="M137" s="102">
        <f t="shared" si="31"/>
        <v>0</v>
      </c>
      <c r="N137" s="101">
        <f>L137+'[1]2025 Ιανουάριος'!L137</f>
        <v>316.24</v>
      </c>
      <c r="O137" s="102">
        <f t="shared" si="32"/>
        <v>1.6629121786337027E-2</v>
      </c>
      <c r="P137" s="101"/>
      <c r="Q137" s="100" t="e">
        <f t="shared" si="26"/>
        <v>#DIV/0!</v>
      </c>
      <c r="R137" s="91"/>
      <c r="S137" s="91"/>
      <c r="T137" s="91"/>
      <c r="U137" s="91"/>
      <c r="V137" s="91"/>
    </row>
    <row r="138" spans="1:22" ht="15" x14ac:dyDescent="0.2">
      <c r="A138" s="106">
        <v>137</v>
      </c>
      <c r="B138" s="106">
        <v>22</v>
      </c>
      <c r="C138" s="105" t="str">
        <f>[1]ΑΝΤΙΣΤΟΙΧΙΣΗ!O208</f>
        <v xml:space="preserve">Έντυπα και γραφική Ύλη </v>
      </c>
      <c r="D138" s="103">
        <f>'[1]2025_60-69 ΕΞΟΔΑ+ΟΜ 2'!E95</f>
        <v>0</v>
      </c>
      <c r="E138" s="102">
        <f t="shared" si="27"/>
        <v>0</v>
      </c>
      <c r="F138" s="101">
        <f>'[1]2025 Ιανουάριος'!F138+'2025 Φεβρουάριος'!D138</f>
        <v>0</v>
      </c>
      <c r="G138" s="102">
        <f t="shared" si="28"/>
        <v>0</v>
      </c>
      <c r="H138" s="103"/>
      <c r="I138" s="104" t="e">
        <f t="shared" si="29"/>
        <v>#DIV/0!</v>
      </c>
      <c r="J138" s="101"/>
      <c r="K138" s="101" t="e">
        <f t="shared" si="30"/>
        <v>#DIV/0!</v>
      </c>
      <c r="L138" s="103">
        <f>'[1]2024_60-69 ΕΞΟΔΑ+ΟΜ 2'!E87</f>
        <v>0</v>
      </c>
      <c r="M138" s="102">
        <f t="shared" si="31"/>
        <v>0</v>
      </c>
      <c r="N138" s="101">
        <f>L138+'[1]2025 Ιανουάριος'!L138</f>
        <v>0</v>
      </c>
      <c r="O138" s="102">
        <f t="shared" si="32"/>
        <v>0</v>
      </c>
      <c r="P138" s="101"/>
      <c r="Q138" s="100" t="e">
        <f t="shared" si="26"/>
        <v>#DIV/0!</v>
      </c>
      <c r="R138" s="91"/>
      <c r="S138" s="91"/>
      <c r="T138" s="91"/>
      <c r="U138" s="91"/>
      <c r="V138" s="91"/>
    </row>
    <row r="139" spans="1:22" ht="15" x14ac:dyDescent="0.2">
      <c r="A139" s="106">
        <v>138</v>
      </c>
      <c r="B139" s="106">
        <v>23</v>
      </c>
      <c r="C139" s="105" t="str">
        <f>[1]ΑΝΤΙΣΤΟΙΧΙΣΗ!O209</f>
        <v xml:space="preserve">Υλικά Καθαριότητας </v>
      </c>
      <c r="D139" s="103">
        <f>'[1]2025_60-69 ΕΞΟΔΑ+ΟΜ 2'!E96</f>
        <v>0</v>
      </c>
      <c r="E139" s="102">
        <f t="shared" si="27"/>
        <v>0</v>
      </c>
      <c r="F139" s="101">
        <f>'[1]2025 Ιανουάριος'!F139+'2025 Φεβρουάριος'!D139</f>
        <v>0</v>
      </c>
      <c r="G139" s="102">
        <f t="shared" si="28"/>
        <v>0</v>
      </c>
      <c r="H139" s="103"/>
      <c r="I139" s="104" t="e">
        <f t="shared" si="29"/>
        <v>#DIV/0!</v>
      </c>
      <c r="J139" s="101"/>
      <c r="K139" s="101" t="e">
        <f t="shared" si="30"/>
        <v>#DIV/0!</v>
      </c>
      <c r="L139" s="103">
        <f>'[1]2024_60-69 ΕΞΟΔΑ+ΟΜ 2'!E88</f>
        <v>0</v>
      </c>
      <c r="M139" s="102">
        <f t="shared" si="31"/>
        <v>0</v>
      </c>
      <c r="N139" s="101">
        <f>L139+'[1]2025 Ιανουάριος'!L139</f>
        <v>0</v>
      </c>
      <c r="O139" s="102">
        <f t="shared" si="32"/>
        <v>0</v>
      </c>
      <c r="P139" s="101"/>
      <c r="Q139" s="100" t="e">
        <f t="shared" si="26"/>
        <v>#DIV/0!</v>
      </c>
      <c r="R139" s="91"/>
      <c r="S139" s="91"/>
      <c r="T139" s="91"/>
      <c r="U139" s="91"/>
      <c r="V139" s="91"/>
    </row>
    <row r="140" spans="1:22" ht="15" x14ac:dyDescent="0.2">
      <c r="A140" s="106">
        <v>139</v>
      </c>
      <c r="B140" s="106">
        <v>24</v>
      </c>
      <c r="C140" s="107" t="str">
        <f>[1]ΑΝΤΙΣΤΟΙΧΙΣΗ!O210</f>
        <v>Υλικά Φαρμακείου</v>
      </c>
      <c r="D140" s="103">
        <f>'[1]2025_60-69 ΕΞΟΔΑ+ΟΜ 2'!E97</f>
        <v>0</v>
      </c>
      <c r="E140" s="102">
        <f t="shared" si="27"/>
        <v>0</v>
      </c>
      <c r="F140" s="101">
        <f>'[1]2025 Ιανουάριος'!F140+'2025 Φεβρουάριος'!D140</f>
        <v>0</v>
      </c>
      <c r="G140" s="102">
        <f t="shared" si="28"/>
        <v>0</v>
      </c>
      <c r="H140" s="103"/>
      <c r="I140" s="104" t="e">
        <f t="shared" si="29"/>
        <v>#DIV/0!</v>
      </c>
      <c r="J140" s="101"/>
      <c r="K140" s="101" t="e">
        <f t="shared" si="30"/>
        <v>#DIV/0!</v>
      </c>
      <c r="L140" s="103">
        <f>'[1]2024_60-69 ΕΞΟΔΑ+ΟΜ 2'!E89</f>
        <v>0</v>
      </c>
      <c r="M140" s="102">
        <f t="shared" si="31"/>
        <v>0</v>
      </c>
      <c r="N140" s="101">
        <f>L140+'[1]2025 Ιανουάριος'!L140</f>
        <v>0</v>
      </c>
      <c r="O140" s="102">
        <f t="shared" si="32"/>
        <v>0</v>
      </c>
      <c r="P140" s="101"/>
      <c r="Q140" s="100" t="e">
        <f t="shared" si="26"/>
        <v>#DIV/0!</v>
      </c>
      <c r="R140" s="91"/>
      <c r="S140" s="91"/>
      <c r="T140" s="91"/>
      <c r="U140" s="91"/>
      <c r="V140" s="91"/>
    </row>
    <row r="141" spans="1:22" ht="15" x14ac:dyDescent="0.2">
      <c r="A141" s="106">
        <v>140</v>
      </c>
      <c r="B141" s="106">
        <v>25</v>
      </c>
      <c r="C141" s="107" t="str">
        <f>[1]ΑΝΤΙΣΤΟΙΧΙΣΗ!O211</f>
        <v>Διάφορα αναλώσιμα</v>
      </c>
      <c r="D141" s="103">
        <f>'[1]2025_60-69 ΕΞΟΔΑ+ΟΜ 2'!E98</f>
        <v>368.53000000000003</v>
      </c>
      <c r="E141" s="102">
        <f t="shared" si="27"/>
        <v>3.8763946258715917E-2</v>
      </c>
      <c r="F141" s="101">
        <f>'[1]2025 Ιανουάριος'!F141+'2025 Φεβρουάριος'!D141</f>
        <v>488.54</v>
      </c>
      <c r="G141" s="102">
        <f t="shared" si="28"/>
        <v>2.5393686871837098E-2</v>
      </c>
      <c r="H141" s="103"/>
      <c r="I141" s="104" t="e">
        <f t="shared" si="29"/>
        <v>#DIV/0!</v>
      </c>
      <c r="J141" s="101"/>
      <c r="K141" s="101" t="e">
        <f t="shared" si="30"/>
        <v>#DIV/0!</v>
      </c>
      <c r="L141" s="103">
        <f>'[1]2024_60-69 ΕΞΟΔΑ+ΟΜ 2'!E90</f>
        <v>0</v>
      </c>
      <c r="M141" s="102">
        <f t="shared" si="31"/>
        <v>0</v>
      </c>
      <c r="N141" s="101">
        <f>L141+'[1]2025 Ιανουάριος'!L141</f>
        <v>0</v>
      </c>
      <c r="O141" s="102">
        <f t="shared" si="32"/>
        <v>0</v>
      </c>
      <c r="P141" s="101"/>
      <c r="Q141" s="100" t="e">
        <f t="shared" si="26"/>
        <v>#DIV/0!</v>
      </c>
      <c r="R141" s="91"/>
      <c r="S141" s="91"/>
      <c r="T141" s="91"/>
      <c r="U141" s="91"/>
      <c r="V141" s="91"/>
    </row>
    <row r="142" spans="1:22" ht="57" x14ac:dyDescent="0.2">
      <c r="A142" s="106">
        <v>141</v>
      </c>
      <c r="B142" s="106">
        <v>26</v>
      </c>
      <c r="C142" s="105" t="str">
        <f>[1]ΑΝΤΙΣΤΟΙΧΙΣΗ!O212</f>
        <v>Αμοιβές συνεργατών ( Εξωτερικοί Συνεργάτες Λογιστής - Μισθοδοσία Δικηγόρος )</v>
      </c>
      <c r="D142" s="103">
        <f>'[1]2025_60-69 ΕΞΟΔΑ+ΟΜ 2'!E99</f>
        <v>1632.73</v>
      </c>
      <c r="E142" s="102">
        <f t="shared" si="27"/>
        <v>0.17173922876019113</v>
      </c>
      <c r="F142" s="101">
        <f>'[1]2025 Ιανουάριος'!F142+'2025 Φεβρουάριος'!D142</f>
        <v>2582.73</v>
      </c>
      <c r="G142" s="102">
        <f t="shared" si="28"/>
        <v>0.13424701538154465</v>
      </c>
      <c r="H142" s="103"/>
      <c r="I142" s="104" t="e">
        <f t="shared" si="29"/>
        <v>#DIV/0!</v>
      </c>
      <c r="J142" s="101"/>
      <c r="K142" s="101" t="e">
        <f t="shared" si="30"/>
        <v>#DIV/0!</v>
      </c>
      <c r="L142" s="103">
        <f>'[1]2024_60-69 ΕΞΟΔΑ+ΟΜ 2'!E91</f>
        <v>700</v>
      </c>
      <c r="M142" s="102">
        <f t="shared" si="31"/>
        <v>0.10966028809324259</v>
      </c>
      <c r="N142" s="101">
        <f>L142+'[1]2025 Ιανουάριος'!L142</f>
        <v>1400</v>
      </c>
      <c r="O142" s="102">
        <f t="shared" si="32"/>
        <v>7.3617412411054378E-2</v>
      </c>
      <c r="P142" s="101"/>
      <c r="Q142" s="100" t="e">
        <f t="shared" si="26"/>
        <v>#DIV/0!</v>
      </c>
      <c r="R142" s="91"/>
      <c r="S142" s="91"/>
      <c r="T142" s="91"/>
      <c r="U142" s="91"/>
      <c r="V142" s="91"/>
    </row>
    <row r="143" spans="1:22" ht="57" x14ac:dyDescent="0.2">
      <c r="A143" s="106">
        <v>142</v>
      </c>
      <c r="B143" s="106">
        <v>27</v>
      </c>
      <c r="C143" s="105" t="str">
        <f>[1]ΑΝΤΙΣΤΟΙΧΙΣΗ!O213</f>
        <v>Αμοιβές Τρίτων (Αμοιβές - Συνδρομές για υποστήριξη Pylon Συναγερμός - Διατακτικές)</v>
      </c>
      <c r="D143" s="103">
        <f>'[1]2025_60-69 ΕΞΟΔΑ+ΟΜ 2'!E100</f>
        <v>117.04</v>
      </c>
      <c r="E143" s="102">
        <f t="shared" si="27"/>
        <v>1.2310889941443331E-2</v>
      </c>
      <c r="F143" s="101">
        <f>'[1]2025 Ιανουάριος'!F143+'2025 Φεβρουάριος'!D143</f>
        <v>1074.5800000000002</v>
      </c>
      <c r="G143" s="102">
        <f t="shared" si="28"/>
        <v>5.5855299543003049E-2</v>
      </c>
      <c r="H143" s="103"/>
      <c r="I143" s="104" t="e">
        <f t="shared" si="29"/>
        <v>#DIV/0!</v>
      </c>
      <c r="J143" s="101"/>
      <c r="K143" s="101" t="e">
        <f t="shared" si="30"/>
        <v>#DIV/0!</v>
      </c>
      <c r="L143" s="103">
        <f>'[1]2024_60-69 ΕΞΟΔΑ+ΟΜ 2'!E92</f>
        <v>44.8</v>
      </c>
      <c r="M143" s="102">
        <f t="shared" si="31"/>
        <v>7.0182584379675254E-3</v>
      </c>
      <c r="N143" s="101">
        <f>L143+'[1]2025 Ιανουάριος'!L143</f>
        <v>1684.27</v>
      </c>
      <c r="O143" s="102">
        <f t="shared" si="32"/>
        <v>8.8565428001118982E-2</v>
      </c>
      <c r="P143" s="101"/>
      <c r="Q143" s="100" t="e">
        <f t="shared" si="26"/>
        <v>#DIV/0!</v>
      </c>
      <c r="R143" s="91"/>
      <c r="S143" s="91"/>
      <c r="T143" s="91"/>
      <c r="U143" s="91"/>
      <c r="V143" s="91"/>
    </row>
    <row r="144" spans="1:22" ht="15" x14ac:dyDescent="0.2">
      <c r="A144" s="106">
        <v>143</v>
      </c>
      <c r="B144" s="106">
        <v>28</v>
      </c>
      <c r="C144" s="105" t="str">
        <f>[1]ΑΝΤΙΣΤΟΙΧΙΣΗ!O214</f>
        <v>Επισκευές - Συντηρήσεις</v>
      </c>
      <c r="D144" s="103">
        <f>'[1]2025_60-69 ΕΞΟΔΑ+ΟΜ 2'!E101</f>
        <v>934.62</v>
      </c>
      <c r="E144" s="102">
        <f t="shared" si="27"/>
        <v>9.8308304486259115E-2</v>
      </c>
      <c r="F144" s="101">
        <f>'[1]2025 Ιανουάριος'!F144+'2025 Φεβρουάριος'!D144</f>
        <v>1168.67</v>
      </c>
      <c r="G144" s="102">
        <f t="shared" si="28"/>
        <v>6.0745977886170754E-2</v>
      </c>
      <c r="H144" s="103"/>
      <c r="I144" s="104" t="e">
        <f t="shared" si="29"/>
        <v>#DIV/0!</v>
      </c>
      <c r="J144" s="101"/>
      <c r="K144" s="101" t="e">
        <f t="shared" si="30"/>
        <v>#DIV/0!</v>
      </c>
      <c r="L144" s="103">
        <f>'[1]2024_60-69 ΕΞΟΔΑ+ΟΜ 2'!E93</f>
        <v>84.94</v>
      </c>
      <c r="M144" s="102">
        <f t="shared" si="31"/>
        <v>1.3306492672342893E-2</v>
      </c>
      <c r="N144" s="101">
        <f>L144+'[1]2025 Ιανουάριος'!L144</f>
        <v>84.94</v>
      </c>
      <c r="O144" s="102">
        <f t="shared" si="32"/>
        <v>4.4664735787106856E-3</v>
      </c>
      <c r="P144" s="101"/>
      <c r="Q144" s="100" t="e">
        <f t="shared" si="26"/>
        <v>#DIV/0!</v>
      </c>
      <c r="R144" s="91"/>
      <c r="S144" s="91"/>
      <c r="T144" s="91"/>
      <c r="U144" s="91"/>
      <c r="V144" s="91"/>
    </row>
    <row r="145" spans="1:22" ht="15" x14ac:dyDescent="0.2">
      <c r="A145" s="106">
        <v>144</v>
      </c>
      <c r="B145" s="106">
        <v>29</v>
      </c>
      <c r="C145" s="105" t="str">
        <f>[1]ΑΝΤΙΣΤΟΙΧΙΣΗ!O215</f>
        <v xml:space="preserve">Εξοδα μεταφορών </v>
      </c>
      <c r="D145" s="103">
        <f>'[1]2025_60-69 ΕΞΟΔΑ+ΟΜ 2'!E102</f>
        <v>82.97</v>
      </c>
      <c r="E145" s="102">
        <f t="shared" si="27"/>
        <v>8.7272260632395172E-3</v>
      </c>
      <c r="F145" s="101">
        <f>'[1]2025 Ιανουάριος'!F145+'2025 Φεβρουάριος'!D145</f>
        <v>145.41</v>
      </c>
      <c r="G145" s="102">
        <f t="shared" si="28"/>
        <v>7.558226569029828E-3</v>
      </c>
      <c r="H145" s="103"/>
      <c r="I145" s="104" t="e">
        <f t="shared" si="29"/>
        <v>#DIV/0!</v>
      </c>
      <c r="J145" s="101"/>
      <c r="K145" s="101" t="e">
        <f t="shared" si="30"/>
        <v>#DIV/0!</v>
      </c>
      <c r="L145" s="103">
        <f>'[1]2024_60-69 ΕΞΟΔΑ+ΟΜ 2'!E94</f>
        <v>62.01</v>
      </c>
      <c r="M145" s="102">
        <f t="shared" si="31"/>
        <v>9.7143349495171036E-3</v>
      </c>
      <c r="N145" s="101">
        <f>L145+'[1]2025 Ιανουάριος'!L145</f>
        <v>157.87</v>
      </c>
      <c r="O145" s="102">
        <f t="shared" si="32"/>
        <v>8.3014149266665404E-3</v>
      </c>
      <c r="P145" s="101"/>
      <c r="Q145" s="100" t="e">
        <f t="shared" si="26"/>
        <v>#DIV/0!</v>
      </c>
      <c r="R145" s="91"/>
      <c r="S145" s="91"/>
      <c r="T145" s="91"/>
      <c r="U145" s="91"/>
      <c r="V145" s="91"/>
    </row>
    <row r="146" spans="1:22" ht="15" x14ac:dyDescent="0.2">
      <c r="A146" s="106">
        <v>145</v>
      </c>
      <c r="B146" s="106">
        <v>30</v>
      </c>
      <c r="C146" s="105" t="str">
        <f>[1]ΑΝΤΙΣΤΟΙΧΙΣΗ!O216</f>
        <v xml:space="preserve">Εξοδα ταξιδίων </v>
      </c>
      <c r="D146" s="103">
        <f>'[1]2025_60-69 ΕΞΟΔΑ+ΟΜ 2'!E103</f>
        <v>0</v>
      </c>
      <c r="E146" s="102">
        <f t="shared" si="27"/>
        <v>0</v>
      </c>
      <c r="F146" s="101">
        <f>'[1]2025 Ιανουάριος'!F146+'2025 Φεβρουάριος'!D146</f>
        <v>0</v>
      </c>
      <c r="G146" s="102">
        <f t="shared" si="28"/>
        <v>0</v>
      </c>
      <c r="H146" s="103"/>
      <c r="I146" s="104" t="e">
        <f t="shared" si="29"/>
        <v>#DIV/0!</v>
      </c>
      <c r="J146" s="101"/>
      <c r="K146" s="101" t="e">
        <f t="shared" si="30"/>
        <v>#DIV/0!</v>
      </c>
      <c r="L146" s="103">
        <f>'[1]2024_60-69 ΕΞΟΔΑ+ΟΜ 2'!E95</f>
        <v>0</v>
      </c>
      <c r="M146" s="102">
        <f t="shared" si="31"/>
        <v>0</v>
      </c>
      <c r="N146" s="101">
        <f>L146+'[1]2025 Ιανουάριος'!L146</f>
        <v>0</v>
      </c>
      <c r="O146" s="102">
        <f t="shared" si="32"/>
        <v>0</v>
      </c>
      <c r="P146" s="101"/>
      <c r="Q146" s="100" t="e">
        <f t="shared" si="26"/>
        <v>#DIV/0!</v>
      </c>
      <c r="R146" s="91"/>
      <c r="S146" s="91"/>
      <c r="T146" s="91"/>
      <c r="U146" s="91"/>
      <c r="V146" s="91"/>
    </row>
    <row r="147" spans="1:22" ht="15" x14ac:dyDescent="0.2">
      <c r="A147" s="106">
        <v>146</v>
      </c>
      <c r="B147" s="106">
        <v>31</v>
      </c>
      <c r="C147" s="105" t="str">
        <f>[1]ΑΝΤΙΣΤΟΙΧΙΣΗ!O217</f>
        <v xml:space="preserve">Υλικά άμεσης ανάλωσης </v>
      </c>
      <c r="D147" s="103">
        <f>'[1]2025_60-69 ΕΞΟΔΑ+ΟΜ 2'!E104</f>
        <v>0</v>
      </c>
      <c r="E147" s="102">
        <f t="shared" si="27"/>
        <v>0</v>
      </c>
      <c r="F147" s="101">
        <f>'[1]2025 Ιανουάριος'!F147+'2025 Φεβρουάριος'!D147</f>
        <v>0</v>
      </c>
      <c r="G147" s="102">
        <f t="shared" si="28"/>
        <v>0</v>
      </c>
      <c r="H147" s="103"/>
      <c r="I147" s="104" t="e">
        <f t="shared" si="29"/>
        <v>#DIV/0!</v>
      </c>
      <c r="J147" s="101"/>
      <c r="K147" s="101" t="e">
        <f t="shared" si="30"/>
        <v>#DIV/0!</v>
      </c>
      <c r="L147" s="103">
        <f>'[1]2024_60-69 ΕΞΟΔΑ+ΟΜ 2'!E96</f>
        <v>0</v>
      </c>
      <c r="M147" s="102">
        <f t="shared" si="31"/>
        <v>0</v>
      </c>
      <c r="N147" s="101">
        <f>L147+'[1]2025 Ιανουάριος'!L147</f>
        <v>0</v>
      </c>
      <c r="O147" s="102">
        <f t="shared" si="32"/>
        <v>0</v>
      </c>
      <c r="P147" s="101"/>
      <c r="Q147" s="100" t="e">
        <f t="shared" si="26"/>
        <v>#DIV/0!</v>
      </c>
      <c r="R147" s="91"/>
      <c r="S147" s="91"/>
      <c r="T147" s="91"/>
      <c r="U147" s="91"/>
      <c r="V147" s="91"/>
    </row>
    <row r="148" spans="1:22" ht="15" x14ac:dyDescent="0.2">
      <c r="A148" s="106">
        <v>147</v>
      </c>
      <c r="B148" s="106">
        <v>32</v>
      </c>
      <c r="C148" s="105" t="str">
        <f>[1]ΑΝΤΙΣΤΟΙΧΙΣΗ!O218</f>
        <v xml:space="preserve">Φόροι και τέλη </v>
      </c>
      <c r="D148" s="103">
        <f>'[1]2025_60-69 ΕΞΟΔΑ+ΟΜ 2'!E105</f>
        <v>725.34</v>
      </c>
      <c r="E148" s="102">
        <f t="shared" si="27"/>
        <v>7.6295120558155391E-2</v>
      </c>
      <c r="F148" s="101">
        <f>'[1]2025 Ιανουάριος'!F148+'2025 Φεβρουάριος'!D148</f>
        <v>1224.8200000000002</v>
      </c>
      <c r="G148" s="102">
        <f t="shared" si="28"/>
        <v>6.3664583359322707E-2</v>
      </c>
      <c r="H148" s="103"/>
      <c r="I148" s="104" t="e">
        <f t="shared" si="29"/>
        <v>#DIV/0!</v>
      </c>
      <c r="J148" s="101"/>
      <c r="K148" s="101" t="e">
        <f t="shared" si="30"/>
        <v>#DIV/0!</v>
      </c>
      <c r="L148" s="103">
        <f>'[1]2024_60-69 ΕΞΟΔΑ+ΟΜ 2'!E97</f>
        <v>844.19</v>
      </c>
      <c r="M148" s="102">
        <f t="shared" si="31"/>
        <v>0.13224874086490637</v>
      </c>
      <c r="N148" s="101">
        <f>L148+'[1]2025 Ιανουάριος'!L148</f>
        <v>1445.9</v>
      </c>
      <c r="O148" s="102">
        <f t="shared" si="32"/>
        <v>7.6031011860816816E-2</v>
      </c>
      <c r="P148" s="101"/>
      <c r="Q148" s="100" t="e">
        <f t="shared" si="26"/>
        <v>#DIV/0!</v>
      </c>
      <c r="R148" s="91"/>
      <c r="S148" s="91"/>
      <c r="T148" s="91"/>
      <c r="U148" s="91"/>
      <c r="V148" s="91"/>
    </row>
    <row r="149" spans="1:22" ht="15" x14ac:dyDescent="0.2">
      <c r="A149" s="106">
        <v>148</v>
      </c>
      <c r="B149" s="106">
        <v>33</v>
      </c>
      <c r="C149" s="105" t="str">
        <f>[1]ΑΝΤΙΣΤΟΙΧΙΣΗ!O219</f>
        <v>Εξοδα δημοσιεύσεων</v>
      </c>
      <c r="D149" s="103">
        <f>'[1]2025_60-69 ΕΞΟΔΑ+ΟΜ 2'!E106</f>
        <v>0</v>
      </c>
      <c r="E149" s="102">
        <f t="shared" si="27"/>
        <v>0</v>
      </c>
      <c r="F149" s="101">
        <f>'[1]2025 Ιανουάριος'!F149+'2025 Φεβρουάριος'!D149</f>
        <v>0</v>
      </c>
      <c r="G149" s="102">
        <f t="shared" si="28"/>
        <v>0</v>
      </c>
      <c r="H149" s="103"/>
      <c r="I149" s="104" t="e">
        <f t="shared" si="29"/>
        <v>#DIV/0!</v>
      </c>
      <c r="J149" s="101"/>
      <c r="K149" s="101" t="e">
        <f t="shared" si="30"/>
        <v>#DIV/0!</v>
      </c>
      <c r="L149" s="103">
        <f>'[1]2024_60-69 ΕΞΟΔΑ+ΟΜ 2'!E98</f>
        <v>0</v>
      </c>
      <c r="M149" s="102">
        <f t="shared" si="31"/>
        <v>0</v>
      </c>
      <c r="N149" s="101">
        <f>L149+'[1]2025 Ιανουάριος'!L149</f>
        <v>0</v>
      </c>
      <c r="O149" s="102">
        <f t="shared" si="32"/>
        <v>0</v>
      </c>
      <c r="P149" s="101"/>
      <c r="Q149" s="100" t="e">
        <f t="shared" si="26"/>
        <v>#DIV/0!</v>
      </c>
      <c r="R149" s="91"/>
      <c r="S149" s="91"/>
      <c r="T149" s="91"/>
      <c r="U149" s="91"/>
      <c r="V149" s="91"/>
    </row>
    <row r="150" spans="1:22" ht="15" x14ac:dyDescent="0.2">
      <c r="A150" s="106">
        <v>149</v>
      </c>
      <c r="B150" s="106">
        <v>34</v>
      </c>
      <c r="C150" s="105" t="str">
        <f>[1]ΑΝΤΙΣΤΟΙΧΙΣΗ!O220</f>
        <v xml:space="preserve">Λοιπά Διάφορα έξοδα </v>
      </c>
      <c r="D150" s="103">
        <f>'[1]2025_60-69 ΕΞΟΔΑ+ΟΜ 2'!E107</f>
        <v>521.88</v>
      </c>
      <c r="E150" s="102">
        <f t="shared" si="27"/>
        <v>5.4894115196859584E-2</v>
      </c>
      <c r="F150" s="101">
        <f>'[1]2025 Ιανουάριος'!F150+'2025 Φεβρουάριος'!D150</f>
        <v>1135.1500000000001</v>
      </c>
      <c r="G150" s="102">
        <f t="shared" si="28"/>
        <v>5.9003650985724569E-2</v>
      </c>
      <c r="H150" s="103"/>
      <c r="I150" s="104" t="e">
        <f t="shared" si="29"/>
        <v>#DIV/0!</v>
      </c>
      <c r="J150" s="101"/>
      <c r="K150" s="101" t="e">
        <f t="shared" si="30"/>
        <v>#DIV/0!</v>
      </c>
      <c r="L150" s="103">
        <f>'[1]2024_60-69 ΕΞΟΔΑ+ΟΜ 2'!E99</f>
        <v>0</v>
      </c>
      <c r="M150" s="102">
        <f t="shared" si="31"/>
        <v>0</v>
      </c>
      <c r="N150" s="101">
        <f>L150+'[1]2025 Ιανουάριος'!L150</f>
        <v>556.22</v>
      </c>
      <c r="O150" s="102">
        <f t="shared" si="32"/>
        <v>2.9248197950911908E-2</v>
      </c>
      <c r="P150" s="101"/>
      <c r="Q150" s="100" t="e">
        <f t="shared" si="26"/>
        <v>#DIV/0!</v>
      </c>
      <c r="R150" s="91"/>
      <c r="S150" s="91"/>
      <c r="T150" s="91"/>
      <c r="U150" s="91"/>
      <c r="V150" s="91"/>
    </row>
    <row r="151" spans="1:22" ht="15" x14ac:dyDescent="0.2">
      <c r="A151" s="106">
        <v>150</v>
      </c>
      <c r="B151" s="106">
        <v>35</v>
      </c>
      <c r="C151" s="105" t="str">
        <f>[1]ΑΝΤΙΣΤΟΙΧΙΣΗ!O221</f>
        <v xml:space="preserve">Τόκοι και συναφή εξοδα </v>
      </c>
      <c r="D151" s="103">
        <f>'[1]2025_60-69 ΕΞΟΔΑ+ΟΜ 2'!E108</f>
        <v>0</v>
      </c>
      <c r="E151" s="102">
        <f t="shared" si="27"/>
        <v>0</v>
      </c>
      <c r="F151" s="101">
        <f>'[1]2025 Ιανουάριος'!F151+'2025 Φεβρουάριος'!D151</f>
        <v>0</v>
      </c>
      <c r="G151" s="102">
        <f t="shared" si="28"/>
        <v>0</v>
      </c>
      <c r="H151" s="103"/>
      <c r="I151" s="104" t="e">
        <f t="shared" si="29"/>
        <v>#DIV/0!</v>
      </c>
      <c r="J151" s="101"/>
      <c r="K151" s="101" t="e">
        <f t="shared" si="30"/>
        <v>#DIV/0!</v>
      </c>
      <c r="L151" s="103">
        <f>'[1]2024_60-69 ΕΞΟΔΑ+ΟΜ 2'!E100</f>
        <v>695.07</v>
      </c>
      <c r="M151" s="102">
        <f t="shared" si="31"/>
        <v>0.10888796634995733</v>
      </c>
      <c r="N151" s="101">
        <f>L151+'[1]2025 Ιανουάριος'!L151</f>
        <v>1124.3200000000002</v>
      </c>
      <c r="O151" s="102">
        <f t="shared" si="32"/>
        <v>5.9121092229997625E-2</v>
      </c>
      <c r="P151" s="101"/>
      <c r="Q151" s="100" t="e">
        <f t="shared" si="26"/>
        <v>#DIV/0!</v>
      </c>
      <c r="R151" s="91"/>
      <c r="S151" s="91"/>
      <c r="T151" s="91"/>
      <c r="U151" s="91"/>
      <c r="V151" s="91"/>
    </row>
    <row r="152" spans="1:22" ht="42.75" x14ac:dyDescent="0.2">
      <c r="A152" s="106">
        <v>151</v>
      </c>
      <c r="B152" s="106">
        <v>36</v>
      </c>
      <c r="C152" s="105" t="str">
        <f>[1]ΑΝΤΙΣΤΟΙΧΙΣΗ!O222</f>
        <v xml:space="preserve">Αποσβέσεις ( Εξοπλισμού Διοίκησης και εγκαταστάσεων στην έδρα και αποθήκες ) </v>
      </c>
      <c r="D152" s="103">
        <f>'[1]2025_60-69 ΕΞΟΔΑ+ΟΜ 2'!E109</f>
        <v>777.67000000000007</v>
      </c>
      <c r="E152" s="102">
        <f t="shared" si="27"/>
        <v>8.1799468393388891E-2</v>
      </c>
      <c r="F152" s="101">
        <f>'[1]2025 Ιανουάριος'!F152+'2025 Φεβρουάριος'!D152</f>
        <v>1555.3400000000001</v>
      </c>
      <c r="G152" s="102">
        <f t="shared" si="28"/>
        <v>8.0844591925416778E-2</v>
      </c>
      <c r="H152" s="103"/>
      <c r="I152" s="104" t="e">
        <f t="shared" si="29"/>
        <v>#DIV/0!</v>
      </c>
      <c r="J152" s="101"/>
      <c r="K152" s="101" t="e">
        <f t="shared" si="30"/>
        <v>#DIV/0!</v>
      </c>
      <c r="L152" s="103">
        <f>'[1]2024_60-69 ΕΞΟΔΑ+ΟΜ 2'!E101</f>
        <v>0</v>
      </c>
      <c r="M152" s="102">
        <f t="shared" si="31"/>
        <v>0</v>
      </c>
      <c r="N152" s="101">
        <f>L152+'[1]2025 Ιανουάριος'!L152</f>
        <v>0</v>
      </c>
      <c r="O152" s="102">
        <f t="shared" si="32"/>
        <v>0</v>
      </c>
      <c r="P152" s="101"/>
      <c r="Q152" s="100" t="e">
        <f t="shared" si="26"/>
        <v>#DIV/0!</v>
      </c>
      <c r="R152" s="91"/>
      <c r="S152" s="91"/>
      <c r="T152" s="91"/>
      <c r="U152" s="91"/>
      <c r="V152" s="91"/>
    </row>
    <row r="153" spans="1:22" ht="15" x14ac:dyDescent="0.2">
      <c r="A153" s="106">
        <v>152</v>
      </c>
      <c r="B153" s="106">
        <v>37</v>
      </c>
      <c r="C153" s="105" t="str">
        <f>[1]ΑΝΤΙΣΤΟΙΧΙΣΗ!O223</f>
        <v xml:space="preserve">Ασυνήθη έξοδα </v>
      </c>
      <c r="D153" s="103">
        <f>'[1]2025_60-69 ΕΞΟΔΑ+ΟΜ 2'!E110</f>
        <v>109.66</v>
      </c>
      <c r="E153" s="102">
        <f t="shared" si="27"/>
        <v>1.1534622274253893E-2</v>
      </c>
      <c r="F153" s="101">
        <f>'[1]2025 Ιανουάριος'!F153+'2025 Φεβρουάριος'!D153</f>
        <v>1598.28</v>
      </c>
      <c r="G153" s="102">
        <f t="shared" si="28"/>
        <v>8.3076558426167346E-2</v>
      </c>
      <c r="H153" s="103"/>
      <c r="I153" s="104" t="e">
        <f>H153/$H$116</f>
        <v>#DIV/0!</v>
      </c>
      <c r="J153" s="101"/>
      <c r="K153" s="101" t="e">
        <f t="shared" si="30"/>
        <v>#DIV/0!</v>
      </c>
      <c r="L153" s="103">
        <f>'[1]2024_60-69 ΕΞΟΔΑ+ΟΜ 2'!E102</f>
        <v>38.700000000000003</v>
      </c>
      <c r="M153" s="102">
        <f t="shared" si="31"/>
        <v>6.062647356012126E-3</v>
      </c>
      <c r="N153" s="101">
        <f>L153+'[1]2025 Ιανουάριος'!L153</f>
        <v>4445.2300000000005</v>
      </c>
      <c r="O153" s="102">
        <f t="shared" si="32"/>
        <v>0.2337473786942795</v>
      </c>
      <c r="P153" s="101"/>
      <c r="Q153" s="100" t="e">
        <f t="shared" si="26"/>
        <v>#DIV/0!</v>
      </c>
      <c r="R153" s="91"/>
      <c r="S153" s="91"/>
      <c r="T153" s="91"/>
      <c r="U153" s="91"/>
      <c r="V153" s="91"/>
    </row>
    <row r="154" spans="1:22" ht="15" x14ac:dyDescent="0.2">
      <c r="A154" s="106">
        <v>153</v>
      </c>
      <c r="B154" s="106">
        <v>38</v>
      </c>
      <c r="C154" s="105">
        <f>[1]ΑΝΤΙΣΤΟΙΧΙΣΗ!O224</f>
        <v>0</v>
      </c>
      <c r="D154" s="103"/>
      <c r="E154" s="102"/>
      <c r="F154" s="101"/>
      <c r="G154" s="102"/>
      <c r="H154" s="103"/>
      <c r="I154" s="104"/>
      <c r="J154" s="101"/>
      <c r="K154" s="101"/>
      <c r="L154" s="103"/>
      <c r="M154" s="102"/>
      <c r="N154" s="101"/>
      <c r="O154" s="102"/>
      <c r="P154" s="101"/>
      <c r="Q154" s="100"/>
      <c r="R154" s="91"/>
      <c r="S154" s="91"/>
      <c r="T154" s="91"/>
      <c r="U154" s="91"/>
      <c r="V154" s="91"/>
    </row>
    <row r="155" spans="1:22" ht="15" x14ac:dyDescent="0.2">
      <c r="A155" s="106">
        <v>154</v>
      </c>
      <c r="B155" s="106">
        <v>39</v>
      </c>
      <c r="C155" s="105">
        <f>[1]ΑΝΤΙΣΤΟΙΧΙΣΗ!O225</f>
        <v>0</v>
      </c>
      <c r="D155" s="103"/>
      <c r="E155" s="102"/>
      <c r="F155" s="101"/>
      <c r="G155" s="102"/>
      <c r="H155" s="103"/>
      <c r="I155" s="104"/>
      <c r="J155" s="101"/>
      <c r="K155" s="101"/>
      <c r="L155" s="103"/>
      <c r="M155" s="102"/>
      <c r="N155" s="101"/>
      <c r="O155" s="102"/>
      <c r="P155" s="101"/>
      <c r="Q155" s="100"/>
      <c r="R155" s="91"/>
      <c r="S155" s="91"/>
      <c r="T155" s="91"/>
      <c r="U155" s="91"/>
      <c r="V155" s="91"/>
    </row>
    <row r="156" spans="1:22" ht="15" x14ac:dyDescent="0.2">
      <c r="A156" s="106">
        <v>155</v>
      </c>
      <c r="B156" s="106">
        <v>40</v>
      </c>
      <c r="C156" s="105">
        <f>[1]ΑΝΤΙΣΤΟΙΧΙΣΗ!O226</f>
        <v>0</v>
      </c>
      <c r="D156" s="103"/>
      <c r="E156" s="102"/>
      <c r="F156" s="101"/>
      <c r="G156" s="102"/>
      <c r="H156" s="103"/>
      <c r="I156" s="104"/>
      <c r="J156" s="101"/>
      <c r="K156" s="101"/>
      <c r="L156" s="103"/>
      <c r="M156" s="102"/>
      <c r="N156" s="101"/>
      <c r="O156" s="102"/>
      <c r="P156" s="101"/>
      <c r="Q156" s="100"/>
      <c r="R156" s="91"/>
      <c r="S156" s="91"/>
      <c r="T156" s="91"/>
      <c r="U156" s="91"/>
      <c r="V156" s="91"/>
    </row>
    <row r="157" spans="1:22" ht="30" x14ac:dyDescent="0.2">
      <c r="A157" s="99"/>
      <c r="B157" s="99"/>
      <c r="C157" s="98" t="s">
        <v>43</v>
      </c>
      <c r="D157" s="97">
        <f>'[1]2025_60-69 ΕΞΟΔΑ+ΟΜ 2'!E73</f>
        <v>9507.0300000000007</v>
      </c>
      <c r="E157" s="96"/>
      <c r="F157" s="97">
        <f>'[1]2025_60-69 ΕΞΟΔΑ+ΟΜ 2'!R73</f>
        <v>19238.64</v>
      </c>
      <c r="G157" s="96"/>
      <c r="H157" s="97">
        <f>SUM(H117:H156)</f>
        <v>0</v>
      </c>
      <c r="I157" s="96"/>
      <c r="J157" s="97">
        <f>SUM(J117:J156)</f>
        <v>0</v>
      </c>
      <c r="K157" s="96"/>
      <c r="L157" s="97">
        <f>SUM(L117:L156)</f>
        <v>6383.3499999999995</v>
      </c>
      <c r="M157" s="96"/>
      <c r="N157" s="97">
        <f>SUM(N117:N156)</f>
        <v>19017.240000000002</v>
      </c>
      <c r="O157" s="96"/>
      <c r="P157" s="97">
        <f>SUM(P117:P156)</f>
        <v>0</v>
      </c>
      <c r="Q157" s="96"/>
      <c r="R157" s="91"/>
      <c r="S157" s="91"/>
      <c r="T157" s="91"/>
      <c r="U157" s="91"/>
      <c r="V157" s="91"/>
    </row>
    <row r="158" spans="1:22" ht="30" x14ac:dyDescent="0.2">
      <c r="A158" s="99"/>
      <c r="B158" s="99"/>
      <c r="C158" s="98" t="s">
        <v>18</v>
      </c>
      <c r="D158" s="97">
        <f>D116-D157</f>
        <v>0</v>
      </c>
      <c r="E158" s="96"/>
      <c r="F158" s="97">
        <f>F116-F157</f>
        <v>0</v>
      </c>
      <c r="G158" s="96"/>
      <c r="H158" s="97">
        <f>H116-H157</f>
        <v>0</v>
      </c>
      <c r="I158" s="96"/>
      <c r="J158" s="97">
        <f>J116-J157</f>
        <v>0</v>
      </c>
      <c r="K158" s="96"/>
      <c r="L158" s="97">
        <f>L116-L157</f>
        <v>0</v>
      </c>
      <c r="M158" s="96"/>
      <c r="N158" s="97">
        <f>N116-N157</f>
        <v>0</v>
      </c>
      <c r="O158" s="96"/>
      <c r="P158" s="97">
        <f>P116-P157</f>
        <v>0</v>
      </c>
      <c r="Q158" s="96"/>
      <c r="R158" s="91"/>
      <c r="S158" s="91"/>
      <c r="T158" s="91"/>
      <c r="U158" s="91"/>
      <c r="V158" s="91"/>
    </row>
    <row r="159" spans="1:22" ht="30" x14ac:dyDescent="0.2">
      <c r="A159" s="95"/>
      <c r="B159" s="95"/>
      <c r="C159" s="94" t="s">
        <v>14</v>
      </c>
      <c r="D159" s="93">
        <f>D7-D74-D111-D157</f>
        <v>-31289.47224188791</v>
      </c>
      <c r="E159" s="92"/>
      <c r="F159" s="93">
        <f>F7-F74-F111-F157</f>
        <v>-76576.118908554578</v>
      </c>
      <c r="G159" s="92"/>
      <c r="H159" s="93">
        <f>H7-H74-H111-H157</f>
        <v>0</v>
      </c>
      <c r="I159" s="92"/>
      <c r="J159" s="93">
        <f>J7-J74-J111-J157</f>
        <v>0</v>
      </c>
      <c r="K159" s="92"/>
      <c r="L159" s="93">
        <f>L7-L74-L111-L157</f>
        <v>-34608.539292035442</v>
      </c>
      <c r="M159" s="92"/>
      <c r="N159" s="93">
        <f>N7-N74-N111-N157</f>
        <v>-72252.503008849584</v>
      </c>
      <c r="O159" s="92"/>
      <c r="P159" s="93"/>
      <c r="Q159" s="92"/>
      <c r="R159" s="91"/>
      <c r="S159" s="91"/>
      <c r="T159" s="91"/>
      <c r="U159" s="91"/>
      <c r="V159" s="91"/>
    </row>
  </sheetData>
  <mergeCells count="33">
    <mergeCell ref="D3:F3"/>
    <mergeCell ref="H3:J3"/>
    <mergeCell ref="L3:N3"/>
    <mergeCell ref="P3:Q3"/>
    <mergeCell ref="A1:Q1"/>
    <mergeCell ref="D2:G2"/>
    <mergeCell ref="H2:K2"/>
    <mergeCell ref="L2:O2"/>
    <mergeCell ref="P2:Q2"/>
    <mergeCell ref="D40:G40"/>
    <mergeCell ref="H40:K40"/>
    <mergeCell ref="L40:O40"/>
    <mergeCell ref="P40:Q40"/>
    <mergeCell ref="D41:F41"/>
    <mergeCell ref="H41:J41"/>
    <mergeCell ref="L41:N41"/>
    <mergeCell ref="P41:Q41"/>
    <mergeCell ref="D77:G77"/>
    <mergeCell ref="H77:K77"/>
    <mergeCell ref="L77:O77"/>
    <mergeCell ref="P77:Q77"/>
    <mergeCell ref="D78:F78"/>
    <mergeCell ref="H78:J78"/>
    <mergeCell ref="L78:N78"/>
    <mergeCell ref="P78:Q78"/>
    <mergeCell ref="D113:G113"/>
    <mergeCell ref="H113:K113"/>
    <mergeCell ref="L113:O113"/>
    <mergeCell ref="P113:Q113"/>
    <mergeCell ref="D114:F114"/>
    <mergeCell ref="H114:J114"/>
    <mergeCell ref="L114:N114"/>
    <mergeCell ref="P114:Q1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9"/>
  <sheetViews>
    <sheetView zoomScale="25" zoomScaleNormal="25" workbookViewId="0">
      <selection activeCell="D13" sqref="D13"/>
    </sheetView>
  </sheetViews>
  <sheetFormatPr defaultColWidth="9.140625" defaultRowHeight="12" x14ac:dyDescent="0.25"/>
  <cols>
    <col min="1" max="1" width="4.7109375" style="1" customWidth="1"/>
    <col min="2" max="2" width="4.7109375" style="32" customWidth="1"/>
    <col min="3" max="3" width="30.7109375" style="33" customWidth="1"/>
    <col min="4" max="4" width="13.85546875" style="33" customWidth="1"/>
    <col min="5" max="5" width="10.85546875" style="33" customWidth="1"/>
    <col min="6" max="6" width="20.140625" style="33" bestFit="1" customWidth="1"/>
    <col min="7" max="7" width="11.7109375" style="33" customWidth="1"/>
    <col min="8" max="9" width="8.85546875" style="33" customWidth="1"/>
    <col min="10" max="10" width="11.42578125" style="33" customWidth="1"/>
    <col min="11" max="11" width="10.7109375" style="33" customWidth="1"/>
    <col min="12" max="12" width="12.7109375" style="33" customWidth="1"/>
    <col min="13" max="13" width="11.7109375" style="33" customWidth="1"/>
    <col min="14" max="14" width="14.5703125" style="33" customWidth="1"/>
    <col min="15" max="16" width="13.28515625" style="3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</row>
    <row r="2" spans="1:17" ht="41.25" customHeight="1" x14ac:dyDescent="0.25">
      <c r="A2" s="57">
        <v>1</v>
      </c>
      <c r="B2" s="58"/>
      <c r="C2" s="58" t="s">
        <v>160</v>
      </c>
      <c r="D2" s="181" t="str">
        <f>[1]ΑΝΤΙΣΤΟΙΧΙΣΗ!$F$32</f>
        <v xml:space="preserve">ΠΡΑΓΜΑΤΟΠΟΙΗΘΕΝΤΑ ΜΗΝΟΣ ΤΡΕΧ. ΕΤΟΥΣ </v>
      </c>
      <c r="E2" s="181"/>
      <c r="F2" s="181"/>
      <c r="G2" s="181">
        <f>[1]ΑΝΤΙΣΤΟΙΧΙΣΗ!$D$34</f>
        <v>2025</v>
      </c>
      <c r="H2" s="181" t="str">
        <f>[1]ΑΝΤΙΣΤΟΙΧΙΣΗ!$F$35</f>
        <v>ΠΡΟΥΠΟΛΟΓΙΣΜΟΣ ΤΡΕΧΟΝΤΟΣ ΕΤΟΥΣ</v>
      </c>
      <c r="I2" s="181"/>
      <c r="J2" s="181"/>
      <c r="K2" s="181">
        <f>[1]ΑΝΤΙΣΤΟΙΧΙΣΗ!$D$34</f>
        <v>2025</v>
      </c>
      <c r="L2" s="181" t="str">
        <f>[1]ΑΝΤΙΣΤΟΙΧΙΣΗ!$F$68</f>
        <v>ΠΡΑΓΜΑΤΟΠΟΙΗΘΕΝΤΑ ΠΡΟΗΓΟΥΜΕΝΟΥ ΕΤΟΥΣ</v>
      </c>
      <c r="M2" s="181"/>
      <c r="N2" s="181"/>
      <c r="O2" s="181">
        <f>[1]ΑΝΤΙΣΤΟΙΧΙΣΗ!$D$33</f>
        <v>2024</v>
      </c>
      <c r="P2" s="182" t="str">
        <f>[1]ΑΝΤΙΣΤΟΙΧΙΣΗ!$F$100</f>
        <v xml:space="preserve">ΣΥΓΚΡΙΣΕΙΣ </v>
      </c>
      <c r="Q2" s="182">
        <f>[1]ΑΝΤΙΣΤΟΙΧΙΣΗ!$H$141</f>
        <v>2024</v>
      </c>
    </row>
    <row r="3" spans="1:17" ht="16.5" customHeight="1" x14ac:dyDescent="0.25">
      <c r="A3" s="59">
        <v>2</v>
      </c>
      <c r="B3" s="60"/>
      <c r="C3" s="5" t="s">
        <v>3</v>
      </c>
      <c r="D3" s="179" t="str">
        <f>[1]ΑΝΤΙΣΤΟΙΧΙΣΗ!$F$108</f>
        <v xml:space="preserve">ΜΑΡΤΙΟΣ ΤΡΕΧΟΝ ΕΤΟΣ </v>
      </c>
      <c r="E3" s="179"/>
      <c r="F3" s="179"/>
      <c r="G3" s="61">
        <f>[1]ΑΝΤΙΣΤΟΙΧΙΣΗ!$D$34</f>
        <v>2025</v>
      </c>
      <c r="H3" s="179" t="str">
        <f>[1]ΑΝΤΙΣΤΟΙΧΙΣΗ!$F$108</f>
        <v xml:space="preserve">ΜΑΡΤΙΟΣ ΤΡΕΧΟΝ ΕΤΟΣ </v>
      </c>
      <c r="I3" s="179"/>
      <c r="J3" s="179"/>
      <c r="K3" s="61">
        <f>[1]ΑΝΤΙΣΤΟΙΧΙΣΗ!$D$34</f>
        <v>2025</v>
      </c>
      <c r="L3" s="179" t="str">
        <f>[1]ΑΝΤΙΣΤΟΙΧΙΣΗ!$F$122</f>
        <v>ΜΑΡΤΙΟΣ ΠΡΟΗΓΟΥΜΕΝΟΥ ΕΤΟΥΣ</v>
      </c>
      <c r="M3" s="179"/>
      <c r="N3" s="179"/>
      <c r="O3" s="61">
        <f>[1]ΑΝΤΙΣΤΟΙΧΙΣΗ!$D$33</f>
        <v>2024</v>
      </c>
      <c r="P3" s="179"/>
      <c r="Q3" s="179"/>
    </row>
    <row r="4" spans="1:17" ht="78.75" customHeight="1" x14ac:dyDescent="0.25">
      <c r="A4" s="62">
        <v>3</v>
      </c>
      <c r="B4" s="62" t="s">
        <v>1</v>
      </c>
      <c r="C4" s="62" t="s">
        <v>86</v>
      </c>
      <c r="D4" s="62" t="s">
        <v>4</v>
      </c>
      <c r="E4" s="63" t="s">
        <v>5</v>
      </c>
      <c r="F4" s="63" t="s">
        <v>6</v>
      </c>
      <c r="G4" s="63" t="s">
        <v>7</v>
      </c>
      <c r="H4" s="63" t="s">
        <v>4</v>
      </c>
      <c r="I4" s="63" t="s">
        <v>8</v>
      </c>
      <c r="J4" s="63" t="s">
        <v>9</v>
      </c>
      <c r="K4" s="63" t="s">
        <v>7</v>
      </c>
      <c r="L4" s="63" t="s">
        <v>10</v>
      </c>
      <c r="M4" s="63" t="s">
        <v>5</v>
      </c>
      <c r="N4" s="63" t="s">
        <v>11</v>
      </c>
      <c r="O4" s="63" t="s">
        <v>7</v>
      </c>
      <c r="P4" s="63" t="s">
        <v>12</v>
      </c>
      <c r="Q4" s="63" t="s">
        <v>13</v>
      </c>
    </row>
    <row r="5" spans="1:17" ht="30" customHeight="1" x14ac:dyDescent="0.25">
      <c r="A5" s="64">
        <v>4</v>
      </c>
      <c r="B5" s="65"/>
      <c r="C5" s="2" t="s">
        <v>14</v>
      </c>
      <c r="D5" s="3">
        <f>D7-D6</f>
        <v>-27621.307728613578</v>
      </c>
      <c r="E5" s="4"/>
      <c r="F5" s="3">
        <f>F7-F6</f>
        <v>-104347.21663716815</v>
      </c>
      <c r="G5" s="4"/>
      <c r="H5" s="3">
        <f>H159-H6</f>
        <v>0</v>
      </c>
      <c r="I5" s="4"/>
      <c r="J5" s="3">
        <f>J159-J6</f>
        <v>0</v>
      </c>
      <c r="K5" s="4"/>
      <c r="L5" s="3">
        <f>L7-L6</f>
        <v>-34018.421946902643</v>
      </c>
      <c r="M5" s="4"/>
      <c r="N5" s="3">
        <f>N7-N6</f>
        <v>-106270.92495575224</v>
      </c>
      <c r="O5" s="4"/>
      <c r="P5" s="3">
        <f>P159-P6</f>
        <v>-12393.228318584115</v>
      </c>
      <c r="Q5" s="4"/>
    </row>
    <row r="6" spans="1:17" ht="25.5" customHeight="1" x14ac:dyDescent="0.25">
      <c r="A6" s="64">
        <v>5</v>
      </c>
      <c r="B6" s="65"/>
      <c r="C6" s="2" t="s">
        <v>15</v>
      </c>
      <c r="D6" s="3">
        <f>D43+D80+D116</f>
        <v>59553.316666666673</v>
      </c>
      <c r="E6" s="4"/>
      <c r="F6" s="3">
        <f>F74+F111+F157</f>
        <v>179611.90000000002</v>
      </c>
      <c r="G6" s="4"/>
      <c r="H6" s="3">
        <f>H38-H43-H80</f>
        <v>0</v>
      </c>
      <c r="I6" s="4"/>
      <c r="J6" s="66">
        <f>J38-J43-J80</f>
        <v>0</v>
      </c>
      <c r="K6" s="4"/>
      <c r="L6" s="3">
        <f>L43+L80+L116</f>
        <v>64197.949999999983</v>
      </c>
      <c r="M6" s="4"/>
      <c r="N6" s="66">
        <f>N74+N111+N157</f>
        <v>170780.08</v>
      </c>
      <c r="O6" s="4"/>
      <c r="P6" s="3">
        <f>P38-P43-P80</f>
        <v>12393.228318584115</v>
      </c>
      <c r="Q6" s="4"/>
    </row>
    <row r="7" spans="1:17" ht="15.75" customHeight="1" x14ac:dyDescent="0.25">
      <c r="A7" s="19">
        <v>6</v>
      </c>
      <c r="B7" s="19" t="s">
        <v>2</v>
      </c>
      <c r="C7" s="6" t="s">
        <v>16</v>
      </c>
      <c r="D7" s="7">
        <f>SUM(D8:D37)</f>
        <v>31932.008938053095</v>
      </c>
      <c r="E7" s="8"/>
      <c r="F7" s="7">
        <f>SUM(F8:F37)</f>
        <v>75264.683362831871</v>
      </c>
      <c r="G7" s="8"/>
      <c r="H7" s="7">
        <f>SUM(H8:H31)</f>
        <v>0</v>
      </c>
      <c r="I7" s="8"/>
      <c r="J7" s="7">
        <f>SUM(J8:J31)</f>
        <v>0</v>
      </c>
      <c r="K7" s="8"/>
      <c r="L7" s="7">
        <f>SUM(L8:L31)</f>
        <v>30179.528053097343</v>
      </c>
      <c r="M7" s="8"/>
      <c r="N7" s="7">
        <f>L7+'[1]2025 Φεβρουάριος'!N7</f>
        <v>64509.155044247746</v>
      </c>
      <c r="O7" s="8"/>
      <c r="P7" s="7">
        <f>SUM(P8:P31)</f>
        <v>10755.528318584116</v>
      </c>
      <c r="Q7" s="8"/>
    </row>
    <row r="8" spans="1:17" ht="18.75" customHeight="1" x14ac:dyDescent="0.25">
      <c r="A8" s="67">
        <v>7</v>
      </c>
      <c r="B8" s="67">
        <v>1</v>
      </c>
      <c r="C8" s="44" t="str">
        <f>[1]ΑΝΤΙΣΤΟΙΧΙΣΗ!F187</f>
        <v>Εσοδα Φιλοξενείας-Διαμονής</v>
      </c>
      <c r="D8" s="10">
        <f>'[1]2025_ΕΣΟΔΑ'!E2</f>
        <v>27450.501769911501</v>
      </c>
      <c r="E8" s="11">
        <f>D8/$D$7</f>
        <v>0.85965470644720321</v>
      </c>
      <c r="F8" s="12">
        <f>D8+'[1]2025 Φεβρουάριος'!F8</f>
        <v>65946.211769911504</v>
      </c>
      <c r="G8" s="11">
        <f>F8/$F$7</f>
        <v>0.87619064909901512</v>
      </c>
      <c r="H8" s="12"/>
      <c r="I8" s="11" t="e">
        <f>H8/$H$7</f>
        <v>#DIV/0!</v>
      </c>
      <c r="J8" s="12">
        <f>H8+'[1]2025 Φεβρουάριος'!J8</f>
        <v>0</v>
      </c>
      <c r="K8" s="11" t="e">
        <f>J8/$J$7</f>
        <v>#DIV/0!</v>
      </c>
      <c r="L8" s="68">
        <f>'[1]2024_60-69 ΕΞΟΔΑ+ΟΜ 2'!E114</f>
        <v>25251.761061946901</v>
      </c>
      <c r="M8" s="11">
        <f>L8/$L$7</f>
        <v>0.83671822228364168</v>
      </c>
      <c r="N8" s="12">
        <f>L8+'[1]2025 Φεβρουάριος'!N8</f>
        <v>52068.177699114996</v>
      </c>
      <c r="O8" s="11">
        <f>N8/$N$7</f>
        <v>0.80714400403168662</v>
      </c>
      <c r="P8" s="12">
        <f t="shared" ref="P8:P37" si="0">F8-N8</f>
        <v>13878.034070796508</v>
      </c>
      <c r="Q8" s="11">
        <f t="shared" ref="Q8:Q37" si="1">N8/F8</f>
        <v>0.78955524967503177</v>
      </c>
    </row>
    <row r="9" spans="1:17" ht="16.5" customHeight="1" x14ac:dyDescent="0.25">
      <c r="A9" s="67">
        <v>8</v>
      </c>
      <c r="B9" s="67">
        <v>2</v>
      </c>
      <c r="C9" s="44" t="str">
        <f>[1]ΑΝΤΙΣΤΟΙΧΙΣΗ!F188</f>
        <v>Early Check in/Check Out</v>
      </c>
      <c r="D9" s="10">
        <f>'[1]2025_ΕΣΟΔΑ'!E3</f>
        <v>0</v>
      </c>
      <c r="E9" s="11">
        <f t="shared" ref="E9:E37" si="2">D9/$D$7</f>
        <v>0</v>
      </c>
      <c r="F9" s="12">
        <f>D9+'[1]2025 Φεβρουάριος'!F9</f>
        <v>0</v>
      </c>
      <c r="G9" s="11">
        <f t="shared" ref="G9:G37" si="3">F9/$F$7</f>
        <v>0</v>
      </c>
      <c r="H9" s="12"/>
      <c r="I9" s="11" t="e">
        <f t="shared" ref="I9:I28" si="4">H9/$H$7</f>
        <v>#DIV/0!</v>
      </c>
      <c r="J9" s="12">
        <f>H9+'[1]2025 Φεβρουάριος'!J9</f>
        <v>0</v>
      </c>
      <c r="K9" s="11" t="e">
        <f t="shared" ref="K9:K37" si="5">J9/$J$7</f>
        <v>#DIV/0!</v>
      </c>
      <c r="L9" s="68">
        <f>'[1]2024_60-69 ΕΞΟΔΑ+ΟΜ 2'!E115</f>
        <v>0</v>
      </c>
      <c r="M9" s="11">
        <f t="shared" ref="M9:M37" si="6">L9/$L$7</f>
        <v>0</v>
      </c>
      <c r="N9" s="12">
        <f>L9+'[1]2025 Φεβρουάριος'!N9</f>
        <v>0</v>
      </c>
      <c r="O9" s="11">
        <f t="shared" ref="O9:O37" si="7">N9/$N$7</f>
        <v>0</v>
      </c>
      <c r="P9" s="12">
        <f t="shared" si="0"/>
        <v>0</v>
      </c>
      <c r="Q9" s="11" t="e">
        <f t="shared" si="1"/>
        <v>#DIV/0!</v>
      </c>
    </row>
    <row r="10" spans="1:17" ht="16.5" customHeight="1" x14ac:dyDescent="0.25">
      <c r="A10" s="67">
        <v>9</v>
      </c>
      <c r="B10" s="67">
        <v>3</v>
      </c>
      <c r="C10" s="44" t="str">
        <f>[1]ΑΝΤΙΣΤΟΙΧΙΣΗ!F189</f>
        <v xml:space="preserve">Πρωινό ( Εξτρα ) </v>
      </c>
      <c r="D10" s="10">
        <f>'[1]2025_ΕΣΟΔΑ'!E4</f>
        <v>0</v>
      </c>
      <c r="E10" s="11">
        <f t="shared" si="2"/>
        <v>0</v>
      </c>
      <c r="F10" s="12">
        <f>D10+'[1]2025 Φεβρουάριος'!F10</f>
        <v>0</v>
      </c>
      <c r="G10" s="11">
        <f t="shared" si="3"/>
        <v>0</v>
      </c>
      <c r="H10" s="12"/>
      <c r="I10" s="11" t="e">
        <f t="shared" si="4"/>
        <v>#DIV/0!</v>
      </c>
      <c r="J10" s="12">
        <f>H10+'[1]2025 Φεβρουάριος'!J10</f>
        <v>0</v>
      </c>
      <c r="K10" s="11" t="e">
        <f t="shared" si="5"/>
        <v>#DIV/0!</v>
      </c>
      <c r="L10" s="68">
        <f>'[1]2024_60-69 ΕΞΟΔΑ+ΟΜ 2'!E116</f>
        <v>0</v>
      </c>
      <c r="M10" s="11">
        <f t="shared" si="6"/>
        <v>0</v>
      </c>
      <c r="N10" s="12">
        <f>L10+'[1]2025 Φεβρουάριος'!N10</f>
        <v>0</v>
      </c>
      <c r="O10" s="11">
        <f t="shared" si="7"/>
        <v>0</v>
      </c>
      <c r="P10" s="12">
        <f t="shared" si="0"/>
        <v>0</v>
      </c>
      <c r="Q10" s="11" t="e">
        <f t="shared" si="1"/>
        <v>#DIV/0!</v>
      </c>
    </row>
    <row r="11" spans="1:17" ht="14.25" customHeight="1" x14ac:dyDescent="0.25">
      <c r="A11" s="67">
        <v>10</v>
      </c>
      <c r="B11" s="67">
        <v>4</v>
      </c>
      <c r="C11" s="44" t="str">
        <f>[1]ΑΝΤΙΣΤΟΙΧΙΣΗ!F190</f>
        <v xml:space="preserve">Έσοδα Καθαριότητας </v>
      </c>
      <c r="D11" s="10">
        <f>'[1]2025_ΕΣΟΔΑ'!E5</f>
        <v>2656.6371681415922</v>
      </c>
      <c r="E11" s="11">
        <f t="shared" si="2"/>
        <v>8.3196681213993429E-2</v>
      </c>
      <c r="F11" s="12">
        <f>D11+'[1]2025 Φεβρουάριος'!F11</f>
        <v>5457.1015929203522</v>
      </c>
      <c r="G11" s="11">
        <f t="shared" si="3"/>
        <v>7.2505474667488537E-2</v>
      </c>
      <c r="H11" s="12"/>
      <c r="I11" s="11" t="e">
        <f t="shared" si="4"/>
        <v>#DIV/0!</v>
      </c>
      <c r="J11" s="12">
        <f>H11+'[1]2025 Φεβρουάριος'!J11</f>
        <v>0</v>
      </c>
      <c r="K11" s="11" t="e">
        <f t="shared" si="5"/>
        <v>#DIV/0!</v>
      </c>
      <c r="L11" s="68">
        <f>'[1]2024_60-69 ΕΞΟΔΑ+ΟΜ 2'!E117</f>
        <v>1960.1769911504427</v>
      </c>
      <c r="M11" s="11">
        <f t="shared" si="6"/>
        <v>6.4950551503050055E-2</v>
      </c>
      <c r="N11" s="12">
        <f>L11+'[1]2025 Φεβρουάριος'!N11</f>
        <v>4053.0973451327436</v>
      </c>
      <c r="O11" s="11">
        <f t="shared" si="7"/>
        <v>6.2829800550831372E-2</v>
      </c>
      <c r="P11" s="12">
        <f t="shared" si="0"/>
        <v>1404.0042477876086</v>
      </c>
      <c r="Q11" s="11">
        <f t="shared" si="1"/>
        <v>0.74271978927255777</v>
      </c>
    </row>
    <row r="12" spans="1:17" ht="17.25" customHeight="1" x14ac:dyDescent="0.25">
      <c r="A12" s="67">
        <v>11</v>
      </c>
      <c r="B12" s="67">
        <v>5</v>
      </c>
      <c r="C12" s="44" t="str">
        <f>[1]ΑΝΤΙΣΤΟΙΧΙΣΗ!F191</f>
        <v>Cancellation Fees</v>
      </c>
      <c r="D12" s="10">
        <f>'[1]2025_ΕΣΟΔΑ'!E6</f>
        <v>0</v>
      </c>
      <c r="E12" s="11">
        <f t="shared" si="2"/>
        <v>0</v>
      </c>
      <c r="F12" s="12">
        <f>D12+'[1]2025 Φεβρουάριος'!F12</f>
        <v>1638.42</v>
      </c>
      <c r="G12" s="11">
        <f t="shared" si="3"/>
        <v>2.1768775563720828E-2</v>
      </c>
      <c r="H12" s="12"/>
      <c r="I12" s="11" t="e">
        <f t="shared" si="4"/>
        <v>#DIV/0!</v>
      </c>
      <c r="J12" s="12">
        <f>H12+'[1]2025 Φεβρουάριος'!J12</f>
        <v>0</v>
      </c>
      <c r="K12" s="11" t="e">
        <f t="shared" si="5"/>
        <v>#DIV/0!</v>
      </c>
      <c r="L12" s="68">
        <f>'[1]2024_60-69 ΕΞΟΔΑ+ΟΜ 2'!E118</f>
        <v>943.79</v>
      </c>
      <c r="M12" s="11">
        <f t="shared" si="6"/>
        <v>3.1272523491404906E-2</v>
      </c>
      <c r="N12" s="12">
        <f>L12+'[1]2025 Φεβρουάριος'!N12</f>
        <v>943.79</v>
      </c>
      <c r="O12" s="11">
        <f t="shared" si="7"/>
        <v>1.463032649168387E-2</v>
      </c>
      <c r="P12" s="12">
        <f t="shared" si="0"/>
        <v>694.63000000000011</v>
      </c>
      <c r="Q12" s="11">
        <f t="shared" si="1"/>
        <v>0.57603666947424959</v>
      </c>
    </row>
    <row r="13" spans="1:17" ht="31.5" customHeight="1" x14ac:dyDescent="0.25">
      <c r="A13" s="67">
        <v>12</v>
      </c>
      <c r="B13" s="67">
        <v>6</v>
      </c>
      <c r="C13" s="44" t="str">
        <f>[1]ΑΝΤΙΣΤΟΙΧΙΣΗ!F192</f>
        <v>Έσοδα Διαχείρισης καταλυμάτων 24%</v>
      </c>
      <c r="D13" s="10">
        <f>'[1]2025_ΕΣΟΔΑ'!E7</f>
        <v>354.56</v>
      </c>
      <c r="E13" s="11">
        <f t="shared" si="2"/>
        <v>1.1103592031676841E-2</v>
      </c>
      <c r="F13" s="12">
        <f>D13+'[1]2025 Φεβρουάριος'!F13</f>
        <v>605.99</v>
      </c>
      <c r="G13" s="11">
        <f t="shared" si="3"/>
        <v>8.0514521941011368E-3</v>
      </c>
      <c r="H13" s="12"/>
      <c r="I13" s="11" t="e">
        <f t="shared" si="4"/>
        <v>#DIV/0!</v>
      </c>
      <c r="J13" s="12">
        <f>H13+'[1]2025 Φεβρουάριος'!J13</f>
        <v>0</v>
      </c>
      <c r="K13" s="11" t="e">
        <f t="shared" si="5"/>
        <v>#DIV/0!</v>
      </c>
      <c r="L13" s="68">
        <f>'[1]2024_60-69 ΕΞΟΔΑ+ΟΜ 2'!E119</f>
        <v>1721.95</v>
      </c>
      <c r="M13" s="11">
        <f t="shared" si="6"/>
        <v>5.7056889589871346E-2</v>
      </c>
      <c r="N13" s="12">
        <f>L13+'[1]2025 Φεβρουάριος'!N13</f>
        <v>1721.95</v>
      </c>
      <c r="O13" s="11">
        <f t="shared" si="7"/>
        <v>2.6693110440198606E-2</v>
      </c>
      <c r="P13" s="12">
        <f t="shared" si="0"/>
        <v>-1115.96</v>
      </c>
      <c r="Q13" s="11">
        <f t="shared" si="1"/>
        <v>2.8415485404049572</v>
      </c>
    </row>
    <row r="14" spans="1:17" ht="32.25" customHeight="1" x14ac:dyDescent="0.25">
      <c r="A14" s="67">
        <v>13</v>
      </c>
      <c r="B14" s="67">
        <v>7</v>
      </c>
      <c r="C14" s="44" t="str">
        <f>[1]ΑΝΤΙΣΤΟΙΧΙΣΗ!F193</f>
        <v>Έσοδα από Ενοίκια Ιππάρχου 24%</v>
      </c>
      <c r="D14" s="10">
        <f>'[1]2025_ΕΣΟΔΑ'!E8</f>
        <v>100</v>
      </c>
      <c r="E14" s="11">
        <f t="shared" si="2"/>
        <v>3.131653889800553E-3</v>
      </c>
      <c r="F14" s="12">
        <f>D14+'[1]2025 Φεβρουάριος'!F14</f>
        <v>300</v>
      </c>
      <c r="G14" s="11">
        <f t="shared" si="3"/>
        <v>3.9859331972975478E-3</v>
      </c>
      <c r="H14" s="12"/>
      <c r="I14" s="11" t="e">
        <f t="shared" si="4"/>
        <v>#DIV/0!</v>
      </c>
      <c r="J14" s="12">
        <f>H14+'[1]2025 Φεβρουάριος'!J14</f>
        <v>0</v>
      </c>
      <c r="K14" s="11" t="e">
        <f t="shared" si="5"/>
        <v>#DIV/0!</v>
      </c>
      <c r="L14" s="68">
        <f>'[1]2024_60-69 ΕΞΟΔΑ+ΟΜ 2'!E120</f>
        <v>100</v>
      </c>
      <c r="M14" s="11">
        <f t="shared" si="6"/>
        <v>3.3135044333384447E-3</v>
      </c>
      <c r="N14" s="12">
        <f>L14+'[1]2025 Φεβρουάριος'!N14</f>
        <v>300</v>
      </c>
      <c r="O14" s="11">
        <f t="shared" si="7"/>
        <v>4.6505027045266019E-3</v>
      </c>
      <c r="P14" s="12">
        <f t="shared" si="0"/>
        <v>0</v>
      </c>
      <c r="Q14" s="11">
        <f t="shared" si="1"/>
        <v>1</v>
      </c>
    </row>
    <row r="15" spans="1:17" ht="30.75" customHeight="1" x14ac:dyDescent="0.25">
      <c r="A15" s="67">
        <v>14</v>
      </c>
      <c r="B15" s="67">
        <v>8</v>
      </c>
      <c r="C15" s="44" t="str">
        <f>[1]ΑΝΤΙΣΤΟΙΧΙΣΗ!F194</f>
        <v>Πωλ.Φύλαξη Αποσκευών (DIRECT)</v>
      </c>
      <c r="D15" s="10">
        <f>'[1]2025_ΕΣΟΔΑ'!E9</f>
        <v>173.38</v>
      </c>
      <c r="E15" s="11">
        <f t="shared" si="2"/>
        <v>5.4296615141361986E-3</v>
      </c>
      <c r="F15" s="12">
        <f>D15+'[1]2025 Φεβρουάριος'!F15</f>
        <v>270.96000000000004</v>
      </c>
      <c r="G15" s="11">
        <f t="shared" si="3"/>
        <v>3.6000948637991458E-3</v>
      </c>
      <c r="H15" s="12"/>
      <c r="I15" s="11" t="e">
        <f t="shared" si="4"/>
        <v>#DIV/0!</v>
      </c>
      <c r="J15" s="12">
        <f>H15+'[1]2025 Φεβρουάριος'!J15</f>
        <v>0</v>
      </c>
      <c r="K15" s="11" t="e">
        <f t="shared" si="5"/>
        <v>#DIV/0!</v>
      </c>
      <c r="L15" s="68">
        <f>'[1]2024_60-69 ΕΞΟΔΑ+ΟΜ 2'!E121</f>
        <v>15.32</v>
      </c>
      <c r="M15" s="11">
        <f t="shared" si="6"/>
        <v>5.0762887918744972E-4</v>
      </c>
      <c r="N15" s="12">
        <f>L15+'[1]2025 Φεβρουάριος'!N15</f>
        <v>15.32</v>
      </c>
      <c r="O15" s="11">
        <f t="shared" si="7"/>
        <v>2.3748567144449178E-4</v>
      </c>
      <c r="P15" s="12">
        <f t="shared" si="0"/>
        <v>255.64000000000004</v>
      </c>
      <c r="Q15" s="11">
        <f t="shared" si="1"/>
        <v>5.6539710658399758E-2</v>
      </c>
    </row>
    <row r="16" spans="1:17" ht="29.25" customHeight="1" x14ac:dyDescent="0.25">
      <c r="A16" s="67">
        <v>15</v>
      </c>
      <c r="B16" s="67">
        <v>9</v>
      </c>
      <c r="C16" s="44" t="str">
        <f>[1]ΑΝΤΙΣΤΟΙΧΙΣΗ!F195</f>
        <v>Πωλ.Φύλαξη Αποσκευών  (ΤΡΙΤΩΝ) (RADICAL)</v>
      </c>
      <c r="D16" s="10">
        <f>'[1]2025_ΕΣΟΔΑ'!E10</f>
        <v>56.45</v>
      </c>
      <c r="E16" s="11">
        <f t="shared" si="2"/>
        <v>1.7678186207924123E-3</v>
      </c>
      <c r="F16" s="12">
        <f>D16+'[1]2025 Φεβρουάριος'!F16</f>
        <v>92.73</v>
      </c>
      <c r="G16" s="11">
        <f t="shared" si="3"/>
        <v>1.2320519512846722E-3</v>
      </c>
      <c r="H16" s="12"/>
      <c r="I16" s="11" t="e">
        <f t="shared" si="4"/>
        <v>#DIV/0!</v>
      </c>
      <c r="J16" s="12">
        <f>H16+'[1]2025 Φεβρουάριος'!J16</f>
        <v>0</v>
      </c>
      <c r="K16" s="11" t="e">
        <f t="shared" si="5"/>
        <v>#DIV/0!</v>
      </c>
      <c r="L16" s="68">
        <f>'[1]2024_60-69 ΕΞΟΔΑ+ΟΜ 2'!E122</f>
        <v>0</v>
      </c>
      <c r="M16" s="11">
        <f t="shared" si="6"/>
        <v>0</v>
      </c>
      <c r="N16" s="12">
        <f>L16+'[1]2025 Φεβρουάριος'!N16</f>
        <v>0</v>
      </c>
      <c r="O16" s="11">
        <f t="shared" si="7"/>
        <v>0</v>
      </c>
      <c r="P16" s="12">
        <f t="shared" si="0"/>
        <v>92.73</v>
      </c>
      <c r="Q16" s="11">
        <f t="shared" si="1"/>
        <v>0</v>
      </c>
    </row>
    <row r="17" spans="1:17" ht="34.5" customHeight="1" x14ac:dyDescent="0.25">
      <c r="A17" s="67">
        <v>16</v>
      </c>
      <c r="B17" s="67">
        <v>10</v>
      </c>
      <c r="C17" s="44" t="str">
        <f>[1]ΑΝΤΙΣΤΟΙΧΙΣΗ!F196</f>
        <v>Πωλ. TRANSFER (Περιορισμένη Μίσθωση)</v>
      </c>
      <c r="D17" s="10">
        <f>'[1]2025_ΕΣΟΔΑ'!E11</f>
        <v>464.6</v>
      </c>
      <c r="E17" s="11">
        <f t="shared" si="2"/>
        <v>1.454966397201337E-2</v>
      </c>
      <c r="F17" s="12">
        <f>D17+'[1]2025 Φεβρουάριος'!F17</f>
        <v>464.6</v>
      </c>
      <c r="G17" s="11">
        <f t="shared" si="3"/>
        <v>6.1728818782148028E-3</v>
      </c>
      <c r="H17" s="12"/>
      <c r="I17" s="11" t="e">
        <f t="shared" si="4"/>
        <v>#DIV/0!</v>
      </c>
      <c r="J17" s="12">
        <f>H17+'[1]2025 Φεβρουάριος'!J17</f>
        <v>0</v>
      </c>
      <c r="K17" s="11" t="e">
        <f t="shared" si="5"/>
        <v>#DIV/0!</v>
      </c>
      <c r="L17" s="68">
        <f>'[1]2024_60-69 ΕΞΟΔΑ+ΟΜ 2'!E123</f>
        <v>0</v>
      </c>
      <c r="M17" s="11">
        <f t="shared" si="6"/>
        <v>0</v>
      </c>
      <c r="N17" s="12">
        <f>L17+'[1]2025 Φεβρουάριος'!N17</f>
        <v>0</v>
      </c>
      <c r="O17" s="11">
        <f t="shared" si="7"/>
        <v>0</v>
      </c>
      <c r="P17" s="12">
        <f t="shared" si="0"/>
        <v>464.6</v>
      </c>
      <c r="Q17" s="11">
        <f t="shared" si="1"/>
        <v>0</v>
      </c>
    </row>
    <row r="18" spans="1:17" ht="27" customHeight="1" x14ac:dyDescent="0.25">
      <c r="A18" s="67">
        <v>17</v>
      </c>
      <c r="B18" s="67">
        <v>11</v>
      </c>
      <c r="C18" s="44" t="str">
        <f>[1]ΑΝΤΙΣΤΟΙΧΙΣΗ!F197</f>
        <v>Πωλ.Ενοικ.Μεταφ.Μέσων Αναψυχής (ποδήλατα)</v>
      </c>
      <c r="D18" s="10">
        <f>'[1]2025_ΕΣΟΔΑ'!E12</f>
        <v>0</v>
      </c>
      <c r="E18" s="11">
        <f t="shared" si="2"/>
        <v>0</v>
      </c>
      <c r="F18" s="12">
        <f>D18+'[1]2025 Φεβρουάριος'!F18</f>
        <v>0</v>
      </c>
      <c r="G18" s="11">
        <f t="shared" si="3"/>
        <v>0</v>
      </c>
      <c r="H18" s="12"/>
      <c r="I18" s="11" t="e">
        <f t="shared" si="4"/>
        <v>#DIV/0!</v>
      </c>
      <c r="J18" s="12">
        <f>H18+'[1]2025 Φεβρουάριος'!J18</f>
        <v>0</v>
      </c>
      <c r="K18" s="11" t="e">
        <f t="shared" si="5"/>
        <v>#DIV/0!</v>
      </c>
      <c r="L18" s="68">
        <f>'[1]2024_60-69 ΕΞΟΔΑ+ΟΜ 2'!E124</f>
        <v>0</v>
      </c>
      <c r="M18" s="11">
        <f t="shared" si="6"/>
        <v>0</v>
      </c>
      <c r="N18" s="12">
        <f>L18+'[1]2025 Φεβρουάριος'!N18</f>
        <v>0</v>
      </c>
      <c r="O18" s="11">
        <f t="shared" si="7"/>
        <v>0</v>
      </c>
      <c r="P18" s="12">
        <f t="shared" si="0"/>
        <v>0</v>
      </c>
      <c r="Q18" s="11" t="e">
        <f t="shared" si="1"/>
        <v>#DIV/0!</v>
      </c>
    </row>
    <row r="19" spans="1:17" ht="33" customHeight="1" x14ac:dyDescent="0.25">
      <c r="A19" s="67">
        <v>18</v>
      </c>
      <c r="B19" s="67">
        <v>12</v>
      </c>
      <c r="C19" s="44" t="str">
        <f>[1]ΑΝΤΙΣΤΟΙΧΙΣΗ!F198</f>
        <v>Πωλ.Ενοικ.Μεταφ.Μέσων(αυτοκινητα)</v>
      </c>
      <c r="D19" s="10">
        <f>'[1]2025_ΕΣΟΔΑ'!E13</f>
        <v>0</v>
      </c>
      <c r="E19" s="11">
        <f t="shared" si="2"/>
        <v>0</v>
      </c>
      <c r="F19" s="12">
        <f>D19+'[1]2025 Φεβρουάριος'!F19</f>
        <v>0</v>
      </c>
      <c r="G19" s="11">
        <f t="shared" si="3"/>
        <v>0</v>
      </c>
      <c r="H19" s="12"/>
      <c r="I19" s="11" t="e">
        <f t="shared" si="4"/>
        <v>#DIV/0!</v>
      </c>
      <c r="J19" s="12">
        <f>H19+'[1]2025 Φεβρουάριος'!J19</f>
        <v>0</v>
      </c>
      <c r="K19" s="11" t="e">
        <f t="shared" si="5"/>
        <v>#DIV/0!</v>
      </c>
      <c r="L19" s="68">
        <f>'[1]2024_60-69 ΕΞΟΔΑ+ΟΜ 2'!E125</f>
        <v>0</v>
      </c>
      <c r="M19" s="11">
        <f t="shared" si="6"/>
        <v>0</v>
      </c>
      <c r="N19" s="12">
        <f>L19+'[1]2025 Φεβρουάριος'!N19</f>
        <v>0</v>
      </c>
      <c r="O19" s="11">
        <f t="shared" si="7"/>
        <v>0</v>
      </c>
      <c r="P19" s="12">
        <f t="shared" si="0"/>
        <v>0</v>
      </c>
      <c r="Q19" s="11" t="e">
        <f t="shared" si="1"/>
        <v>#DIV/0!</v>
      </c>
    </row>
    <row r="20" spans="1:17" ht="31.5" customHeight="1" x14ac:dyDescent="0.25">
      <c r="A20" s="67">
        <v>19</v>
      </c>
      <c r="B20" s="67">
        <v>13</v>
      </c>
      <c r="C20" s="44" t="str">
        <f>[1]ΑΝΤΙΣΤΟΙΧΙΣΗ!F199</f>
        <v>Πωλήσεις Καθαριότητας (ΤΡΙΤΩΝ)</v>
      </c>
      <c r="D20" s="10">
        <f>'[1]2025_ΕΣΟΔΑ'!E14</f>
        <v>0</v>
      </c>
      <c r="E20" s="11">
        <f t="shared" si="2"/>
        <v>0</v>
      </c>
      <c r="F20" s="12">
        <f>D20+'[1]2025 Φεβρουάριος'!F20</f>
        <v>0</v>
      </c>
      <c r="G20" s="11">
        <f t="shared" si="3"/>
        <v>0</v>
      </c>
      <c r="H20" s="12"/>
      <c r="I20" s="11" t="e">
        <f t="shared" si="4"/>
        <v>#DIV/0!</v>
      </c>
      <c r="J20" s="12">
        <f>H20+'[1]2025 Φεβρουάριος'!J20</f>
        <v>0</v>
      </c>
      <c r="K20" s="11" t="e">
        <f t="shared" si="5"/>
        <v>#DIV/0!</v>
      </c>
      <c r="L20" s="68">
        <f>'[1]2024_60-69 ΕΞΟΔΑ+ΟΜ 2'!E126</f>
        <v>0</v>
      </c>
      <c r="M20" s="11">
        <f t="shared" si="6"/>
        <v>0</v>
      </c>
      <c r="N20" s="12">
        <f>L20+'[1]2025 Φεβρουάριος'!N20</f>
        <v>0</v>
      </c>
      <c r="O20" s="11">
        <f t="shared" si="7"/>
        <v>0</v>
      </c>
      <c r="P20" s="12">
        <f t="shared" si="0"/>
        <v>0</v>
      </c>
      <c r="Q20" s="11" t="e">
        <f t="shared" si="1"/>
        <v>#DIV/0!</v>
      </c>
    </row>
    <row r="21" spans="1:17" ht="21" customHeight="1" x14ac:dyDescent="0.25">
      <c r="A21" s="67">
        <v>20</v>
      </c>
      <c r="B21" s="67">
        <v>14</v>
      </c>
      <c r="C21" s="44" t="str">
        <f>[1]ΑΝΤΙΣΤΟΙΧΙΣΗ!F200</f>
        <v>Πωλ.Κρουαζιέρας</v>
      </c>
      <c r="D21" s="10">
        <f>'[1]2025_ΕΣΟΔΑ'!E15</f>
        <v>230.09</v>
      </c>
      <c r="E21" s="11">
        <f t="shared" si="2"/>
        <v>7.2056224350420927E-3</v>
      </c>
      <c r="F21" s="12">
        <f>D21+'[1]2025 Φεβρουάριος'!F21</f>
        <v>230.09</v>
      </c>
      <c r="G21" s="11">
        <f t="shared" si="3"/>
        <v>3.0570778978873093E-3</v>
      </c>
      <c r="H21" s="12"/>
      <c r="I21" s="11" t="e">
        <f t="shared" si="4"/>
        <v>#DIV/0!</v>
      </c>
      <c r="J21" s="12">
        <f>H21+'[1]2025 Φεβρουάριος'!J21</f>
        <v>0</v>
      </c>
      <c r="K21" s="11" t="e">
        <f t="shared" si="5"/>
        <v>#DIV/0!</v>
      </c>
      <c r="L21" s="68">
        <f>'[1]2024_60-69 ΕΞΟΔΑ+ΟΜ 2'!E127</f>
        <v>0</v>
      </c>
      <c r="M21" s="11">
        <f t="shared" si="6"/>
        <v>0</v>
      </c>
      <c r="N21" s="12">
        <f>L21+'[1]2025 Φεβρουάριος'!N21</f>
        <v>0</v>
      </c>
      <c r="O21" s="11">
        <f t="shared" si="7"/>
        <v>0</v>
      </c>
      <c r="P21" s="12">
        <f t="shared" si="0"/>
        <v>230.09</v>
      </c>
      <c r="Q21" s="11">
        <f t="shared" si="1"/>
        <v>0</v>
      </c>
    </row>
    <row r="22" spans="1:17" ht="18.75" customHeight="1" x14ac:dyDescent="0.25">
      <c r="A22" s="67">
        <v>21</v>
      </c>
      <c r="B22" s="67">
        <v>15</v>
      </c>
      <c r="C22" s="44" t="str">
        <f>[1]ΑΝΤΙΣΤΟΙΧΙΣΗ!F201</f>
        <v>Πωλ. Μαθημάτων</v>
      </c>
      <c r="D22" s="10">
        <f>'[1]2025_ΕΣΟΔΑ'!E16</f>
        <v>0</v>
      </c>
      <c r="E22" s="11">
        <f t="shared" si="2"/>
        <v>0</v>
      </c>
      <c r="F22" s="12">
        <f>D22+'[1]2025 Φεβρουάριος'!F22</f>
        <v>0</v>
      </c>
      <c r="G22" s="11">
        <f t="shared" si="3"/>
        <v>0</v>
      </c>
      <c r="H22" s="12"/>
      <c r="I22" s="11" t="e">
        <f t="shared" si="4"/>
        <v>#DIV/0!</v>
      </c>
      <c r="J22" s="12">
        <f>H22+'[1]2025 Φεβρουάριος'!J22</f>
        <v>0</v>
      </c>
      <c r="K22" s="11" t="e">
        <f t="shared" si="5"/>
        <v>#DIV/0!</v>
      </c>
      <c r="L22" s="68">
        <f>'[1]2024_60-69 ΕΞΟΔΑ+ΟΜ 2'!E128</f>
        <v>0</v>
      </c>
      <c r="M22" s="11">
        <f t="shared" si="6"/>
        <v>0</v>
      </c>
      <c r="N22" s="12">
        <f>L22+'[1]2025 Φεβρουάριος'!N22</f>
        <v>0</v>
      </c>
      <c r="O22" s="11">
        <f t="shared" si="7"/>
        <v>0</v>
      </c>
      <c r="P22" s="12">
        <f t="shared" si="0"/>
        <v>0</v>
      </c>
      <c r="Q22" s="11" t="e">
        <f t="shared" si="1"/>
        <v>#DIV/0!</v>
      </c>
    </row>
    <row r="23" spans="1:17" ht="31.5" customHeight="1" x14ac:dyDescent="0.25">
      <c r="A23" s="67">
        <v>22</v>
      </c>
      <c r="B23" s="67">
        <v>16</v>
      </c>
      <c r="C23" s="44" t="str">
        <f>[1]ΑΝΤΙΣΤΟΙΧΙΣΗ!F202</f>
        <v>Πωλ.Κρουαζ.Transfer.MM. (ΠΑΚΕΤΟ)</v>
      </c>
      <c r="D23" s="10">
        <f>'[1]2025_ΕΣΟΔΑ'!E17</f>
        <v>495.58</v>
      </c>
      <c r="E23" s="11">
        <f t="shared" si="2"/>
        <v>1.551985034707358E-2</v>
      </c>
      <c r="F23" s="12">
        <f>D23+'[1]2025 Φεβρουάριος'!F23</f>
        <v>495.58</v>
      </c>
      <c r="G23" s="11">
        <f t="shared" si="3"/>
        <v>6.5844959130557292E-3</v>
      </c>
      <c r="H23" s="12"/>
      <c r="I23" s="11" t="e">
        <f t="shared" si="4"/>
        <v>#DIV/0!</v>
      </c>
      <c r="J23" s="12">
        <f>H23+'[1]2025 Φεβρουάριος'!J23</f>
        <v>0</v>
      </c>
      <c r="K23" s="11" t="e">
        <f t="shared" si="5"/>
        <v>#DIV/0!</v>
      </c>
      <c r="L23" s="68">
        <f>'[1]2024_60-69 ΕΞΟΔΑ+ΟΜ 2'!E129</f>
        <v>201.48</v>
      </c>
      <c r="M23" s="11">
        <f t="shared" si="6"/>
        <v>6.6760487322902974E-3</v>
      </c>
      <c r="N23" s="12">
        <f>L23+'[1]2025 Φεβρουάριος'!N23</f>
        <v>201.48</v>
      </c>
      <c r="O23" s="11">
        <f t="shared" si="7"/>
        <v>3.1232776163600652E-3</v>
      </c>
      <c r="P23" s="12">
        <f t="shared" si="0"/>
        <v>294.10000000000002</v>
      </c>
      <c r="Q23" s="11">
        <f t="shared" si="1"/>
        <v>0.40655393680132368</v>
      </c>
    </row>
    <row r="24" spans="1:17" ht="22.5" customHeight="1" x14ac:dyDescent="0.25">
      <c r="A24" s="67">
        <v>23</v>
      </c>
      <c r="B24" s="67">
        <v>17</v>
      </c>
      <c r="C24" s="44" t="str">
        <f>[1]ΑΝΤΙΣΤΟΙΧΙΣΗ!F203</f>
        <v>Προμ. Συστ.Πελ. Αυτοκ.</v>
      </c>
      <c r="D24" s="10">
        <f>'[1]2025_ΕΣΟΔΑ'!E18</f>
        <v>0</v>
      </c>
      <c r="E24" s="11">
        <f t="shared" si="2"/>
        <v>0</v>
      </c>
      <c r="F24" s="12">
        <f>D24+'[1]2025 Φεβρουάριος'!F24</f>
        <v>0</v>
      </c>
      <c r="G24" s="11">
        <f t="shared" si="3"/>
        <v>0</v>
      </c>
      <c r="H24" s="12"/>
      <c r="I24" s="11" t="e">
        <f t="shared" si="4"/>
        <v>#DIV/0!</v>
      </c>
      <c r="J24" s="12">
        <f>H24+'[1]2025 Φεβρουάριος'!J24</f>
        <v>0</v>
      </c>
      <c r="K24" s="11" t="e">
        <f t="shared" si="5"/>
        <v>#DIV/0!</v>
      </c>
      <c r="L24" s="68">
        <f>'[1]2024_60-69 ΕΞΟΔΑ+ΟΜ 2'!E130</f>
        <v>114.6</v>
      </c>
      <c r="M24" s="11">
        <f t="shared" si="6"/>
        <v>3.7972760806058571E-3</v>
      </c>
      <c r="N24" s="12">
        <f>L24+'[1]2025 Φεβρουάριος'!N24</f>
        <v>129.6</v>
      </c>
      <c r="O24" s="11">
        <f t="shared" si="7"/>
        <v>2.009017168355492E-3</v>
      </c>
      <c r="P24" s="12">
        <f t="shared" si="0"/>
        <v>-129.6</v>
      </c>
      <c r="Q24" s="11" t="e">
        <f t="shared" si="1"/>
        <v>#DIV/0!</v>
      </c>
    </row>
    <row r="25" spans="1:17" ht="20.25" customHeight="1" x14ac:dyDescent="0.25">
      <c r="A25" s="67">
        <v>24</v>
      </c>
      <c r="B25" s="67">
        <v>18</v>
      </c>
      <c r="C25" s="44" t="str">
        <f>[1]ΑΝΤΙΣΤΟΙΧΙΣΗ!F204</f>
        <v>Προμ. Συστ.Πελ. Γυμν.</v>
      </c>
      <c r="D25" s="10">
        <f>'[1]2025_ΕΣΟΔΑ'!E19</f>
        <v>0</v>
      </c>
      <c r="E25" s="11">
        <f t="shared" si="2"/>
        <v>0</v>
      </c>
      <c r="F25" s="12">
        <f>D25+'[1]2025 Φεβρουάριος'!F25</f>
        <v>0</v>
      </c>
      <c r="G25" s="11">
        <f t="shared" si="3"/>
        <v>0</v>
      </c>
      <c r="H25" s="12"/>
      <c r="I25" s="11" t="e">
        <f t="shared" si="4"/>
        <v>#DIV/0!</v>
      </c>
      <c r="J25" s="12">
        <f>H25+'[1]2025 Φεβρουάριος'!J25</f>
        <v>0</v>
      </c>
      <c r="K25" s="11" t="e">
        <f t="shared" si="5"/>
        <v>#DIV/0!</v>
      </c>
      <c r="L25" s="68">
        <f>'[1]2024_60-69 ΕΞΟΔΑ+ΟΜ 2'!E131</f>
        <v>0</v>
      </c>
      <c r="M25" s="11">
        <f t="shared" si="6"/>
        <v>0</v>
      </c>
      <c r="N25" s="12">
        <f>L25+'[1]2025 Φεβρουάριος'!N25</f>
        <v>0</v>
      </c>
      <c r="O25" s="11">
        <f t="shared" si="7"/>
        <v>0</v>
      </c>
      <c r="P25" s="12">
        <f t="shared" si="0"/>
        <v>0</v>
      </c>
      <c r="Q25" s="11" t="e">
        <f t="shared" si="1"/>
        <v>#DIV/0!</v>
      </c>
    </row>
    <row r="26" spans="1:17" ht="18.75" customHeight="1" x14ac:dyDescent="0.25">
      <c r="A26" s="67">
        <v>25</v>
      </c>
      <c r="B26" s="67">
        <v>19</v>
      </c>
      <c r="C26" s="44" t="str">
        <f>[1]ΑΝΤΙΣΤΟΙΧΙΣΗ!F205</f>
        <v>Προμ.Σύστ.Πελ. TRANSFER</v>
      </c>
      <c r="D26" s="10">
        <f>'[1]2025_ΕΣΟΔΑ'!E20</f>
        <v>0</v>
      </c>
      <c r="E26" s="11">
        <f t="shared" si="2"/>
        <v>0</v>
      </c>
      <c r="F26" s="12">
        <f>D26+'[1]2025 Φεβρουάριος'!F26</f>
        <v>0</v>
      </c>
      <c r="G26" s="11">
        <f t="shared" si="3"/>
        <v>0</v>
      </c>
      <c r="H26" s="12"/>
      <c r="I26" s="11" t="e">
        <f t="shared" si="4"/>
        <v>#DIV/0!</v>
      </c>
      <c r="J26" s="12">
        <f>H26+'[1]2025 Φεβρουάριος'!J26</f>
        <v>0</v>
      </c>
      <c r="K26" s="11" t="e">
        <f t="shared" si="5"/>
        <v>#DIV/0!</v>
      </c>
      <c r="L26" s="68">
        <f>'[1]2024_60-69 ΕΞΟΔΑ+ΟΜ 2'!E132</f>
        <v>0</v>
      </c>
      <c r="M26" s="11">
        <f t="shared" si="6"/>
        <v>0</v>
      </c>
      <c r="N26" s="12">
        <f>L26+'[1]2025 Φεβρουάριος'!N26</f>
        <v>0</v>
      </c>
      <c r="O26" s="11">
        <f t="shared" si="7"/>
        <v>0</v>
      </c>
      <c r="P26" s="12">
        <f t="shared" si="0"/>
        <v>0</v>
      </c>
      <c r="Q26" s="11" t="e">
        <f t="shared" si="1"/>
        <v>#DIV/0!</v>
      </c>
    </row>
    <row r="27" spans="1:17" ht="23.25" customHeight="1" x14ac:dyDescent="0.25">
      <c r="A27" s="67">
        <v>26</v>
      </c>
      <c r="B27" s="67">
        <v>20</v>
      </c>
      <c r="C27" s="44" t="str">
        <f>[1]ΑΝΤΙΣΤΟΙΧΙΣΗ!F206</f>
        <v>Προμ.Σύστ.Πελ.Εκδρ.- Ξεναγ.</v>
      </c>
      <c r="D27" s="10">
        <f>'[1]2025_ΕΣΟΔΑ'!E21</f>
        <v>0</v>
      </c>
      <c r="E27" s="11">
        <f t="shared" si="2"/>
        <v>0</v>
      </c>
      <c r="F27" s="12">
        <f>D27+'[1]2025 Φεβρουάριος'!F27</f>
        <v>14.25</v>
      </c>
      <c r="G27" s="11">
        <f t="shared" si="3"/>
        <v>1.8933182687163352E-4</v>
      </c>
      <c r="H27" s="12"/>
      <c r="I27" s="11" t="e">
        <f t="shared" si="4"/>
        <v>#DIV/0!</v>
      </c>
      <c r="J27" s="12">
        <f>H27+'[1]2025 Φεβρουάριος'!J27</f>
        <v>0</v>
      </c>
      <c r="K27" s="11" t="e">
        <f t="shared" si="5"/>
        <v>#DIV/0!</v>
      </c>
      <c r="L27" s="68">
        <f>'[1]2024_60-69 ΕΞΟΔΑ+ΟΜ 2'!E133</f>
        <v>0</v>
      </c>
      <c r="M27" s="11">
        <f t="shared" si="6"/>
        <v>0</v>
      </c>
      <c r="N27" s="12">
        <f>L27+'[1]2025 Φεβρουάριος'!N27</f>
        <v>0</v>
      </c>
      <c r="O27" s="11">
        <f t="shared" si="7"/>
        <v>0</v>
      </c>
      <c r="P27" s="12">
        <f t="shared" si="0"/>
        <v>14.25</v>
      </c>
      <c r="Q27" s="11">
        <f t="shared" si="1"/>
        <v>0</v>
      </c>
    </row>
    <row r="28" spans="1:17" ht="23.25" customHeight="1" x14ac:dyDescent="0.25">
      <c r="A28" s="67">
        <v>27</v>
      </c>
      <c r="B28" s="67">
        <v>21</v>
      </c>
      <c r="C28" s="44" t="str">
        <f>[1]ΑΝΤΙΣΤΟΙΧΙΣΗ!F207</f>
        <v>Προμ.Συστ.Πελ.Κρουαζιέρας</v>
      </c>
      <c r="D28" s="10">
        <f>'[1]2025_ΕΣΟΔΑ'!E22</f>
        <v>0</v>
      </c>
      <c r="E28" s="11">
        <f t="shared" si="2"/>
        <v>0</v>
      </c>
      <c r="F28" s="12">
        <f>D28+'[1]2025 Φεβρουάριος'!F28</f>
        <v>0</v>
      </c>
      <c r="G28" s="11">
        <f t="shared" si="3"/>
        <v>0</v>
      </c>
      <c r="H28" s="12"/>
      <c r="I28" s="11" t="e">
        <f t="shared" si="4"/>
        <v>#DIV/0!</v>
      </c>
      <c r="J28" s="12">
        <f>H28+'[1]2025 Φεβρουάριος'!J28</f>
        <v>0</v>
      </c>
      <c r="K28" s="11" t="e">
        <f t="shared" si="5"/>
        <v>#DIV/0!</v>
      </c>
      <c r="L28" s="68">
        <f>'[1]2024_60-69 ΕΞΟΔΑ+ΟΜ 2'!E134</f>
        <v>0</v>
      </c>
      <c r="M28" s="11">
        <f t="shared" si="6"/>
        <v>0</v>
      </c>
      <c r="N28" s="12">
        <f>L28+'[1]2025 Φεβρουάριος'!N28</f>
        <v>0</v>
      </c>
      <c r="O28" s="11">
        <f t="shared" si="7"/>
        <v>0</v>
      </c>
      <c r="P28" s="12">
        <f t="shared" si="0"/>
        <v>0</v>
      </c>
      <c r="Q28" s="11" t="e">
        <f t="shared" si="1"/>
        <v>#DIV/0!</v>
      </c>
    </row>
    <row r="29" spans="1:17" ht="23.25" customHeight="1" x14ac:dyDescent="0.25">
      <c r="A29" s="67">
        <v>28</v>
      </c>
      <c r="B29" s="67">
        <v>22</v>
      </c>
      <c r="C29" s="44" t="str">
        <f>[1]ΑΝΤΙΣΤΟΙΧΙΣΗ!F208</f>
        <v>Ασυνήθη έσοδα και κέρδη</v>
      </c>
      <c r="D29" s="10">
        <f>'[1]2025_ΕΣΟΔΑ'!E23</f>
        <v>100</v>
      </c>
      <c r="E29" s="11">
        <f t="shared" si="2"/>
        <v>3.131653889800553E-3</v>
      </c>
      <c r="F29" s="12">
        <f>D29+'[1]2025 Φεβρουάριος'!F29</f>
        <v>104</v>
      </c>
      <c r="G29" s="11">
        <f t="shared" si="3"/>
        <v>1.3817901750631499E-3</v>
      </c>
      <c r="H29" s="12"/>
      <c r="I29" s="11" t="e">
        <f>H29/$H$7</f>
        <v>#DIV/0!</v>
      </c>
      <c r="J29" s="12">
        <f>H29+'[1]2025 Φεβρουάριος'!J29</f>
        <v>0</v>
      </c>
      <c r="K29" s="11" t="e">
        <f t="shared" si="5"/>
        <v>#DIV/0!</v>
      </c>
      <c r="L29" s="68">
        <f>'[1]2024_60-69 ΕΞΟΔΑ+ΟΜ 2'!E135</f>
        <v>6.22</v>
      </c>
      <c r="M29" s="11">
        <f t="shared" si="6"/>
        <v>2.0609997575365122E-4</v>
      </c>
      <c r="N29" s="12">
        <f>L29+'[1]2025 Φεβρουάριος'!N29</f>
        <v>5356.64</v>
      </c>
      <c r="O29" s="11">
        <f t="shared" si="7"/>
        <v>8.3036896023917922E-2</v>
      </c>
      <c r="P29" s="12">
        <f t="shared" si="0"/>
        <v>-5252.64</v>
      </c>
      <c r="Q29" s="11">
        <f t="shared" si="1"/>
        <v>51.50615384615385</v>
      </c>
    </row>
    <row r="30" spans="1:17" ht="25.5" customHeight="1" x14ac:dyDescent="0.25">
      <c r="A30" s="67">
        <v>29</v>
      </c>
      <c r="B30" s="67">
        <v>23</v>
      </c>
      <c r="C30" s="44" t="str">
        <f>[1]ΑΝΤΙΣΤΟΙΧΙΣΗ!F209</f>
        <v>Φορος Παρεπιδημούντων</v>
      </c>
      <c r="D30" s="10">
        <f>'[1]2025_ΕΣΟΔΑ'!E24</f>
        <v>-149.79</v>
      </c>
      <c r="E30" s="11">
        <f t="shared" si="2"/>
        <v>-4.6909043615322478E-3</v>
      </c>
      <c r="F30" s="12">
        <f>D30+'[1]2025 Φεβρουάριος'!F30</f>
        <v>-355.25</v>
      </c>
      <c r="G30" s="11">
        <f t="shared" si="3"/>
        <v>-4.7200092277998465E-3</v>
      </c>
      <c r="H30" s="12"/>
      <c r="I30" s="11" t="e">
        <f>H30/$H$7</f>
        <v>#DIV/0!</v>
      </c>
      <c r="J30" s="12">
        <f>H30+'[1]2025 Φεβρουάριος'!J30</f>
        <v>0</v>
      </c>
      <c r="K30" s="11" t="e">
        <f t="shared" si="5"/>
        <v>#DIV/0!</v>
      </c>
      <c r="L30" s="68">
        <f>'[1]2024_60-69 ΕΞΟΔΑ+ΟΜ 2'!E136</f>
        <v>-135.77000000000001</v>
      </c>
      <c r="M30" s="11">
        <f t="shared" si="6"/>
        <v>-4.4987449691436063E-3</v>
      </c>
      <c r="N30" s="12">
        <f>L30+'[1]2025 Φεβρουάριος'!N30</f>
        <v>-280.89999999999998</v>
      </c>
      <c r="O30" s="11">
        <f t="shared" si="7"/>
        <v>-4.3544206990050738E-3</v>
      </c>
      <c r="P30" s="12">
        <f t="shared" si="0"/>
        <v>-74.350000000000023</v>
      </c>
      <c r="Q30" s="11">
        <f t="shared" si="1"/>
        <v>0.79071076706544685</v>
      </c>
    </row>
    <row r="31" spans="1:17" ht="24" customHeight="1" x14ac:dyDescent="0.25">
      <c r="A31" s="67">
        <v>30</v>
      </c>
      <c r="B31" s="67">
        <v>24</v>
      </c>
      <c r="C31" s="44" t="str">
        <f>[1]ΑΝΤΙΣΤΟΙΧΙΣΗ!F210</f>
        <v xml:space="preserve">Πρόβλεψη </v>
      </c>
      <c r="D31" s="10">
        <f>'[1]2025_ΕΣΟΔΑ'!E25</f>
        <v>0</v>
      </c>
      <c r="E31" s="11">
        <f t="shared" si="2"/>
        <v>0</v>
      </c>
      <c r="F31" s="12">
        <f>D31+'[1]2025 Φεβρουάριος'!F31</f>
        <v>0</v>
      </c>
      <c r="G31" s="11">
        <f t="shared" si="3"/>
        <v>0</v>
      </c>
      <c r="H31" s="12"/>
      <c r="I31" s="11" t="e">
        <f t="shared" ref="I31:I37" si="8">H31/$H$7</f>
        <v>#DIV/0!</v>
      </c>
      <c r="J31" s="12">
        <f>H31+'[1]2025 Φεβρουάριος'!J31</f>
        <v>0</v>
      </c>
      <c r="K31" s="11" t="e">
        <f t="shared" si="5"/>
        <v>#DIV/0!</v>
      </c>
      <c r="L31" s="68">
        <f>'[1]2024_60-69 ΕΞΟΔΑ+ΟΜ 2'!E137</f>
        <v>0</v>
      </c>
      <c r="M31" s="11">
        <f t="shared" si="6"/>
        <v>0</v>
      </c>
      <c r="N31" s="12">
        <f>L31+'[1]2025 Φεβρουάριος'!N31</f>
        <v>0</v>
      </c>
      <c r="O31" s="11">
        <f t="shared" si="7"/>
        <v>0</v>
      </c>
      <c r="P31" s="12">
        <f t="shared" si="0"/>
        <v>0</v>
      </c>
      <c r="Q31" s="11" t="e">
        <f t="shared" si="1"/>
        <v>#DIV/0!</v>
      </c>
    </row>
    <row r="32" spans="1:17" ht="15" customHeight="1" x14ac:dyDescent="0.25">
      <c r="A32" s="67">
        <v>31</v>
      </c>
      <c r="B32" s="67">
        <v>25</v>
      </c>
      <c r="C32" s="44">
        <f>[1]ΑΝΤΙΣΤΟΙΧΙΣΗ!F211</f>
        <v>0</v>
      </c>
      <c r="D32" s="10">
        <f>'[1]2025_ΕΣΟΔΑ'!E26</f>
        <v>0</v>
      </c>
      <c r="E32" s="11">
        <f t="shared" si="2"/>
        <v>0</v>
      </c>
      <c r="F32" s="12">
        <f>D32+'[1]2025 Φεβρουάριος'!F32</f>
        <v>0</v>
      </c>
      <c r="G32" s="11">
        <f t="shared" si="3"/>
        <v>0</v>
      </c>
      <c r="H32" s="12"/>
      <c r="I32" s="11" t="e">
        <f t="shared" si="8"/>
        <v>#DIV/0!</v>
      </c>
      <c r="J32" s="12">
        <f>H32+'[1]2025 Φεβρουάριος'!J32</f>
        <v>0</v>
      </c>
      <c r="K32" s="11" t="e">
        <f t="shared" si="5"/>
        <v>#DIV/0!</v>
      </c>
      <c r="L32" s="68">
        <f>'[1]2024_60-69 ΕΞΟΔΑ+ΟΜ 2'!E138</f>
        <v>0</v>
      </c>
      <c r="M32" s="11">
        <f t="shared" si="6"/>
        <v>0</v>
      </c>
      <c r="N32" s="12">
        <f>L32+'[1]2025 Φεβρουάριος'!N32</f>
        <v>0</v>
      </c>
      <c r="O32" s="11">
        <f t="shared" si="7"/>
        <v>0</v>
      </c>
      <c r="P32" s="12">
        <f t="shared" si="0"/>
        <v>0</v>
      </c>
      <c r="Q32" s="11" t="e">
        <f t="shared" si="1"/>
        <v>#DIV/0!</v>
      </c>
    </row>
    <row r="33" spans="1:17" ht="29.25" customHeight="1" x14ac:dyDescent="0.25">
      <c r="A33" s="67">
        <v>32</v>
      </c>
      <c r="B33" s="67">
        <v>26</v>
      </c>
      <c r="C33" s="44">
        <f>[1]ΑΝΤΙΣΤΟΙΧΙΣΗ!F212</f>
        <v>0</v>
      </c>
      <c r="D33" s="10">
        <f>'[1]2025_ΕΣΟΔΑ'!E27</f>
        <v>0</v>
      </c>
      <c r="E33" s="11">
        <f t="shared" si="2"/>
        <v>0</v>
      </c>
      <c r="F33" s="12">
        <f>D33+'[1]2025 Φεβρουάριος'!F33</f>
        <v>0</v>
      </c>
      <c r="G33" s="11">
        <f t="shared" si="3"/>
        <v>0</v>
      </c>
      <c r="H33" s="12"/>
      <c r="I33" s="11" t="e">
        <f t="shared" si="8"/>
        <v>#DIV/0!</v>
      </c>
      <c r="J33" s="12">
        <f>H33+'[1]2025 Φεβρουάριος'!J33</f>
        <v>0</v>
      </c>
      <c r="K33" s="11" t="e">
        <f t="shared" si="5"/>
        <v>#DIV/0!</v>
      </c>
      <c r="L33" s="68">
        <f>'[1]2024_60-69 ΕΞΟΔΑ+ΟΜ 2'!E139</f>
        <v>0</v>
      </c>
      <c r="M33" s="11">
        <f t="shared" si="6"/>
        <v>0</v>
      </c>
      <c r="N33" s="12">
        <f>L33+'[1]2025 Φεβρουάριος'!N33</f>
        <v>0</v>
      </c>
      <c r="O33" s="11">
        <f t="shared" si="7"/>
        <v>0</v>
      </c>
      <c r="P33" s="12">
        <f t="shared" si="0"/>
        <v>0</v>
      </c>
      <c r="Q33" s="11" t="e">
        <f t="shared" si="1"/>
        <v>#DIV/0!</v>
      </c>
    </row>
    <row r="34" spans="1:17" ht="41.25" customHeight="1" x14ac:dyDescent="0.25">
      <c r="A34" s="67">
        <v>33</v>
      </c>
      <c r="B34" s="67">
        <v>27</v>
      </c>
      <c r="C34" s="44">
        <f>[1]ΑΝΤΙΣΤΟΙΧΙΣΗ!F213</f>
        <v>0</v>
      </c>
      <c r="D34" s="10">
        <f>'[1]2025_ΕΣΟΔΑ'!E28</f>
        <v>0</v>
      </c>
      <c r="E34" s="11">
        <f t="shared" si="2"/>
        <v>0</v>
      </c>
      <c r="F34" s="12">
        <f>D34+'[1]2025 Φεβρουάριος'!F34</f>
        <v>0</v>
      </c>
      <c r="G34" s="11">
        <f t="shared" si="3"/>
        <v>0</v>
      </c>
      <c r="H34" s="12"/>
      <c r="I34" s="11" t="e">
        <f t="shared" si="8"/>
        <v>#DIV/0!</v>
      </c>
      <c r="J34" s="12">
        <f>H34+'[1]2025 Φεβρουάριος'!J34</f>
        <v>0</v>
      </c>
      <c r="K34" s="11" t="e">
        <f t="shared" si="5"/>
        <v>#DIV/0!</v>
      </c>
      <c r="L34" s="68">
        <f>'[1]2024_60-69 ΕΞΟΔΑ+ΟΜ 2'!E140</f>
        <v>0</v>
      </c>
      <c r="M34" s="11">
        <f t="shared" si="6"/>
        <v>0</v>
      </c>
      <c r="N34" s="12">
        <f>L34+'[1]2025 Φεβρουάριος'!N34</f>
        <v>0</v>
      </c>
      <c r="O34" s="11">
        <f t="shared" si="7"/>
        <v>0</v>
      </c>
      <c r="P34" s="12">
        <f t="shared" si="0"/>
        <v>0</v>
      </c>
      <c r="Q34" s="11" t="e">
        <f t="shared" si="1"/>
        <v>#DIV/0!</v>
      </c>
    </row>
    <row r="35" spans="1:17" ht="80.25" customHeight="1" x14ac:dyDescent="0.25">
      <c r="A35" s="67">
        <v>34</v>
      </c>
      <c r="B35" s="67">
        <v>28</v>
      </c>
      <c r="C35" s="44">
        <f>[1]ΑΝΤΙΣΤΟΙΧΙΣΗ!F214</f>
        <v>0</v>
      </c>
      <c r="D35" s="10">
        <f>'[1]2025_ΕΣΟΔΑ'!E29</f>
        <v>0</v>
      </c>
      <c r="E35" s="11">
        <f t="shared" si="2"/>
        <v>0</v>
      </c>
      <c r="F35" s="12">
        <f>D35+'[1]2025 Φεβρουάριος'!F35</f>
        <v>0</v>
      </c>
      <c r="G35" s="11">
        <f t="shared" si="3"/>
        <v>0</v>
      </c>
      <c r="H35" s="12"/>
      <c r="I35" s="11" t="e">
        <f t="shared" si="8"/>
        <v>#DIV/0!</v>
      </c>
      <c r="J35" s="12">
        <f>H35+'[1]2025 Φεβρουάριος'!J35</f>
        <v>0</v>
      </c>
      <c r="K35" s="11" t="e">
        <f t="shared" si="5"/>
        <v>#DIV/0!</v>
      </c>
      <c r="L35" s="68">
        <f>'[1]2024_60-69 ΕΞΟΔΑ+ΟΜ 2'!E141</f>
        <v>0</v>
      </c>
      <c r="M35" s="11">
        <f t="shared" si="6"/>
        <v>0</v>
      </c>
      <c r="N35" s="12">
        <f>L35+'[1]2025 Φεβρουάριος'!N35</f>
        <v>0</v>
      </c>
      <c r="O35" s="11">
        <f t="shared" si="7"/>
        <v>0</v>
      </c>
      <c r="P35" s="12">
        <f t="shared" si="0"/>
        <v>0</v>
      </c>
      <c r="Q35" s="11" t="e">
        <f t="shared" si="1"/>
        <v>#DIV/0!</v>
      </c>
    </row>
    <row r="36" spans="1:17" ht="21" customHeight="1" x14ac:dyDescent="0.25">
      <c r="A36" s="67">
        <v>35</v>
      </c>
      <c r="B36" s="67">
        <v>29</v>
      </c>
      <c r="C36" s="44">
        <f>[1]ΑΝΤΙΣΤΟΙΧΙΣΗ!F215</f>
        <v>0</v>
      </c>
      <c r="D36" s="10">
        <f>'[1]2025_ΕΣΟΔΑ'!E30</f>
        <v>0</v>
      </c>
      <c r="E36" s="11">
        <f t="shared" si="2"/>
        <v>0</v>
      </c>
      <c r="F36" s="12">
        <f>D36+'[1]2025 Φεβρουάριος'!F36</f>
        <v>0</v>
      </c>
      <c r="G36" s="11">
        <f t="shared" si="3"/>
        <v>0</v>
      </c>
      <c r="H36" s="12"/>
      <c r="I36" s="11" t="e">
        <f t="shared" si="8"/>
        <v>#DIV/0!</v>
      </c>
      <c r="J36" s="12">
        <f>H36+'[1]2025 Φεβρουάριος'!J36</f>
        <v>0</v>
      </c>
      <c r="K36" s="11" t="e">
        <f t="shared" si="5"/>
        <v>#DIV/0!</v>
      </c>
      <c r="L36" s="68">
        <f>'[1]2024_60-69 ΕΞΟΔΑ+ΟΜ 2'!E142</f>
        <v>0</v>
      </c>
      <c r="M36" s="11">
        <f t="shared" si="6"/>
        <v>0</v>
      </c>
      <c r="N36" s="12">
        <f>L36+'[1]2025 Φεβρουάριος'!N36</f>
        <v>0</v>
      </c>
      <c r="O36" s="11">
        <f t="shared" si="7"/>
        <v>0</v>
      </c>
      <c r="P36" s="12">
        <f t="shared" si="0"/>
        <v>0</v>
      </c>
      <c r="Q36" s="11" t="e">
        <f t="shared" si="1"/>
        <v>#DIV/0!</v>
      </c>
    </row>
    <row r="37" spans="1:17" ht="28.5" customHeight="1" x14ac:dyDescent="0.25">
      <c r="A37" s="67">
        <v>36</v>
      </c>
      <c r="B37" s="67">
        <v>30</v>
      </c>
      <c r="C37" s="44">
        <f>[1]ΑΝΤΙΣΤΟΙΧΙΣΗ!F216</f>
        <v>0</v>
      </c>
      <c r="D37" s="10">
        <f>'[1]2025_ΕΣΟΔΑ'!E31</f>
        <v>0</v>
      </c>
      <c r="E37" s="11">
        <f t="shared" si="2"/>
        <v>0</v>
      </c>
      <c r="F37" s="12">
        <f>D37+'[1]2025 Φεβρουάριος'!F37</f>
        <v>0</v>
      </c>
      <c r="G37" s="11">
        <f t="shared" si="3"/>
        <v>0</v>
      </c>
      <c r="H37" s="12"/>
      <c r="I37" s="11" t="e">
        <f t="shared" si="8"/>
        <v>#DIV/0!</v>
      </c>
      <c r="J37" s="12">
        <f>H37+'[1]2025 Φεβρουάριος'!J37</f>
        <v>0</v>
      </c>
      <c r="K37" s="11" t="e">
        <f t="shared" si="5"/>
        <v>#DIV/0!</v>
      </c>
      <c r="L37" s="68">
        <f>'[1]2024_60-69 ΕΞΟΔΑ+ΟΜ 2'!E143</f>
        <v>0</v>
      </c>
      <c r="M37" s="11">
        <f t="shared" si="6"/>
        <v>0</v>
      </c>
      <c r="N37" s="12">
        <f>L37+'[1]2025 Φεβρουάριος'!N37</f>
        <v>0</v>
      </c>
      <c r="O37" s="11">
        <f t="shared" si="7"/>
        <v>0</v>
      </c>
      <c r="P37" s="12">
        <f t="shared" si="0"/>
        <v>0</v>
      </c>
      <c r="Q37" s="11" t="e">
        <f t="shared" si="1"/>
        <v>#DIV/0!</v>
      </c>
    </row>
    <row r="38" spans="1:17" ht="28.5" customHeight="1" x14ac:dyDescent="0.25">
      <c r="A38" s="60">
        <v>37</v>
      </c>
      <c r="B38" s="60"/>
      <c r="C38" s="6" t="s">
        <v>17</v>
      </c>
      <c r="D38" s="7">
        <f>'[1]2025_ΕΣΟΔΑ'!E32</f>
        <v>31932.008938053095</v>
      </c>
      <c r="E38" s="8"/>
      <c r="F38" s="7">
        <f>'[1]2025_ΕΣΟΔΑ'!E34</f>
        <v>75264.683362831856</v>
      </c>
      <c r="G38" s="8"/>
      <c r="H38" s="7">
        <f>SUM(H8:H31)</f>
        <v>0</v>
      </c>
      <c r="I38" s="8"/>
      <c r="J38" s="7">
        <f>SUM(J8:J31)</f>
        <v>0</v>
      </c>
      <c r="K38" s="8"/>
      <c r="L38" s="7">
        <f>SUM(L8:L31)</f>
        <v>30179.528053097343</v>
      </c>
      <c r="M38" s="8"/>
      <c r="N38" s="7">
        <f>SUM(N8:N31)</f>
        <v>64509.155044247738</v>
      </c>
      <c r="O38" s="8"/>
      <c r="P38" s="7">
        <f>SUM(P8:P31)</f>
        <v>10755.528318584116</v>
      </c>
      <c r="Q38" s="8"/>
    </row>
    <row r="39" spans="1:17" ht="28.5" customHeight="1" x14ac:dyDescent="0.25">
      <c r="A39" s="60">
        <v>38</v>
      </c>
      <c r="B39" s="60"/>
      <c r="C39" s="6" t="s">
        <v>18</v>
      </c>
      <c r="D39" s="7">
        <f>D7-D38</f>
        <v>0</v>
      </c>
      <c r="E39" s="8"/>
      <c r="F39" s="7">
        <f>F7-F38</f>
        <v>0</v>
      </c>
      <c r="G39" s="8"/>
      <c r="H39" s="7">
        <f>H7-H38</f>
        <v>0</v>
      </c>
      <c r="I39" s="8"/>
      <c r="J39" s="7">
        <f>J7-J38</f>
        <v>0</v>
      </c>
      <c r="K39" s="8"/>
      <c r="L39" s="7">
        <f>L7-L38</f>
        <v>0</v>
      </c>
      <c r="M39" s="8"/>
      <c r="N39" s="7">
        <f>N7-N38</f>
        <v>0</v>
      </c>
      <c r="O39" s="8"/>
      <c r="P39" s="7">
        <f>P7-P38</f>
        <v>0</v>
      </c>
      <c r="Q39" s="8"/>
    </row>
    <row r="40" spans="1:17" ht="28.5" customHeight="1" x14ac:dyDescent="0.25">
      <c r="A40" s="58">
        <v>39</v>
      </c>
      <c r="B40" s="58"/>
      <c r="C40" s="58" t="s">
        <v>160</v>
      </c>
      <c r="D40" s="181" t="str">
        <f>[1]ΑΝΤΙΣΤΟΙΧΙΣΗ!$F$32</f>
        <v xml:space="preserve">ΠΡΑΓΜΑΤΟΠΟΙΗΘΕΝΤΑ ΜΗΝΟΣ ΤΡΕΧ. ΕΤΟΥΣ </v>
      </c>
      <c r="E40" s="181"/>
      <c r="F40" s="181"/>
      <c r="G40" s="181"/>
      <c r="H40" s="181" t="str">
        <f>[1]ΑΝΤΙΣΤΟΙΧΙΣΗ!$F$35</f>
        <v>ΠΡΟΥΠΟΛΟΓΙΣΜΟΣ ΤΡΕΧΟΝΤΟΣ ΕΤΟΥΣ</v>
      </c>
      <c r="I40" s="181"/>
      <c r="J40" s="181"/>
      <c r="K40" s="181"/>
      <c r="L40" s="181" t="str">
        <f>[1]ΑΝΤΙΣΤΟΙΧΙΣΗ!$F$68</f>
        <v>ΠΡΑΓΜΑΤΟΠΟΙΗΘΕΝΤΑ ΠΡΟΗΓΟΥΜΕΝΟΥ ΕΤΟΥΣ</v>
      </c>
      <c r="M40" s="181"/>
      <c r="N40" s="181"/>
      <c r="O40" s="181">
        <f>[1]ΑΝΤΙΣΤΟΙΧΙΣΗ!$D$33</f>
        <v>2024</v>
      </c>
      <c r="P40" s="182" t="str">
        <f>[1]ΑΝΤΙΣΤΟΙΧΙΣΗ!$F$100</f>
        <v xml:space="preserve">ΣΥΓΚΡΙΣΕΙΣ </v>
      </c>
      <c r="Q40" s="182">
        <f>[1]ΑΝΤΙΣΤΟΙΧΙΣΗ!$H$141</f>
        <v>2024</v>
      </c>
    </row>
    <row r="41" spans="1:17" ht="28.5" customHeight="1" x14ac:dyDescent="0.25">
      <c r="A41" s="60">
        <v>40</v>
      </c>
      <c r="B41" s="60"/>
      <c r="C41" s="5" t="s">
        <v>161</v>
      </c>
      <c r="D41" s="179" t="str">
        <f>[1]ΑΝΤΙΣΤΟΙΧΙΣΗ!$F$108</f>
        <v xml:space="preserve">ΜΑΡΤΙΟΣ ΤΡΕΧΟΝ ΕΤΟΣ </v>
      </c>
      <c r="E41" s="179"/>
      <c r="F41" s="179"/>
      <c r="G41" s="61">
        <f>[1]ΑΝΤΙΣΤΟΙΧΙΣΗ!$D$34</f>
        <v>2025</v>
      </c>
      <c r="H41" s="179" t="str">
        <f>[1]ΑΝΤΙΣΤΟΙΧΙΣΗ!$F$108</f>
        <v xml:space="preserve">ΜΑΡΤΙΟΣ ΤΡΕΧΟΝ ΕΤΟΣ </v>
      </c>
      <c r="I41" s="179"/>
      <c r="J41" s="179"/>
      <c r="K41" s="61">
        <f>[1]ΑΝΤΙΣΤΟΙΧΙΣΗ!$D$34</f>
        <v>2025</v>
      </c>
      <c r="L41" s="179" t="str">
        <f>[1]ΑΝΤΙΣΤΟΙΧΙΣΗ!$F$122</f>
        <v>ΜΑΡΤΙΟΣ ΠΡΟΗΓΟΥΜΕΝΟΥ ΕΤΟΥΣ</v>
      </c>
      <c r="M41" s="179"/>
      <c r="N41" s="179"/>
      <c r="O41" s="61">
        <f>[1]ΑΝΤΙΣΤΟΙΧΙΣΗ!$D$33</f>
        <v>2024</v>
      </c>
      <c r="P41" s="179"/>
      <c r="Q41" s="179"/>
    </row>
    <row r="42" spans="1:17" ht="28.5" customHeight="1" x14ac:dyDescent="0.25">
      <c r="A42" s="69">
        <v>41</v>
      </c>
      <c r="B42" s="69" t="s">
        <v>19</v>
      </c>
      <c r="C42" s="62" t="s">
        <v>20</v>
      </c>
      <c r="D42" s="62" t="s">
        <v>21</v>
      </c>
      <c r="E42" s="63" t="s">
        <v>22</v>
      </c>
      <c r="F42" s="63" t="s">
        <v>23</v>
      </c>
      <c r="G42" s="63" t="s">
        <v>24</v>
      </c>
      <c r="H42" s="63" t="s">
        <v>21</v>
      </c>
      <c r="I42" s="63" t="s">
        <v>22</v>
      </c>
      <c r="J42" s="63" t="s">
        <v>23</v>
      </c>
      <c r="K42" s="63" t="s">
        <v>24</v>
      </c>
      <c r="L42" s="63" t="s">
        <v>21</v>
      </c>
      <c r="M42" s="63" t="s">
        <v>25</v>
      </c>
      <c r="N42" s="63" t="s">
        <v>26</v>
      </c>
      <c r="O42" s="63" t="s">
        <v>27</v>
      </c>
      <c r="P42" s="63" t="s">
        <v>28</v>
      </c>
      <c r="Q42" s="63" t="s">
        <v>29</v>
      </c>
    </row>
    <row r="43" spans="1:17" ht="15" customHeight="1" x14ac:dyDescent="0.25">
      <c r="A43" s="60">
        <v>42</v>
      </c>
      <c r="B43" s="70" t="s">
        <v>2</v>
      </c>
      <c r="C43" s="6" t="s">
        <v>31</v>
      </c>
      <c r="D43" s="7">
        <f>SUM(D44:D73)</f>
        <v>42125.58666666667</v>
      </c>
      <c r="E43" s="8"/>
      <c r="F43" s="7">
        <f>SUM(F44:F73)</f>
        <v>124215.29999999999</v>
      </c>
      <c r="G43" s="8"/>
      <c r="H43" s="7">
        <f>SUM(H44:H73)</f>
        <v>0</v>
      </c>
      <c r="I43" s="8"/>
      <c r="J43" s="7">
        <f>SUM(J44:J73)</f>
        <v>0</v>
      </c>
      <c r="K43" s="8"/>
      <c r="L43" s="7">
        <f>SUM(L44:L73)</f>
        <v>49146.879999999983</v>
      </c>
      <c r="M43" s="8"/>
      <c r="N43" s="7">
        <f>SUM(N44:N73)</f>
        <v>127607.62</v>
      </c>
      <c r="O43" s="8"/>
      <c r="P43" s="7">
        <f>SUM(P44:P73)</f>
        <v>-1637.6999999999989</v>
      </c>
      <c r="Q43" s="8"/>
    </row>
    <row r="44" spans="1:17" ht="15" customHeight="1" x14ac:dyDescent="0.25">
      <c r="A44" s="67">
        <v>43</v>
      </c>
      <c r="B44" s="67">
        <v>1</v>
      </c>
      <c r="C44" s="44" t="str">
        <f>[1]ΑΝΤΙΣΤΟΙΧΙΣΗ!I187</f>
        <v>Μικτές Αποδοχές H.Keepin (Α.Κ.Υπ.)</v>
      </c>
      <c r="D44" s="14">
        <f>'[1]2025_60-69 ΕΞΟΔΑ+ΟΜ 2'!F4</f>
        <v>3372.31</v>
      </c>
      <c r="E44" s="15">
        <f>D44/$D$43</f>
        <v>8.0053721902666269E-2</v>
      </c>
      <c r="F44" s="10">
        <f>'[1]2025 Φεβρουάριος'!F44+'[1]2025 Μάρτιος'!D44</f>
        <v>7719.52</v>
      </c>
      <c r="G44" s="15">
        <f>F44/$F$43</f>
        <v>6.2146289547261903E-2</v>
      </c>
      <c r="H44" s="14"/>
      <c r="I44" s="16" t="e">
        <f>H44/$H$43</f>
        <v>#DIV/0!</v>
      </c>
      <c r="J44" s="10">
        <f>H44</f>
        <v>0</v>
      </c>
      <c r="K44" s="17" t="e">
        <f>J44/$J$38</f>
        <v>#DIV/0!</v>
      </c>
      <c r="L44" s="14">
        <f>'[1]2024_60-69 ΕΞΟΔΑ+ΟΜ 2'!F4</f>
        <v>3424.67</v>
      </c>
      <c r="M44" s="15">
        <f>L44/$L$43</f>
        <v>6.968234809615588E-2</v>
      </c>
      <c r="N44" s="10">
        <f>L44+'[1]2025 Φεβρουάριος'!N44</f>
        <v>9357.2199999999993</v>
      </c>
      <c r="O44" s="15">
        <f>N44/$N$43</f>
        <v>7.3328066145266241E-2</v>
      </c>
      <c r="P44" s="10">
        <f>F44-N44</f>
        <v>-1637.6999999999989</v>
      </c>
      <c r="Q44" s="15">
        <f>N44/F44</f>
        <v>1.2121504964039214</v>
      </c>
    </row>
    <row r="45" spans="1:17" ht="15" customHeight="1" x14ac:dyDescent="0.25">
      <c r="A45" s="67">
        <v>44</v>
      </c>
      <c r="B45" s="67">
        <v>2</v>
      </c>
      <c r="C45" s="44" t="str">
        <f>[1]ΑΝΤΙΣΤΟΙΧΙΣΗ!I188</f>
        <v>Μικτές Αποδοχές Operation (Α.Κ.Operation )</v>
      </c>
      <c r="D45" s="14">
        <f>'[1]2025_60-69 ΕΞΟΔΑ+ΟΜ 2'!F5</f>
        <v>4953.84</v>
      </c>
      <c r="E45" s="15">
        <f t="shared" ref="E45:E73" si="9">D45/$D$43</f>
        <v>0.11759693791801594</v>
      </c>
      <c r="F45" s="10">
        <f>'[1]2025 Φεβρουάριος'!F45+'[1]2025 Μάρτιος'!D45</f>
        <v>12236.11</v>
      </c>
      <c r="G45" s="15">
        <f t="shared" ref="G45:G73" si="10">F45/$F$43</f>
        <v>9.8507269233339217E-2</v>
      </c>
      <c r="H45" s="14"/>
      <c r="I45" s="16" t="e">
        <f t="shared" ref="I45:I73" si="11">H45/$H$43</f>
        <v>#DIV/0!</v>
      </c>
      <c r="J45" s="10">
        <f t="shared" ref="J45:J73" si="12">H45</f>
        <v>0</v>
      </c>
      <c r="K45" s="17" t="e">
        <f t="shared" ref="K45:K73" si="13">J45/$J$38</f>
        <v>#DIV/0!</v>
      </c>
      <c r="L45" s="14">
        <f>'[1]2024_60-69 ΕΞΟΔΑ+ΟΜ 2'!F5</f>
        <v>11008.529999999999</v>
      </c>
      <c r="M45" s="15">
        <f t="shared" ref="M45:M73" si="14">L45/$L$43</f>
        <v>0.22399244875768315</v>
      </c>
      <c r="N45" s="10">
        <f>L45+'[1]2025 Φεβρουάριος'!N45</f>
        <v>19901.28</v>
      </c>
      <c r="O45" s="15">
        <f t="shared" ref="O45:O73" si="15">N45/$N$43</f>
        <v>0.15595683079113928</v>
      </c>
      <c r="P45" s="10"/>
      <c r="Q45" s="15">
        <f t="shared" ref="Q45:Q73" si="16">N45/F45</f>
        <v>1.6264384677810184</v>
      </c>
    </row>
    <row r="46" spans="1:17" ht="15" customHeight="1" x14ac:dyDescent="0.25">
      <c r="A46" s="67">
        <v>45</v>
      </c>
      <c r="B46" s="67">
        <v>3</v>
      </c>
      <c r="C46" s="44" t="str">
        <f>[1]ΑΝΤΙΣΤΟΙΧΙΣΗ!I189</f>
        <v>Μικτές Αποδοχές Maintenance (Α.Κ.Υπ.)</v>
      </c>
      <c r="D46" s="14">
        <f>'[1]2025_60-69 ΕΞΟΔΑ+ΟΜ 2'!F6</f>
        <v>2472.37</v>
      </c>
      <c r="E46" s="15">
        <f t="shared" si="9"/>
        <v>5.8690458593811071E-2</v>
      </c>
      <c r="F46" s="10">
        <f>'[1]2025 Φεβρουάριος'!F46+'[1]2025 Μάρτιος'!D46</f>
        <v>6081.15</v>
      </c>
      <c r="G46" s="15">
        <f t="shared" si="10"/>
        <v>4.8956529509649779E-2</v>
      </c>
      <c r="H46" s="14"/>
      <c r="I46" s="16" t="e">
        <f t="shared" si="11"/>
        <v>#DIV/0!</v>
      </c>
      <c r="J46" s="10">
        <f t="shared" si="12"/>
        <v>0</v>
      </c>
      <c r="K46" s="17" t="e">
        <f t="shared" si="13"/>
        <v>#DIV/0!</v>
      </c>
      <c r="L46" s="14">
        <f>'[1]2024_60-69 ΕΞΟΔΑ+ΟΜ 2'!F6</f>
        <v>2814.91</v>
      </c>
      <c r="M46" s="15">
        <f t="shared" si="14"/>
        <v>5.7275456753307655E-2</v>
      </c>
      <c r="N46" s="10">
        <f>L46+'[1]2025 Φεβρουάριος'!N46</f>
        <v>8168.04</v>
      </c>
      <c r="O46" s="15">
        <f t="shared" si="15"/>
        <v>6.4009030181739937E-2</v>
      </c>
      <c r="P46" s="10"/>
      <c r="Q46" s="15">
        <f t="shared" si="16"/>
        <v>1.3431735773661233</v>
      </c>
    </row>
    <row r="47" spans="1:17" ht="15" customHeight="1" x14ac:dyDescent="0.25">
      <c r="A47" s="67">
        <v>46</v>
      </c>
      <c r="B47" s="67">
        <v>4</v>
      </c>
      <c r="C47" s="71" t="str">
        <f>[1]ΑΝΤΙΣΤΟΙΧΙΣΗ!I190</f>
        <v>Ασφαλιστικές εισφορές (Α.Κ.HOUSE KEEPING)</v>
      </c>
      <c r="D47" s="14">
        <f>'[1]2025_60-69 ΕΞΟΔΑ+ΟΜ 2'!F7</f>
        <v>741.13</v>
      </c>
      <c r="E47" s="15">
        <f t="shared" si="9"/>
        <v>1.759334548535664E-2</v>
      </c>
      <c r="F47" s="10">
        <f>'[1]2025 Φεβρουάριος'!F47+'[1]2025 Μάρτιος'!D47</f>
        <v>1665.8200000000002</v>
      </c>
      <c r="G47" s="15">
        <f t="shared" si="10"/>
        <v>1.3410747307296286E-2</v>
      </c>
      <c r="H47" s="14"/>
      <c r="I47" s="16" t="e">
        <f t="shared" si="11"/>
        <v>#DIV/0!</v>
      </c>
      <c r="J47" s="10">
        <f t="shared" si="12"/>
        <v>0</v>
      </c>
      <c r="K47" s="17" t="e">
        <f t="shared" si="13"/>
        <v>#DIV/0!</v>
      </c>
      <c r="L47" s="14">
        <f>'[1]2024_60-69 ΕΞΟΔΑ+ΟΜ 2'!F7</f>
        <v>815.88</v>
      </c>
      <c r="M47" s="15">
        <f t="shared" si="14"/>
        <v>1.6600850348994691E-2</v>
      </c>
      <c r="N47" s="10">
        <f>L47+'[1]2025 Φεβρουάριος'!N47</f>
        <v>2262.19</v>
      </c>
      <c r="O47" s="15">
        <f t="shared" si="15"/>
        <v>1.7727703094846531E-2</v>
      </c>
      <c r="P47" s="10"/>
      <c r="Q47" s="15">
        <f t="shared" si="16"/>
        <v>1.3580038659639095</v>
      </c>
    </row>
    <row r="48" spans="1:17" ht="15" customHeight="1" x14ac:dyDescent="0.25">
      <c r="A48" s="67">
        <v>47</v>
      </c>
      <c r="B48" s="67">
        <v>5</v>
      </c>
      <c r="C48" s="71" t="str">
        <f>[1]ΑΝΤΙΣΤΟΙΧΙΣΗ!I191</f>
        <v>Ασφαλιστικές εισφορές (Α.Κ. OPERATION DEP )</v>
      </c>
      <c r="D48" s="14">
        <f>'[1]2025_60-69 ΕΞΟΔΑ+ΟΜ 2'!F8</f>
        <v>916.37</v>
      </c>
      <c r="E48" s="15">
        <f t="shared" si="9"/>
        <v>2.1753287550654091E-2</v>
      </c>
      <c r="F48" s="10">
        <f>'[1]2025 Φεβρουάριος'!F48+'[1]2025 Μάρτιος'!D48</f>
        <v>2163.63</v>
      </c>
      <c r="G48" s="15">
        <f t="shared" si="10"/>
        <v>1.7418385657805444E-2</v>
      </c>
      <c r="H48" s="14"/>
      <c r="I48" s="16" t="e">
        <f t="shared" si="11"/>
        <v>#DIV/0!</v>
      </c>
      <c r="J48" s="10">
        <f t="shared" si="12"/>
        <v>0</v>
      </c>
      <c r="K48" s="17" t="e">
        <f t="shared" si="13"/>
        <v>#DIV/0!</v>
      </c>
      <c r="L48" s="14">
        <f>'[1]2024_60-69 ΕΞΟΔΑ+ΟΜ 2'!F8</f>
        <v>1577.5700000000002</v>
      </c>
      <c r="M48" s="15">
        <f t="shared" si="14"/>
        <v>3.2099087470048977E-2</v>
      </c>
      <c r="N48" s="10">
        <f>L48+'[1]2025 Φεβρουάριος'!N48</f>
        <v>3559.77</v>
      </c>
      <c r="O48" s="15">
        <f t="shared" si="15"/>
        <v>2.7896218109858959E-2</v>
      </c>
      <c r="P48" s="10"/>
      <c r="Q48" s="15">
        <f t="shared" si="16"/>
        <v>1.6452766877885774</v>
      </c>
    </row>
    <row r="49" spans="1:17" ht="28.5" customHeight="1" x14ac:dyDescent="0.25">
      <c r="A49" s="67">
        <v>48</v>
      </c>
      <c r="B49" s="67">
        <v>6</v>
      </c>
      <c r="C49" s="71" t="str">
        <f>[1]ΑΝΤΙΣΤΟΙΧΙΣΗ!I192</f>
        <v>Ασφαλιστικές εισφορές (Α.Κ. MAINTENANCE DEP )</v>
      </c>
      <c r="D49" s="14">
        <f>'[1]2025_60-69 ΕΞΟΔΑ+ΟΜ 2'!F9</f>
        <v>627.18000000000006</v>
      </c>
      <c r="E49" s="15">
        <f t="shared" si="9"/>
        <v>1.4888338647074036E-2</v>
      </c>
      <c r="F49" s="10">
        <f>'[1]2025 Φεβρουάριος'!F49+'[1]2025 Μάρτιος'!D49</f>
        <v>1500.27</v>
      </c>
      <c r="G49" s="15">
        <f t="shared" si="10"/>
        <v>1.2077980731842214E-2</v>
      </c>
      <c r="H49" s="14"/>
      <c r="I49" s="16" t="e">
        <f t="shared" si="11"/>
        <v>#DIV/0!</v>
      </c>
      <c r="J49" s="10">
        <f t="shared" si="12"/>
        <v>0</v>
      </c>
      <c r="K49" s="17" t="e">
        <f t="shared" si="13"/>
        <v>#DIV/0!</v>
      </c>
      <c r="L49" s="14">
        <f>'[1]2024_60-69 ΕΞΟΔΑ+ΟΜ 2'!F9</f>
        <v>744.26</v>
      </c>
      <c r="M49" s="15">
        <f t="shared" si="14"/>
        <v>1.5143585920408381E-2</v>
      </c>
      <c r="N49" s="10">
        <f>L49+'[1]2025 Φεβρουάριος'!N49</f>
        <v>2159.63</v>
      </c>
      <c r="O49" s="15">
        <f t="shared" si="15"/>
        <v>1.6923989335433105E-2</v>
      </c>
      <c r="P49" s="10"/>
      <c r="Q49" s="15">
        <f t="shared" si="16"/>
        <v>1.4394942243729463</v>
      </c>
    </row>
    <row r="50" spans="1:17" ht="15" customHeight="1" x14ac:dyDescent="0.25">
      <c r="A50" s="67">
        <v>49</v>
      </c>
      <c r="B50" s="67">
        <v>7</v>
      </c>
      <c r="C50" s="45" t="str">
        <f>[1]ΑΝΤΙΣΤΟΙΧΙΣΗ!I193</f>
        <v xml:space="preserve">Ενοίκια </v>
      </c>
      <c r="D50" s="14">
        <f>'[1]2025_60-69 ΕΞΟΔΑ+ΟΜ 2'!F10</f>
        <v>9157.5199999999986</v>
      </c>
      <c r="E50" s="15">
        <f t="shared" si="9"/>
        <v>0.21738617131820751</v>
      </c>
      <c r="F50" s="10">
        <f>'[1]2025 Φεβρουάριος'!F50+'[1]2025 Μάρτιος'!D50</f>
        <v>27434.759999999995</v>
      </c>
      <c r="G50" s="15">
        <f t="shared" si="10"/>
        <v>0.22086457948416979</v>
      </c>
      <c r="H50" s="14"/>
      <c r="I50" s="16" t="e">
        <f t="shared" si="11"/>
        <v>#DIV/0!</v>
      </c>
      <c r="J50" s="10">
        <f t="shared" si="12"/>
        <v>0</v>
      </c>
      <c r="K50" s="17" t="e">
        <f t="shared" si="13"/>
        <v>#DIV/0!</v>
      </c>
      <c r="L50" s="14">
        <f>'[1]2024_60-69 ΕΞΟΔΑ+ΟΜ 2'!F10</f>
        <v>9312.57</v>
      </c>
      <c r="M50" s="15">
        <f t="shared" si="14"/>
        <v>0.18948445964423383</v>
      </c>
      <c r="N50" s="10">
        <f>L50+'[1]2025 Φεβρουάριος'!N50</f>
        <v>27933.71</v>
      </c>
      <c r="O50" s="15">
        <f t="shared" si="15"/>
        <v>0.2189031501410339</v>
      </c>
      <c r="P50" s="10"/>
      <c r="Q50" s="15">
        <f t="shared" si="16"/>
        <v>1.0181867820239727</v>
      </c>
    </row>
    <row r="51" spans="1:17" ht="15" customHeight="1" x14ac:dyDescent="0.25">
      <c r="A51" s="67">
        <v>50</v>
      </c>
      <c r="B51" s="67">
        <v>8</v>
      </c>
      <c r="C51" s="45" t="str">
        <f>[1]ΑΝΤΙΣΤΟΙΧΙΣΗ!I194</f>
        <v xml:space="preserve">Διαφορά Ενοικίου </v>
      </c>
      <c r="D51" s="14">
        <f>'[1]2025_60-69 ΕΞΟΔΑ+ΟΜ 2'!F11</f>
        <v>0</v>
      </c>
      <c r="E51" s="15">
        <f t="shared" si="9"/>
        <v>0</v>
      </c>
      <c r="F51" s="10">
        <f>'[1]2025 Φεβρουάριος'!F51+'[1]2025 Μάρτιος'!D51</f>
        <v>0</v>
      </c>
      <c r="G51" s="15">
        <f t="shared" si="10"/>
        <v>0</v>
      </c>
      <c r="H51" s="14"/>
      <c r="I51" s="16" t="e">
        <f t="shared" si="11"/>
        <v>#DIV/0!</v>
      </c>
      <c r="J51" s="10">
        <f t="shared" si="12"/>
        <v>0</v>
      </c>
      <c r="K51" s="17" t="e">
        <f t="shared" si="13"/>
        <v>#DIV/0!</v>
      </c>
      <c r="L51" s="14">
        <f>'[1]2024_60-69 ΕΞΟΔΑ+ΟΜ 2'!F11</f>
        <v>0</v>
      </c>
      <c r="M51" s="15">
        <f t="shared" si="14"/>
        <v>0</v>
      </c>
      <c r="N51" s="10">
        <f>L51+'[1]2025 Φεβρουάριος'!N51</f>
        <v>0</v>
      </c>
      <c r="O51" s="15">
        <f t="shared" si="15"/>
        <v>0</v>
      </c>
      <c r="P51" s="10"/>
      <c r="Q51" s="15" t="e">
        <f t="shared" si="16"/>
        <v>#DIV/0!</v>
      </c>
    </row>
    <row r="52" spans="1:17" ht="15" customHeight="1" x14ac:dyDescent="0.25">
      <c r="A52" s="67">
        <v>51</v>
      </c>
      <c r="B52" s="67">
        <v>9</v>
      </c>
      <c r="C52" s="45" t="str">
        <f>[1]ΑΝΤΙΣΤΟΙΧΙΣΗ!I195</f>
        <v xml:space="preserve">Χαρτόσημο ενοικίων </v>
      </c>
      <c r="D52" s="14">
        <f>'[1]2025_60-69 ΕΞΟΔΑ+ΟΜ 2'!F12</f>
        <v>321.41000000000003</v>
      </c>
      <c r="E52" s="15">
        <f t="shared" si="9"/>
        <v>7.6298047204248626E-3</v>
      </c>
      <c r="F52" s="10">
        <f>'[1]2025 Φεβρουάριος'!F52+'[1]2025 Μάρτιος'!D52</f>
        <v>964.23</v>
      </c>
      <c r="G52" s="15">
        <f t="shared" si="10"/>
        <v>7.7625703113867626E-3</v>
      </c>
      <c r="H52" s="14"/>
      <c r="I52" s="16" t="e">
        <f t="shared" si="11"/>
        <v>#DIV/0!</v>
      </c>
      <c r="J52" s="10">
        <f t="shared" si="12"/>
        <v>0</v>
      </c>
      <c r="K52" s="17" t="e">
        <f t="shared" si="13"/>
        <v>#DIV/0!</v>
      </c>
      <c r="L52" s="14">
        <f>'[1]2024_60-69 ΕΞΟΔΑ+ΟΜ 2'!F12</f>
        <v>327.67</v>
      </c>
      <c r="M52" s="15">
        <f t="shared" si="14"/>
        <v>6.6671577117408086E-3</v>
      </c>
      <c r="N52" s="10">
        <f>L52+'[1]2025 Φεβρουάριος'!N52</f>
        <v>990.43000000000006</v>
      </c>
      <c r="O52" s="15">
        <f t="shared" si="15"/>
        <v>7.7615270937581946E-3</v>
      </c>
      <c r="P52" s="10"/>
      <c r="Q52" s="15">
        <f t="shared" si="16"/>
        <v>1.027171940304699</v>
      </c>
    </row>
    <row r="53" spans="1:17" ht="15" customHeight="1" x14ac:dyDescent="0.25">
      <c r="A53" s="67">
        <v>52</v>
      </c>
      <c r="B53" s="67">
        <v>10</v>
      </c>
      <c r="C53" s="45" t="str">
        <f>[1]ΑΝΤΙΣΤΟΙΧΙΣΗ!I196</f>
        <v xml:space="preserve">Κοινόχρηστες Δαπάνες </v>
      </c>
      <c r="D53" s="14">
        <f>'[1]2025_60-69 ΕΞΟΔΑ+ΟΜ 2'!F13</f>
        <v>970.42000000000007</v>
      </c>
      <c r="E53" s="15">
        <f t="shared" si="9"/>
        <v>2.3036355735025965E-2</v>
      </c>
      <c r="F53" s="10">
        <f>'[1]2025 Φεβρουάριος'!F53+'[1]2025 Μάρτιος'!D53</f>
        <v>1725.0600000000002</v>
      </c>
      <c r="G53" s="15">
        <f t="shared" si="10"/>
        <v>1.3887661181835091E-2</v>
      </c>
      <c r="H53" s="14"/>
      <c r="I53" s="16" t="e">
        <f t="shared" si="11"/>
        <v>#DIV/0!</v>
      </c>
      <c r="J53" s="10">
        <f t="shared" si="12"/>
        <v>0</v>
      </c>
      <c r="K53" s="17" t="e">
        <f t="shared" si="13"/>
        <v>#DIV/0!</v>
      </c>
      <c r="L53" s="14">
        <f>'[1]2024_60-69 ΕΞΟΔΑ+ΟΜ 2'!F13</f>
        <v>951.13</v>
      </c>
      <c r="M53" s="15">
        <f t="shared" si="14"/>
        <v>1.9352805305240136E-2</v>
      </c>
      <c r="N53" s="10">
        <f>L53+'[1]2025 Φεβρουάριος'!N53</f>
        <v>1968.88</v>
      </c>
      <c r="O53" s="15">
        <f t="shared" si="15"/>
        <v>1.5429172646586466E-2</v>
      </c>
      <c r="P53" s="10"/>
      <c r="Q53" s="15">
        <f t="shared" si="16"/>
        <v>1.1413400113619236</v>
      </c>
    </row>
    <row r="54" spans="1:17" ht="15" customHeight="1" x14ac:dyDescent="0.25">
      <c r="A54" s="67">
        <v>53</v>
      </c>
      <c r="B54" s="67">
        <v>11</v>
      </c>
      <c r="C54" s="45" t="str">
        <f>[1]ΑΝΤΙΣΤΟΙΧΙΣΗ!I197</f>
        <v xml:space="preserve">Ενέργεια </v>
      </c>
      <c r="D54" s="14">
        <f>'[1]2025_60-69 ΕΞΟΔΑ+ΟΜ 2'!F14</f>
        <v>1191.53</v>
      </c>
      <c r="E54" s="15">
        <f t="shared" si="9"/>
        <v>2.8285184712758895E-2</v>
      </c>
      <c r="F54" s="10">
        <f>'[1]2025 Φεβρουάριος'!F54+'[1]2025 Μάρτιος'!D54</f>
        <v>2145.25</v>
      </c>
      <c r="G54" s="15">
        <f t="shared" si="10"/>
        <v>1.7270416768304712E-2</v>
      </c>
      <c r="H54" s="14"/>
      <c r="I54" s="16" t="e">
        <f t="shared" si="11"/>
        <v>#DIV/0!</v>
      </c>
      <c r="J54" s="10">
        <f t="shared" si="12"/>
        <v>0</v>
      </c>
      <c r="K54" s="17" t="e">
        <f t="shared" si="13"/>
        <v>#DIV/0!</v>
      </c>
      <c r="L54" s="14">
        <f>'[1]2024_60-69 ΕΞΟΔΑ+ΟΜ 2'!F14</f>
        <v>462.96999999999991</v>
      </c>
      <c r="M54" s="15">
        <f t="shared" si="14"/>
        <v>9.4201300265652696E-3</v>
      </c>
      <c r="N54" s="10">
        <f>L54+'[1]2025 Φεβρουάριος'!N54</f>
        <v>1868.75</v>
      </c>
      <c r="O54" s="15">
        <f t="shared" si="15"/>
        <v>1.464450163712794E-2</v>
      </c>
      <c r="P54" s="10"/>
      <c r="Q54" s="15">
        <f t="shared" si="16"/>
        <v>0.87111059317095907</v>
      </c>
    </row>
    <row r="55" spans="1:17" ht="15" customHeight="1" x14ac:dyDescent="0.25">
      <c r="A55" s="67">
        <v>54</v>
      </c>
      <c r="B55" s="67">
        <v>12</v>
      </c>
      <c r="C55" s="45" t="str">
        <f>[1]ΑΝΤΙΣΤΟΙΧΙΣΗ!I198</f>
        <v>Φυσικό αέριο</v>
      </c>
      <c r="D55" s="14">
        <f>'[1]2025_60-69 ΕΞΟΔΑ+ΟΜ 2'!F15</f>
        <v>656.05000000000007</v>
      </c>
      <c r="E55" s="15">
        <f t="shared" si="9"/>
        <v>1.5573670348883767E-2</v>
      </c>
      <c r="F55" s="10">
        <f>'[1]2025 Φεβρουάριος'!F55+'[1]2025 Μάρτιος'!D55</f>
        <v>722.69</v>
      </c>
      <c r="G55" s="15">
        <f t="shared" si="10"/>
        <v>5.8180433489272267E-3</v>
      </c>
      <c r="H55" s="14"/>
      <c r="I55" s="16" t="e">
        <f t="shared" si="11"/>
        <v>#DIV/0!</v>
      </c>
      <c r="J55" s="10"/>
      <c r="K55" s="17"/>
      <c r="L55" s="14">
        <f>'[1]2024_60-69 ΕΞΟΔΑ+ΟΜ 2'!F15</f>
        <v>0</v>
      </c>
      <c r="M55" s="15"/>
      <c r="N55" s="10">
        <f>L55+'[1]2025 Φεβρουάριος'!N55</f>
        <v>0</v>
      </c>
      <c r="O55" s="15">
        <f t="shared" si="15"/>
        <v>0</v>
      </c>
      <c r="P55" s="10"/>
      <c r="Q55" s="15"/>
    </row>
    <row r="56" spans="1:17" ht="15" customHeight="1" x14ac:dyDescent="0.25">
      <c r="A56" s="67">
        <v>55</v>
      </c>
      <c r="B56" s="67">
        <v>13</v>
      </c>
      <c r="C56" s="45" t="str">
        <f>[1]ΑΝΤΙΣΤΟΙΧΙΣΗ!I199</f>
        <v xml:space="preserve">Τηλεπικοινωνίες (Τηλεφωνία &amp; Διαδίκτυο) </v>
      </c>
      <c r="D56" s="14">
        <f>'[1]2025_60-69 ΕΞΟΔΑ+ΟΜ 2'!F16</f>
        <v>348.42</v>
      </c>
      <c r="E56" s="15">
        <f t="shared" si="9"/>
        <v>8.2709827344837773E-3</v>
      </c>
      <c r="F56" s="10">
        <f>'[1]2025 Φεβρουάριος'!F56+'[1]2025 Μάρτιος'!D56</f>
        <v>897.07000000000016</v>
      </c>
      <c r="G56" s="15">
        <f t="shared" si="10"/>
        <v>7.221896175430887E-3</v>
      </c>
      <c r="H56" s="14"/>
      <c r="I56" s="16" t="e">
        <f t="shared" si="11"/>
        <v>#DIV/0!</v>
      </c>
      <c r="J56" s="10">
        <f t="shared" si="12"/>
        <v>0</v>
      </c>
      <c r="K56" s="17" t="e">
        <f t="shared" si="13"/>
        <v>#DIV/0!</v>
      </c>
      <c r="L56" s="14">
        <f>'[1]2024_60-69 ΕΞΟΔΑ+ΟΜ 2'!F16</f>
        <v>359.66999999999996</v>
      </c>
      <c r="M56" s="15">
        <f t="shared" si="14"/>
        <v>7.3182672023127428E-3</v>
      </c>
      <c r="N56" s="10">
        <f>L56+'[1]2025 Φεβρουάριος'!N56</f>
        <v>844.26</v>
      </c>
      <c r="O56" s="15">
        <f t="shared" si="15"/>
        <v>6.6160625830965266E-3</v>
      </c>
      <c r="P56" s="10"/>
      <c r="Q56" s="15">
        <f t="shared" si="16"/>
        <v>0.94113056952077301</v>
      </c>
    </row>
    <row r="57" spans="1:17" ht="42.75" customHeight="1" x14ac:dyDescent="0.25">
      <c r="A57" s="67">
        <v>56</v>
      </c>
      <c r="B57" s="67">
        <v>14</v>
      </c>
      <c r="C57" s="45" t="str">
        <f>[1]ΑΝΤΙΣΤΟΙΧΙΣΗ!I200</f>
        <v xml:space="preserve">Ύδρευση </v>
      </c>
      <c r="D57" s="14">
        <f>'[1]2025_60-69 ΕΞΟΔΑ+ΟΜ 2'!F17</f>
        <v>8.93</v>
      </c>
      <c r="E57" s="15">
        <f t="shared" si="9"/>
        <v>2.119851782875269E-4</v>
      </c>
      <c r="F57" s="10">
        <f>'[1]2025 Φεβρουάριος'!F57+'[1]2025 Μάρτιος'!D57</f>
        <v>84.57</v>
      </c>
      <c r="G57" s="15">
        <f t="shared" si="10"/>
        <v>6.8083400354062662E-4</v>
      </c>
      <c r="H57" s="14"/>
      <c r="I57" s="16" t="e">
        <f t="shared" si="11"/>
        <v>#DIV/0!</v>
      </c>
      <c r="J57" s="10">
        <f t="shared" si="12"/>
        <v>0</v>
      </c>
      <c r="K57" s="17" t="e">
        <f t="shared" si="13"/>
        <v>#DIV/0!</v>
      </c>
      <c r="L57" s="14">
        <f>'[1]2024_60-69 ΕΞΟΔΑ+ΟΜ 2'!F17</f>
        <v>6.36</v>
      </c>
      <c r="M57" s="15">
        <f t="shared" si="14"/>
        <v>1.2940801125117205E-4</v>
      </c>
      <c r="N57" s="10">
        <f>L57+'[1]2025 Φεβρουάριος'!N57</f>
        <v>-20.589999999999975</v>
      </c>
      <c r="O57" s="15">
        <f t="shared" si="15"/>
        <v>-1.6135400064666965E-4</v>
      </c>
      <c r="P57" s="10"/>
      <c r="Q57" s="15">
        <f t="shared" si="16"/>
        <v>-0.24346695045524391</v>
      </c>
    </row>
    <row r="58" spans="1:17" ht="42.75" customHeight="1" x14ac:dyDescent="0.25">
      <c r="A58" s="67">
        <v>57</v>
      </c>
      <c r="B58" s="67">
        <v>15</v>
      </c>
      <c r="C58" s="45" t="str">
        <f>[1]ΑΝΤΙΣΤΟΙΧΙΣΗ!I201</f>
        <v xml:space="preserve">Ασφάλιστρα </v>
      </c>
      <c r="D58" s="14">
        <f>'[1]2025_60-69 ΕΞΟΔΑ+ΟΜ 2'!F18</f>
        <v>0</v>
      </c>
      <c r="E58" s="15">
        <f t="shared" si="9"/>
        <v>0</v>
      </c>
      <c r="F58" s="10">
        <f>'[1]2025 Φεβρουάριος'!F58+'[1]2025 Μάρτιος'!D58</f>
        <v>3780.7</v>
      </c>
      <c r="G58" s="15">
        <f t="shared" si="10"/>
        <v>3.043666923478831E-2</v>
      </c>
      <c r="H58" s="14"/>
      <c r="I58" s="16" t="e">
        <f t="shared" si="11"/>
        <v>#DIV/0!</v>
      </c>
      <c r="J58" s="10">
        <f t="shared" si="12"/>
        <v>0</v>
      </c>
      <c r="K58" s="17" t="e">
        <f t="shared" si="13"/>
        <v>#DIV/0!</v>
      </c>
      <c r="L58" s="14">
        <f>'[1]2024_60-69 ΕΞΟΔΑ+ΟΜ 2'!F18</f>
        <v>0</v>
      </c>
      <c r="M58" s="15">
        <f t="shared" si="14"/>
        <v>0</v>
      </c>
      <c r="N58" s="10">
        <f>L58+'[1]2025 Φεβρουάριος'!N58</f>
        <v>768.31000000000017</v>
      </c>
      <c r="O58" s="15">
        <f t="shared" si="15"/>
        <v>6.0208786904731876E-3</v>
      </c>
      <c r="P58" s="10"/>
      <c r="Q58" s="15">
        <f t="shared" si="16"/>
        <v>0.20321898061205601</v>
      </c>
    </row>
    <row r="59" spans="1:17" ht="15" customHeight="1" x14ac:dyDescent="0.25">
      <c r="A59" s="67">
        <v>58</v>
      </c>
      <c r="B59" s="67">
        <v>16</v>
      </c>
      <c r="C59" s="45" t="str">
        <f>[1]ΑΝΤΙΣΤΟΙΧΙΣΗ!I202</f>
        <v xml:space="preserve">Αναλώσιμα τρόφιμα  </v>
      </c>
      <c r="D59" s="14">
        <f>'[1]2025_60-69 ΕΞΟΔΑ+ΟΜ 2'!F19</f>
        <v>126.36999999999999</v>
      </c>
      <c r="E59" s="15">
        <f t="shared" si="9"/>
        <v>2.9998395274574213E-3</v>
      </c>
      <c r="F59" s="10">
        <f>'[1]2025 Φεβρουάριος'!F59+'[1]2025 Μάρτιος'!D59</f>
        <v>229.05</v>
      </c>
      <c r="G59" s="15">
        <f t="shared" si="10"/>
        <v>1.8439757421187248E-3</v>
      </c>
      <c r="H59" s="14"/>
      <c r="I59" s="16" t="e">
        <f t="shared" si="11"/>
        <v>#DIV/0!</v>
      </c>
      <c r="J59" s="10">
        <f t="shared" si="12"/>
        <v>0</v>
      </c>
      <c r="K59" s="17" t="e">
        <f t="shared" si="13"/>
        <v>#DIV/0!</v>
      </c>
      <c r="L59" s="14">
        <f>'[1]2024_60-69 ΕΞΟΔΑ+ΟΜ 2'!F19</f>
        <v>249.66000000000008</v>
      </c>
      <c r="M59" s="15">
        <f t="shared" si="14"/>
        <v>5.0798748567559152E-3</v>
      </c>
      <c r="N59" s="10">
        <f>L59+'[1]2025 Φεβρουάριος'!N59</f>
        <v>254.5</v>
      </c>
      <c r="O59" s="15">
        <f t="shared" si="15"/>
        <v>1.9943950055647149E-3</v>
      </c>
      <c r="P59" s="10"/>
      <c r="Q59" s="15">
        <f t="shared" si="16"/>
        <v>1.1111111111111112</v>
      </c>
    </row>
    <row r="60" spans="1:17" ht="42.75" customHeight="1" x14ac:dyDescent="0.25">
      <c r="A60" s="67">
        <v>59</v>
      </c>
      <c r="B60" s="67">
        <v>17</v>
      </c>
      <c r="C60" s="45" t="str">
        <f>[1]ΑΝΤΙΣΤΟΙΧΙΣΗ!I203</f>
        <v xml:space="preserve">Εντυπα και γραφική ύλη </v>
      </c>
      <c r="D60" s="14">
        <f>'[1]2025_60-69 ΕΞΟΔΑ+ΟΜ 2'!F20</f>
        <v>0</v>
      </c>
      <c r="E60" s="15">
        <f t="shared" si="9"/>
        <v>0</v>
      </c>
      <c r="F60" s="10">
        <f>'[1]2025 Φεβρουάριος'!F60+'[1]2025 Μάρτιος'!D60</f>
        <v>0</v>
      </c>
      <c r="G60" s="15">
        <f t="shared" si="10"/>
        <v>0</v>
      </c>
      <c r="H60" s="14"/>
      <c r="I60" s="16" t="e">
        <f t="shared" si="11"/>
        <v>#DIV/0!</v>
      </c>
      <c r="J60" s="10">
        <f t="shared" si="12"/>
        <v>0</v>
      </c>
      <c r="K60" s="17" t="e">
        <f t="shared" si="13"/>
        <v>#DIV/0!</v>
      </c>
      <c r="L60" s="14">
        <f>'[1]2024_60-69 ΕΞΟΔΑ+ΟΜ 2'!F20</f>
        <v>0</v>
      </c>
      <c r="M60" s="15">
        <f t="shared" si="14"/>
        <v>0</v>
      </c>
      <c r="N60" s="10">
        <f>L60+'[1]2025 Φεβρουάριος'!N60</f>
        <v>0</v>
      </c>
      <c r="O60" s="15">
        <f t="shared" si="15"/>
        <v>0</v>
      </c>
      <c r="P60" s="10"/>
      <c r="Q60" s="15" t="e">
        <f t="shared" si="16"/>
        <v>#DIV/0!</v>
      </c>
    </row>
    <row r="61" spans="1:17" ht="28.5" customHeight="1" x14ac:dyDescent="0.25">
      <c r="A61" s="67">
        <v>60</v>
      </c>
      <c r="B61" s="67">
        <v>18</v>
      </c>
      <c r="C61" s="45" t="str">
        <f>[1]ΑΝΤΙΣΤΟΙΧΙΣΗ!I204</f>
        <v xml:space="preserve">Υλικά Καθαριότητας </v>
      </c>
      <c r="D61" s="14">
        <f>'[1]2025_60-69 ΕΞΟΔΑ+ΟΜ 2'!D184</f>
        <v>0</v>
      </c>
      <c r="E61" s="15">
        <f t="shared" si="9"/>
        <v>0</v>
      </c>
      <c r="F61" s="10">
        <f>'[1]2025 Φεβρουάριος'!F61+'[1]2025 Μάρτιος'!D61</f>
        <v>0</v>
      </c>
      <c r="G61" s="15">
        <f t="shared" si="10"/>
        <v>0</v>
      </c>
      <c r="H61" s="14"/>
      <c r="I61" s="16" t="e">
        <f t="shared" si="11"/>
        <v>#DIV/0!</v>
      </c>
      <c r="J61" s="10">
        <f t="shared" si="12"/>
        <v>0</v>
      </c>
      <c r="K61" s="17" t="e">
        <f t="shared" si="13"/>
        <v>#DIV/0!</v>
      </c>
      <c r="L61" s="14">
        <f>'[1]2024_60-69 ΕΞΟΔΑ+ΟΜ 2'!F21</f>
        <v>0</v>
      </c>
      <c r="M61" s="15">
        <f t="shared" si="14"/>
        <v>0</v>
      </c>
      <c r="N61" s="10">
        <f>L61+'[1]2025 Φεβρουάριος'!N61</f>
        <v>17.98</v>
      </c>
      <c r="O61" s="15">
        <f t="shared" si="15"/>
        <v>1.4090067662103566E-4</v>
      </c>
      <c r="P61" s="10"/>
      <c r="Q61" s="15" t="e">
        <f t="shared" si="16"/>
        <v>#DIV/0!</v>
      </c>
    </row>
    <row r="62" spans="1:17" ht="15" customHeight="1" x14ac:dyDescent="0.25">
      <c r="A62" s="67">
        <v>61</v>
      </c>
      <c r="B62" s="67">
        <v>19</v>
      </c>
      <c r="C62" s="72" t="str">
        <f>[1]ΑΝΤΙΣΤΟΙΧΙΣΗ!I205</f>
        <v>Υλικά Φαρμακείου</v>
      </c>
      <c r="D62" s="14">
        <f>'[1]2025_60-69 ΕΞΟΔΑ+ΟΜ 2'!F22</f>
        <v>0</v>
      </c>
      <c r="E62" s="15">
        <f t="shared" si="9"/>
        <v>0</v>
      </c>
      <c r="F62" s="10">
        <f>'[1]2025 Φεβρουάριος'!F62+'[1]2025 Μάρτιος'!D62</f>
        <v>0</v>
      </c>
      <c r="G62" s="15">
        <f t="shared" si="10"/>
        <v>0</v>
      </c>
      <c r="H62" s="14"/>
      <c r="I62" s="16" t="e">
        <f t="shared" si="11"/>
        <v>#DIV/0!</v>
      </c>
      <c r="J62" s="10">
        <f t="shared" si="12"/>
        <v>0</v>
      </c>
      <c r="K62" s="17" t="e">
        <f t="shared" si="13"/>
        <v>#DIV/0!</v>
      </c>
      <c r="L62" s="14">
        <f>'[1]2024_60-69 ΕΞΟΔΑ+ΟΜ 2'!F22</f>
        <v>0</v>
      </c>
      <c r="M62" s="15">
        <f t="shared" si="14"/>
        <v>0</v>
      </c>
      <c r="N62" s="10">
        <f>L62+'[1]2025 Φεβρουάριος'!N62</f>
        <v>61.85</v>
      </c>
      <c r="O62" s="15">
        <f t="shared" si="15"/>
        <v>4.846889237492244E-4</v>
      </c>
      <c r="P62" s="10"/>
      <c r="Q62" s="15" t="e">
        <f t="shared" si="16"/>
        <v>#DIV/0!</v>
      </c>
    </row>
    <row r="63" spans="1:17" ht="22.5" customHeight="1" x14ac:dyDescent="0.25">
      <c r="A63" s="67">
        <v>62</v>
      </c>
      <c r="B63" s="67">
        <v>20</v>
      </c>
      <c r="C63" s="73" t="str">
        <f>[1]ΑΝΤΙΣΤΟΙΧΙΣΗ!I206</f>
        <v>Διάφορα αναλώσιμα</v>
      </c>
      <c r="D63" s="14">
        <f>'[1]2025_60-69 ΕΞΟΔΑ+ΟΜ 2'!F23</f>
        <v>45.559999999999995</v>
      </c>
      <c r="E63" s="15">
        <f t="shared" si="9"/>
        <v>1.0815279644770129E-3</v>
      </c>
      <c r="F63" s="10">
        <f>'[1]2025 Φεβρουάριος'!F63+'[1]2025 Μάρτιος'!D63</f>
        <v>138.18</v>
      </c>
      <c r="G63" s="15">
        <f t="shared" si="10"/>
        <v>1.1124233488145183E-3</v>
      </c>
      <c r="H63" s="14"/>
      <c r="I63" s="16" t="e">
        <f t="shared" si="11"/>
        <v>#DIV/0!</v>
      </c>
      <c r="J63" s="10">
        <f t="shared" si="12"/>
        <v>0</v>
      </c>
      <c r="K63" s="17" t="e">
        <f t="shared" si="13"/>
        <v>#DIV/0!</v>
      </c>
      <c r="L63" s="14">
        <f>'[1]2024_60-69 ΕΞΟΔΑ+ΟΜ 2'!F23</f>
        <v>0</v>
      </c>
      <c r="M63" s="15">
        <f t="shared" si="14"/>
        <v>0</v>
      </c>
      <c r="N63" s="10">
        <f>L63+'[1]2025 Φεβρουάριος'!N63</f>
        <v>462.48</v>
      </c>
      <c r="O63" s="15">
        <f t="shared" si="15"/>
        <v>3.6242349790709992E-3</v>
      </c>
      <c r="P63" s="10"/>
      <c r="Q63" s="15">
        <f t="shared" si="16"/>
        <v>3.3469387755102042</v>
      </c>
    </row>
    <row r="64" spans="1:17" ht="36" customHeight="1" x14ac:dyDescent="0.25">
      <c r="A64" s="67">
        <v>63</v>
      </c>
      <c r="B64" s="67">
        <v>21</v>
      </c>
      <c r="C64" s="74" t="str">
        <f>[1]ΑΝΤΙΣΤΟΙΧΙΣΗ!I207</f>
        <v>Αμοιβές συνεργατών ( Μέσα ανεύρεσης Πελατείας Booking Airbnb κλπ)</v>
      </c>
      <c r="D64" s="14">
        <f>'[1]2025_60-69 ΕΞΟΔΑ+ΟΜ 2'!F24</f>
        <v>5452.54</v>
      </c>
      <c r="E64" s="15">
        <f t="shared" si="9"/>
        <v>0.12943534871443135</v>
      </c>
      <c r="F64" s="10">
        <f>'[1]2025 Φεβρουάριος'!F64+'[1]2025 Μάρτιος'!D64</f>
        <v>25288.31</v>
      </c>
      <c r="G64" s="15">
        <f t="shared" si="10"/>
        <v>0.20358450207019588</v>
      </c>
      <c r="H64" s="14"/>
      <c r="I64" s="16" t="e">
        <f t="shared" si="11"/>
        <v>#DIV/0!</v>
      </c>
      <c r="J64" s="10">
        <f t="shared" si="12"/>
        <v>0</v>
      </c>
      <c r="K64" s="17" t="e">
        <f t="shared" si="13"/>
        <v>#DIV/0!</v>
      </c>
      <c r="L64" s="14">
        <f>'[1]2024_60-69 ΕΞΟΔΑ+ΟΜ 2'!F24</f>
        <v>4924.2699999999995</v>
      </c>
      <c r="M64" s="15">
        <f t="shared" si="14"/>
        <v>0.10019496659808316</v>
      </c>
      <c r="N64" s="10">
        <f>L64+'[1]2025 Φεβρουάριος'!N64</f>
        <v>13882.39</v>
      </c>
      <c r="O64" s="15">
        <f t="shared" si="15"/>
        <v>0.10878966318782531</v>
      </c>
      <c r="P64" s="10"/>
      <c r="Q64" s="15">
        <f t="shared" si="16"/>
        <v>0.54896471927147361</v>
      </c>
    </row>
    <row r="65" spans="1:17" ht="36" customHeight="1" x14ac:dyDescent="0.25">
      <c r="A65" s="67">
        <v>64</v>
      </c>
      <c r="B65" s="67">
        <v>22</v>
      </c>
      <c r="C65" s="74" t="str">
        <f>[1]ΑΝΤΙΣΤΟΙΧΙΣΗ!I208</f>
        <v>Εξοδα για Αναψυχή Πελατών (Κρουαζιέρες Ποδήλατα - Μαθήματα)</v>
      </c>
      <c r="D65" s="14">
        <f>'[1]2025_60-69 ΕΞΟΔΑ+ΟΜ 2'!F25</f>
        <v>768.5</v>
      </c>
      <c r="E65" s="15">
        <f t="shared" si="9"/>
        <v>1.8243069374464103E-2</v>
      </c>
      <c r="F65" s="10">
        <f>'[1]2025 Φεβρουάριος'!F65+'[1]2025 Μάρτιος'!D65</f>
        <v>768.5</v>
      </c>
      <c r="G65" s="15">
        <f t="shared" si="10"/>
        <v>6.1868384973509712E-3</v>
      </c>
      <c r="H65" s="14"/>
      <c r="I65" s="16" t="e">
        <f t="shared" si="11"/>
        <v>#DIV/0!</v>
      </c>
      <c r="J65" s="10">
        <f t="shared" si="12"/>
        <v>0</v>
      </c>
      <c r="K65" s="17" t="e">
        <f t="shared" si="13"/>
        <v>#DIV/0!</v>
      </c>
      <c r="L65" s="14">
        <f>'[1]2024_60-69 ΕΞΟΔΑ+ΟΜ 2'!F25</f>
        <v>0</v>
      </c>
      <c r="M65" s="15">
        <f t="shared" si="14"/>
        <v>0</v>
      </c>
      <c r="N65" s="10">
        <f>L65+'[1]2025 Φεβρουάριος'!N65</f>
        <v>0</v>
      </c>
      <c r="O65" s="15">
        <f t="shared" si="15"/>
        <v>0</v>
      </c>
      <c r="P65" s="10"/>
      <c r="Q65" s="15">
        <f t="shared" si="16"/>
        <v>0</v>
      </c>
    </row>
    <row r="66" spans="1:17" ht="36" customHeight="1" x14ac:dyDescent="0.25">
      <c r="A66" s="67">
        <v>65</v>
      </c>
      <c r="B66" s="67">
        <v>23</v>
      </c>
      <c r="C66" s="72" t="str">
        <f>[1]ΑΝΤΙΣΤΟΙΧΙΣΗ!I209</f>
        <v>Εξοδα για Μεταφορά Πελατών</v>
      </c>
      <c r="D66" s="14">
        <f>'[1]2025_60-69 ΕΞΟΔΑ+ΟΜ 2'!F26</f>
        <v>0</v>
      </c>
      <c r="E66" s="15">
        <f t="shared" si="9"/>
        <v>0</v>
      </c>
      <c r="F66" s="10">
        <f>'[1]2025 Φεβρουάριος'!F66+'[1]2025 Μάρτιος'!D66</f>
        <v>0</v>
      </c>
      <c r="G66" s="15">
        <f t="shared" si="10"/>
        <v>0</v>
      </c>
      <c r="H66" s="14"/>
      <c r="I66" s="16" t="e">
        <f t="shared" si="11"/>
        <v>#DIV/0!</v>
      </c>
      <c r="J66" s="10">
        <f t="shared" si="12"/>
        <v>0</v>
      </c>
      <c r="K66" s="17" t="e">
        <f t="shared" si="13"/>
        <v>#DIV/0!</v>
      </c>
      <c r="L66" s="14">
        <f>'[1]2024_60-69 ΕΞΟΔΑ+ΟΜ 2'!F26</f>
        <v>0</v>
      </c>
      <c r="M66" s="15">
        <f t="shared" si="14"/>
        <v>0</v>
      </c>
      <c r="N66" s="10">
        <f>L66+'[1]2025 Φεβρουάριος'!N66</f>
        <v>0</v>
      </c>
      <c r="O66" s="15">
        <f t="shared" si="15"/>
        <v>0</v>
      </c>
      <c r="P66" s="10"/>
      <c r="Q66" s="15" t="e">
        <f t="shared" si="16"/>
        <v>#DIV/0!</v>
      </c>
    </row>
    <row r="67" spans="1:17" ht="15.75" customHeight="1" x14ac:dyDescent="0.25">
      <c r="A67" s="67">
        <v>66</v>
      </c>
      <c r="B67" s="67">
        <v>24</v>
      </c>
      <c r="C67" s="74" t="str">
        <f>[1]ΑΝΤΙΣΤΟΙΧΙΣΗ!I210</f>
        <v xml:space="preserve">Έξοδα για σύσταση πελατείας αποθήκευσης Αποσκευών ( Radical) </v>
      </c>
      <c r="D67" s="14">
        <f>'[1]2025_60-69 ΕΞΟΔΑ+ΟΜ 2'!F27</f>
        <v>0</v>
      </c>
      <c r="E67" s="15">
        <f t="shared" si="9"/>
        <v>0</v>
      </c>
      <c r="F67" s="10">
        <f>'[1]2025 Φεβρουάριος'!F67+'[1]2025 Μάρτιος'!D67</f>
        <v>0</v>
      </c>
      <c r="G67" s="15">
        <f t="shared" si="10"/>
        <v>0</v>
      </c>
      <c r="H67" s="14"/>
      <c r="I67" s="16" t="e">
        <f t="shared" si="11"/>
        <v>#DIV/0!</v>
      </c>
      <c r="J67" s="10">
        <f t="shared" si="12"/>
        <v>0</v>
      </c>
      <c r="K67" s="17" t="e">
        <f t="shared" si="13"/>
        <v>#DIV/0!</v>
      </c>
      <c r="L67" s="14">
        <f>'[1]2024_60-69 ΕΞΟΔΑ+ΟΜ 2'!F27</f>
        <v>0</v>
      </c>
      <c r="M67" s="15">
        <f t="shared" si="14"/>
        <v>0</v>
      </c>
      <c r="N67" s="10">
        <f>L67+'[1]2025 Φεβρουάριος'!N67</f>
        <v>0</v>
      </c>
      <c r="O67" s="15">
        <f t="shared" si="15"/>
        <v>0</v>
      </c>
      <c r="P67" s="10"/>
      <c r="Q67" s="15" t="e">
        <f t="shared" si="16"/>
        <v>#DIV/0!</v>
      </c>
    </row>
    <row r="68" spans="1:17" ht="27.75" customHeight="1" x14ac:dyDescent="0.25">
      <c r="A68" s="67">
        <v>67</v>
      </c>
      <c r="B68" s="67">
        <v>25</v>
      </c>
      <c r="C68" s="74" t="str">
        <f>[1]ΑΝΤΙΣΤΟΙΧΙΣΗ!I211</f>
        <v>Αμοιβές Τρίτων ( Καθαριστήριο και άλλα άμεσα έξοδα )</v>
      </c>
      <c r="D68" s="14">
        <f>'[1]2025_60-69 ΕΞΟΔΑ+ΟΜ 2'!F28</f>
        <v>982.57</v>
      </c>
      <c r="E68" s="15">
        <f t="shared" si="9"/>
        <v>2.3324779017914368E-2</v>
      </c>
      <c r="F68" s="10">
        <f>'[1]2025 Φεβρουάριος'!F68+'[1]2025 Μάρτιος'!D68</f>
        <v>2243.94</v>
      </c>
      <c r="G68" s="15">
        <f t="shared" si="10"/>
        <v>1.806492436922022E-2</v>
      </c>
      <c r="H68" s="14"/>
      <c r="I68" s="16" t="e">
        <f t="shared" si="11"/>
        <v>#DIV/0!</v>
      </c>
      <c r="J68" s="10">
        <f t="shared" si="12"/>
        <v>0</v>
      </c>
      <c r="K68" s="17" t="e">
        <f t="shared" si="13"/>
        <v>#DIV/0!</v>
      </c>
      <c r="L68" s="14">
        <f>'[1]2024_60-69 ΕΞΟΔΑ+ΟΜ 2'!F28</f>
        <v>1023.77</v>
      </c>
      <c r="M68" s="15">
        <f t="shared" si="14"/>
        <v>2.0830823848838428E-2</v>
      </c>
      <c r="N68" s="10">
        <f>L68+'[1]2025 Φεβρουάριος'!N68</f>
        <v>2181.1099999999997</v>
      </c>
      <c r="O68" s="15">
        <f t="shared" si="15"/>
        <v>1.7092317841207287E-2</v>
      </c>
      <c r="P68" s="10"/>
      <c r="Q68" s="15">
        <f t="shared" si="16"/>
        <v>0.9720001426063084</v>
      </c>
    </row>
    <row r="69" spans="1:17" ht="78.75" customHeight="1" x14ac:dyDescent="0.25">
      <c r="A69" s="67">
        <v>68</v>
      </c>
      <c r="B69" s="67">
        <v>26</v>
      </c>
      <c r="C69" s="45" t="str">
        <f>[1]ΑΝΤΙΣΤΟΙΧΙΣΗ!I212</f>
        <v>Επισκευές - Συντηρήσεις</v>
      </c>
      <c r="D69" s="14">
        <f>'[1]2025_60-69 ΕΞΟΔΑ+ΟΜ 2'!F29</f>
        <v>0</v>
      </c>
      <c r="E69" s="15">
        <f t="shared" si="9"/>
        <v>0</v>
      </c>
      <c r="F69" s="10">
        <f>'[1]2025 Φεβρουάριος'!F69+'[1]2025 Μάρτιος'!D69</f>
        <v>0</v>
      </c>
      <c r="G69" s="15">
        <f t="shared" si="10"/>
        <v>0</v>
      </c>
      <c r="H69" s="14"/>
      <c r="I69" s="16" t="e">
        <f t="shared" si="11"/>
        <v>#DIV/0!</v>
      </c>
      <c r="J69" s="10">
        <f t="shared" si="12"/>
        <v>0</v>
      </c>
      <c r="K69" s="17" t="e">
        <f t="shared" si="13"/>
        <v>#DIV/0!</v>
      </c>
      <c r="L69" s="14">
        <f>'[1]2024_60-69 ΕΞΟΔΑ+ΟΜ 2'!F29</f>
        <v>1892.4199999999998</v>
      </c>
      <c r="M69" s="15">
        <f t="shared" si="14"/>
        <v>3.8505394442129401E-2</v>
      </c>
      <c r="N69" s="10">
        <f>L69+'[1]2025 Φεβρουάριος'!N69</f>
        <v>3634.55</v>
      </c>
      <c r="O69" s="15">
        <f t="shared" si="15"/>
        <v>2.8482233271022533E-2</v>
      </c>
      <c r="P69" s="10"/>
      <c r="Q69" s="15" t="e">
        <f t="shared" si="16"/>
        <v>#DIV/0!</v>
      </c>
    </row>
    <row r="70" spans="1:17" ht="30" customHeight="1" x14ac:dyDescent="0.25">
      <c r="A70" s="67">
        <v>69</v>
      </c>
      <c r="B70" s="67">
        <v>27</v>
      </c>
      <c r="C70" s="45" t="str">
        <f>[1]ΑΝΤΙΣΤΟΙΧΙΣΗ!I213</f>
        <v>Φόρος Παρεπιδημούντων</v>
      </c>
      <c r="D70" s="14">
        <v>0</v>
      </c>
      <c r="E70" s="15">
        <f t="shared" si="9"/>
        <v>0</v>
      </c>
      <c r="F70" s="10">
        <f>'[1]2025 Φεβρουάριος'!F70+'[1]2025 Μάρτιος'!D70</f>
        <v>0</v>
      </c>
      <c r="G70" s="15">
        <f t="shared" si="10"/>
        <v>0</v>
      </c>
      <c r="H70" s="14"/>
      <c r="I70" s="16" t="e">
        <f t="shared" si="11"/>
        <v>#DIV/0!</v>
      </c>
      <c r="J70" s="10">
        <f t="shared" si="12"/>
        <v>0</v>
      </c>
      <c r="K70" s="17" t="e">
        <f t="shared" si="13"/>
        <v>#DIV/0!</v>
      </c>
      <c r="L70" s="14">
        <f>'[1]2024_60-69 ΕΞΟΔΑ+ΟΜ 2'!F30</f>
        <v>135.74</v>
      </c>
      <c r="M70" s="15">
        <f t="shared" si="14"/>
        <v>2.7619250703198261E-3</v>
      </c>
      <c r="N70" s="10">
        <f>L70+'[1]2025 Φεβρουάριος'!N70</f>
        <v>280.86</v>
      </c>
      <c r="O70" s="15">
        <f t="shared" si="15"/>
        <v>2.2009657417010053E-3</v>
      </c>
      <c r="P70" s="10"/>
      <c r="Q70" s="15" t="e">
        <f t="shared" si="16"/>
        <v>#DIV/0!</v>
      </c>
    </row>
    <row r="71" spans="1:17" ht="33.75" customHeight="1" x14ac:dyDescent="0.25">
      <c r="A71" s="67">
        <v>70</v>
      </c>
      <c r="B71" s="67">
        <v>28</v>
      </c>
      <c r="C71" s="74" t="str">
        <f>[1]ΑΝΤΙΣΤΟΙΧΙΣΗ!I214</f>
        <v>Αποσβέσεις ( Κτήρια - Μηχανήματα - Εξοπλισμός )</v>
      </c>
      <c r="D71" s="14">
        <f>'[1]2025_60-69 ΕΞΟΔΑ+ΟΜ 2'!F31</f>
        <v>7839.9766666666674</v>
      </c>
      <c r="E71" s="15">
        <f t="shared" si="9"/>
        <v>0.18610961382456712</v>
      </c>
      <c r="F71" s="10">
        <f>'[1]2025 Φεβρουάριος'!F71+'[1]2025 Μάρτιος'!D71</f>
        <v>23519.93</v>
      </c>
      <c r="G71" s="15">
        <f t="shared" si="10"/>
        <v>0.18934809157970076</v>
      </c>
      <c r="H71" s="14"/>
      <c r="I71" s="16" t="e">
        <f t="shared" si="11"/>
        <v>#DIV/0!</v>
      </c>
      <c r="J71" s="10">
        <f t="shared" si="12"/>
        <v>0</v>
      </c>
      <c r="K71" s="17" t="e">
        <f t="shared" si="13"/>
        <v>#DIV/0!</v>
      </c>
      <c r="L71" s="14">
        <f>'[1]2024_60-69 ΕΞΟΔΑ+ΟΜ 2'!F31</f>
        <v>7839.98</v>
      </c>
      <c r="M71" s="15">
        <f t="shared" si="14"/>
        <v>0.15952141824669241</v>
      </c>
      <c r="N71" s="10">
        <f>L71+'[1]2025 Φεβρουάριος'!N71</f>
        <v>23519.94</v>
      </c>
      <c r="O71" s="15">
        <f t="shared" si="15"/>
        <v>0.18431454171780651</v>
      </c>
      <c r="P71" s="10"/>
      <c r="Q71" s="15">
        <f t="shared" si="16"/>
        <v>1.0000004251713333</v>
      </c>
    </row>
    <row r="72" spans="1:17" ht="28.5" customHeight="1" x14ac:dyDescent="0.25">
      <c r="A72" s="67">
        <v>71</v>
      </c>
      <c r="B72" s="67">
        <v>29</v>
      </c>
      <c r="C72" s="74" t="str">
        <f>[1]ΑΝΤΙΣΤΟΙΧΙΣΗ!I215</f>
        <v>Αναλώσιμα τρόφιμα  (Ομάδα 2**)</v>
      </c>
      <c r="D72" s="14">
        <f>'[1]2025_60-69 ΕΞΟΔΑ+ΟΜ 2'!F32</f>
        <v>1172.5899999999999</v>
      </c>
      <c r="E72" s="15">
        <f t="shared" si="9"/>
        <v>2.7835576731038203E-2</v>
      </c>
      <c r="F72" s="10">
        <f>'[1]2025 Φεβρουάριος'!F72+'[1]2025 Μάρτιος'!D72</f>
        <v>2906.56</v>
      </c>
      <c r="G72" s="15">
        <f t="shared" si="10"/>
        <v>2.3399371897020738E-2</v>
      </c>
      <c r="H72" s="14"/>
      <c r="I72" s="16" t="e">
        <f t="shared" si="11"/>
        <v>#DIV/0!</v>
      </c>
      <c r="J72" s="10">
        <f t="shared" si="12"/>
        <v>0</v>
      </c>
      <c r="K72" s="17" t="e">
        <f t="shared" si="13"/>
        <v>#DIV/0!</v>
      </c>
      <c r="L72" s="14">
        <f>'[1]2024_60-69 ΕΞΟΔΑ+ΟΜ 2'!F32</f>
        <v>1274.8499999999999</v>
      </c>
      <c r="M72" s="15">
        <f t="shared" si="14"/>
        <v>2.593959168923847E-2</v>
      </c>
      <c r="N72" s="10">
        <f>L72+'[1]2025 Φεβρουάριος'!N72</f>
        <v>3550.08</v>
      </c>
      <c r="O72" s="15">
        <f t="shared" si="15"/>
        <v>2.7820282205717809E-2</v>
      </c>
      <c r="P72" s="10"/>
      <c r="Q72" s="15">
        <f t="shared" si="16"/>
        <v>1.2214026202796433</v>
      </c>
    </row>
    <row r="73" spans="1:17" ht="28.5" customHeight="1" x14ac:dyDescent="0.25">
      <c r="A73" s="67">
        <v>72</v>
      </c>
      <c r="B73" s="67">
        <v>30</v>
      </c>
      <c r="C73" s="74" t="str">
        <f>[1]ΑΝΤΙΣΤΟΙΧΙΣΗ!I216</f>
        <v>Υλικά Καθαριότητας (Ομάδα 2**)</v>
      </c>
      <c r="D73" s="14">
        <f>'[1]2025_60-69 ΕΞΟΔΑ+ΟΜ 2'!F33</f>
        <v>0</v>
      </c>
      <c r="E73" s="15">
        <f t="shared" si="9"/>
        <v>0</v>
      </c>
      <c r="F73" s="10">
        <f>'[1]2025 Φεβρουάριος'!F73+'[1]2025 Μάρτιος'!D73</f>
        <v>0</v>
      </c>
      <c r="G73" s="15">
        <f t="shared" si="10"/>
        <v>0</v>
      </c>
      <c r="H73" s="14"/>
      <c r="I73" s="16" t="e">
        <f t="shared" si="11"/>
        <v>#DIV/0!</v>
      </c>
      <c r="J73" s="10">
        <f t="shared" si="12"/>
        <v>0</v>
      </c>
      <c r="K73" s="17" t="e">
        <f t="shared" si="13"/>
        <v>#DIV/0!</v>
      </c>
      <c r="L73" s="14">
        <f>'[1]2024_60-69 ΕΞΟΔΑ+ΟΜ 2'!F33</f>
        <v>0</v>
      </c>
      <c r="M73" s="15">
        <f t="shared" si="14"/>
        <v>0</v>
      </c>
      <c r="N73" s="10">
        <f>L73+'[1]2025 Φεβρουάριος'!N73</f>
        <v>0</v>
      </c>
      <c r="O73" s="15">
        <f t="shared" si="15"/>
        <v>0</v>
      </c>
      <c r="P73" s="10"/>
      <c r="Q73" s="15" t="e">
        <f t="shared" si="16"/>
        <v>#DIV/0!</v>
      </c>
    </row>
    <row r="74" spans="1:17" ht="28.5" customHeight="1" x14ac:dyDescent="0.25">
      <c r="A74" s="60">
        <v>73</v>
      </c>
      <c r="B74" s="60"/>
      <c r="C74" s="75" t="s">
        <v>163</v>
      </c>
      <c r="D74" s="7">
        <f>'[1]2025_60-69 ΕΞΟΔΑ+ΟΜ 2'!F3</f>
        <v>42275.376666666671</v>
      </c>
      <c r="E74" s="21"/>
      <c r="F74" s="7">
        <f>'[1]2025_60-69 ΕΞΟΔΑ+ΟΜ 2'!S3</f>
        <v>124570.55000000002</v>
      </c>
      <c r="G74" s="21"/>
      <c r="H74" s="7">
        <f>SUM(H44:H73)</f>
        <v>0</v>
      </c>
      <c r="I74" s="21"/>
      <c r="J74" s="7">
        <f>SUM(J44:J73)</f>
        <v>0</v>
      </c>
      <c r="K74" s="21"/>
      <c r="L74" s="7">
        <f>SUM(L44:L73)</f>
        <v>49146.879999999983</v>
      </c>
      <c r="M74" s="21"/>
      <c r="N74" s="7">
        <f>SUM(N44:N73)</f>
        <v>127607.62</v>
      </c>
      <c r="O74" s="21"/>
      <c r="P74" s="7">
        <f>SUM(P44:P73)</f>
        <v>-1637.6999999999989</v>
      </c>
      <c r="Q74" s="21"/>
    </row>
    <row r="75" spans="1:17" ht="33" customHeight="1" x14ac:dyDescent="0.25">
      <c r="A75" s="60">
        <v>74</v>
      </c>
      <c r="B75" s="60"/>
      <c r="C75" s="22" t="s">
        <v>18</v>
      </c>
      <c r="D75" s="7">
        <f>D43-D74</f>
        <v>-149.79000000000087</v>
      </c>
      <c r="E75" s="21"/>
      <c r="F75" s="7">
        <f>F43-F74</f>
        <v>-355.2500000000291</v>
      </c>
      <c r="G75" s="21"/>
      <c r="H75" s="7">
        <f>H43-H74</f>
        <v>0</v>
      </c>
      <c r="I75" s="21"/>
      <c r="J75" s="7">
        <f>J43-J74</f>
        <v>0</v>
      </c>
      <c r="K75" s="21"/>
      <c r="L75" s="7">
        <f>L43-L74</f>
        <v>0</v>
      </c>
      <c r="M75" s="21"/>
      <c r="N75" s="7">
        <f>N43-N74</f>
        <v>0</v>
      </c>
      <c r="O75" s="21"/>
      <c r="P75" s="7">
        <f>P43-P74</f>
        <v>0</v>
      </c>
      <c r="Q75" s="21"/>
    </row>
    <row r="76" spans="1:17" ht="27" customHeight="1" x14ac:dyDescent="0.25">
      <c r="A76" s="76">
        <v>75</v>
      </c>
      <c r="B76" s="76"/>
      <c r="C76" s="13" t="s">
        <v>32</v>
      </c>
      <c r="D76" s="23">
        <f>D38-D74</f>
        <v>-10343.367728613575</v>
      </c>
      <c r="E76" s="24"/>
      <c r="F76" s="23">
        <f>F38-F74</f>
        <v>-49305.866637168161</v>
      </c>
      <c r="G76" s="24"/>
      <c r="H76" s="25">
        <f>H38-H74</f>
        <v>0</v>
      </c>
      <c r="I76" s="24">
        <f t="shared" ref="I76" si="17">I38-I43</f>
        <v>0</v>
      </c>
      <c r="J76" s="25">
        <f>J38-J74</f>
        <v>0</v>
      </c>
      <c r="K76" s="24"/>
      <c r="L76" s="77">
        <f>L38-L74</f>
        <v>-18967.35194690264</v>
      </c>
      <c r="M76" s="24"/>
      <c r="N76" s="23">
        <f>N38-N74</f>
        <v>-63098.464955752257</v>
      </c>
      <c r="O76" s="24"/>
      <c r="P76" s="23">
        <f>P38-P74</f>
        <v>12393.228318584115</v>
      </c>
      <c r="Q76" s="24"/>
    </row>
    <row r="77" spans="1:17" ht="30.75" customHeight="1" x14ac:dyDescent="0.25">
      <c r="A77" s="78">
        <v>76</v>
      </c>
      <c r="B77" s="78"/>
      <c r="C77" s="78" t="s">
        <v>160</v>
      </c>
      <c r="D77" s="181" t="str">
        <f>[1]ΑΝΤΙΣΤΟΙΧΙΣΗ!$F$32</f>
        <v xml:space="preserve">ΠΡΑΓΜΑΤΟΠΟΙΗΘΕΝΤΑ ΜΗΝΟΣ ΤΡΕΧ. ΕΤΟΥΣ </v>
      </c>
      <c r="E77" s="181"/>
      <c r="F77" s="181"/>
      <c r="G77" s="181"/>
      <c r="H77" s="181" t="str">
        <f>[1]ΑΝΤΙΣΤΟΙΧΙΣΗ!$F$35</f>
        <v>ΠΡΟΥΠΟΛΟΓΙΣΜΟΣ ΤΡΕΧΟΝΤΟΣ ΕΤΟΥΣ</v>
      </c>
      <c r="I77" s="181"/>
      <c r="J77" s="181"/>
      <c r="K77" s="181"/>
      <c r="L77" s="181" t="str">
        <f>[1]ΑΝΤΙΣΤΟΙΧΙΣΗ!$F$68</f>
        <v>ΠΡΑΓΜΑΤΟΠΟΙΗΘΕΝΤΑ ΠΡΟΗΓΟΥΜΕΝΟΥ ΕΤΟΥΣ</v>
      </c>
      <c r="M77" s="181"/>
      <c r="N77" s="181"/>
      <c r="O77" s="181">
        <f>[1]ΑΝΤΙΣΤΟΙΧΙΣΗ!$D$33</f>
        <v>2024</v>
      </c>
      <c r="P77" s="182" t="str">
        <f>[1]ΑΝΤΙΣΤΟΙΧΙΣΗ!$F$100</f>
        <v xml:space="preserve">ΣΥΓΚΡΙΣΕΙΣ </v>
      </c>
      <c r="Q77" s="182">
        <f>[1]ΑΝΤΙΣΤΟΙΧΙΣΗ!$H$141</f>
        <v>2024</v>
      </c>
    </row>
    <row r="78" spans="1:17" ht="24.75" customHeight="1" x14ac:dyDescent="0.25">
      <c r="A78" s="19">
        <v>77</v>
      </c>
      <c r="B78" s="19"/>
      <c r="C78" s="5" t="s">
        <v>3</v>
      </c>
      <c r="D78" s="179" t="str">
        <f>[1]ΑΝΤΙΣΤΟΙΧΙΣΗ!$F$108</f>
        <v xml:space="preserve">ΜΑΡΤΙΟΣ ΤΡΕΧΟΝ ΕΤΟΣ </v>
      </c>
      <c r="E78" s="179"/>
      <c r="F78" s="179"/>
      <c r="G78" s="61">
        <f>[1]ΑΝΤΙΣΤΟΙΧΙΣΗ!$D$34</f>
        <v>2025</v>
      </c>
      <c r="H78" s="179" t="str">
        <f>[1]ΑΝΤΙΣΤΟΙΧΙΣΗ!$F$108</f>
        <v xml:space="preserve">ΜΑΡΤΙΟΣ ΤΡΕΧΟΝ ΕΤΟΣ </v>
      </c>
      <c r="I78" s="179"/>
      <c r="J78" s="179"/>
      <c r="K78" s="61">
        <f>[1]ΑΝΤΙΣΤΟΙΧΙΣΗ!$D$34</f>
        <v>2025</v>
      </c>
      <c r="L78" s="179" t="str">
        <f>[1]ΑΝΤΙΣΤΟΙΧΙΣΗ!$F$122</f>
        <v>ΜΑΡΤΙΟΣ ΠΡΟΗΓΟΥΜΕΝΟΥ ΕΤΟΥΣ</v>
      </c>
      <c r="M78" s="179"/>
      <c r="N78" s="179"/>
      <c r="O78" s="61">
        <f>[1]ΑΝΤΙΣΤΟΙΧΙΣΗ!$D$33</f>
        <v>2024</v>
      </c>
      <c r="P78" s="179"/>
      <c r="Q78" s="179"/>
    </row>
    <row r="79" spans="1:17" ht="15" customHeight="1" x14ac:dyDescent="0.25">
      <c r="A79" s="69">
        <v>78</v>
      </c>
      <c r="B79" s="69" t="s">
        <v>33</v>
      </c>
      <c r="C79" s="62" t="s">
        <v>164</v>
      </c>
      <c r="D79" s="62" t="s">
        <v>162</v>
      </c>
      <c r="E79" s="63" t="s">
        <v>35</v>
      </c>
      <c r="F79" s="63" t="s">
        <v>36</v>
      </c>
      <c r="G79" s="63" t="s">
        <v>27</v>
      </c>
      <c r="H79" s="63" t="s">
        <v>38</v>
      </c>
      <c r="I79" s="63" t="s">
        <v>39</v>
      </c>
      <c r="J79" s="63" t="s">
        <v>36</v>
      </c>
      <c r="K79" s="63" t="s">
        <v>27</v>
      </c>
      <c r="L79" s="63" t="s">
        <v>38</v>
      </c>
      <c r="M79" s="63" t="s">
        <v>39</v>
      </c>
      <c r="N79" s="63" t="s">
        <v>36</v>
      </c>
      <c r="O79" s="63" t="s">
        <v>27</v>
      </c>
      <c r="P79" s="63" t="s">
        <v>28</v>
      </c>
      <c r="Q79" s="63" t="s">
        <v>40</v>
      </c>
    </row>
    <row r="80" spans="1:17" ht="15" customHeight="1" x14ac:dyDescent="0.25">
      <c r="A80" s="19">
        <v>79</v>
      </c>
      <c r="B80" s="19" t="s">
        <v>2</v>
      </c>
      <c r="C80" s="75" t="s">
        <v>165</v>
      </c>
      <c r="D80" s="7">
        <f>SUM(D81:D110)</f>
        <v>7219.9800000000005</v>
      </c>
      <c r="E80" s="8"/>
      <c r="F80" s="7">
        <f>SUM(F81:F110)</f>
        <v>25594.959999999999</v>
      </c>
      <c r="G80" s="8"/>
      <c r="H80" s="7">
        <f t="shared" ref="H80:N80" si="18">SUM(H81:H110)</f>
        <v>0</v>
      </c>
      <c r="I80" s="8"/>
      <c r="J80" s="7">
        <f t="shared" si="18"/>
        <v>0</v>
      </c>
      <c r="K80" s="8"/>
      <c r="L80" s="7">
        <f t="shared" si="18"/>
        <v>5429.25</v>
      </c>
      <c r="M80" s="8"/>
      <c r="N80" s="7">
        <f t="shared" si="18"/>
        <v>14533.400000000001</v>
      </c>
      <c r="O80" s="8"/>
      <c r="P80" s="7">
        <f>SUM(P81:P110)</f>
        <v>0</v>
      </c>
      <c r="Q80" s="8"/>
    </row>
    <row r="81" spans="1:17" ht="15" customHeight="1" x14ac:dyDescent="0.25">
      <c r="A81" s="67">
        <v>80</v>
      </c>
      <c r="B81" s="67">
        <v>1</v>
      </c>
      <c r="C81" s="45" t="str">
        <f>[1]ΑΝΤΙΣΤΟΙΧΙΣΗ!L187</f>
        <v>Μικτές Αποδοχές Developent Department (A.K.Ddep)</v>
      </c>
      <c r="D81" s="79">
        <f>'[1]2025_60-69 ΕΞΟΔΑ+ΟΜ 2'!F37</f>
        <v>1747.2</v>
      </c>
      <c r="E81" s="15">
        <f>D81/$D$80</f>
        <v>0.24199513018041599</v>
      </c>
      <c r="F81" s="79">
        <f>'[1]2025 Φεβρουάριος'!F81+'[1]2025 Μάρτιος'!D81</f>
        <v>5142.91</v>
      </c>
      <c r="G81" s="15">
        <f>F81/$F$80</f>
        <v>0.20093448085091753</v>
      </c>
      <c r="H81" s="14"/>
      <c r="I81" s="26" t="e">
        <f>H81/$H$80</f>
        <v>#DIV/0!</v>
      </c>
      <c r="J81" s="27"/>
      <c r="K81" s="27" t="e">
        <f>J81/$J$80</f>
        <v>#DIV/0!</v>
      </c>
      <c r="L81" s="79">
        <f>'[1]2024_60-69 ΕΞΟΔΑ+ΟΜ 2'!F35</f>
        <v>2190.1999999999998</v>
      </c>
      <c r="M81" s="15">
        <f>L81/$L$80</f>
        <v>0.40340746880324169</v>
      </c>
      <c r="N81" s="10">
        <f>L81+'[1]2025 Φεβρουάριος'!N81</f>
        <v>4889.3599999999997</v>
      </c>
      <c r="O81" s="15">
        <f>N81/$N$80</f>
        <v>0.33642230998940365</v>
      </c>
      <c r="P81" s="27"/>
      <c r="Q81" s="28" t="e">
        <f>SUM(D81:P81)</f>
        <v>#DIV/0!</v>
      </c>
    </row>
    <row r="82" spans="1:17" ht="15" customHeight="1" x14ac:dyDescent="0.25">
      <c r="A82" s="67">
        <v>81</v>
      </c>
      <c r="B82" s="67">
        <v>2</v>
      </c>
      <c r="C82" s="44" t="str">
        <f>[1]ΑΝΤΙΣΤΟΙΧΙΣΗ!L188</f>
        <v>Μικτές Αποδοχές Reservation department (Α.Κ.RDep )</v>
      </c>
      <c r="D82" s="79">
        <f>'[1]2025_60-69 ΕΞΟΔΑ+ΟΜ 2'!F38</f>
        <v>1785.18</v>
      </c>
      <c r="E82" s="15">
        <f t="shared" ref="E82:E105" si="19">D82/$D$80</f>
        <v>0.24725553256380212</v>
      </c>
      <c r="F82" s="79">
        <f>'[1]2025 Φεβρουάριος'!F82+'[1]2025 Μάρτιος'!D82</f>
        <v>5203.62</v>
      </c>
      <c r="G82" s="15">
        <f t="shared" ref="G82:G105" si="20">F82/$F$80</f>
        <v>0.20330643220384012</v>
      </c>
      <c r="H82" s="14"/>
      <c r="I82" s="26" t="e">
        <f t="shared" ref="I82:I105" si="21">H82/$H$80</f>
        <v>#DIV/0!</v>
      </c>
      <c r="J82" s="27"/>
      <c r="K82" s="27" t="e">
        <f t="shared" ref="K82:K105" si="22">J82/$J$80</f>
        <v>#DIV/0!</v>
      </c>
      <c r="L82" s="79">
        <f>'[1]2024_60-69 ΕΞΟΔΑ+ΟΜ 2'!F36</f>
        <v>0</v>
      </c>
      <c r="M82" s="15">
        <f t="shared" ref="M82:M105" si="23">L82/$L$80</f>
        <v>0</v>
      </c>
      <c r="N82" s="10">
        <f>L82+'[1]2025 Φεβρουάριος'!N82</f>
        <v>0</v>
      </c>
      <c r="O82" s="15">
        <f t="shared" ref="O82:O105" si="24">N82/$N$80</f>
        <v>0</v>
      </c>
      <c r="P82" s="27"/>
      <c r="Q82" s="28" t="e">
        <f t="shared" ref="Q82:Q105" si="25">SUM(D82:P82)</f>
        <v>#DIV/0!</v>
      </c>
    </row>
    <row r="83" spans="1:17" ht="24.75" customHeight="1" x14ac:dyDescent="0.25">
      <c r="A83" s="67">
        <v>82</v>
      </c>
      <c r="B83" s="67">
        <v>3</v>
      </c>
      <c r="C83" s="44" t="str">
        <f>[1]ΑΝΤΙΣΤΟΙΧΙΣΗ!L189</f>
        <v>Μικτές Αποδοχές Marketing (Α.Κ.MDep )</v>
      </c>
      <c r="D83" s="79">
        <f>'[1]2025_60-69 ΕΞΟΔΑ+ΟΜ 2'!F39</f>
        <v>1082.33</v>
      </c>
      <c r="E83" s="15">
        <f t="shared" si="19"/>
        <v>0.14990761747262457</v>
      </c>
      <c r="F83" s="79">
        <f>'[1]2025 Φεβρουάριος'!F83+'[1]2025 Μάρτιος'!D83</f>
        <v>3302.44</v>
      </c>
      <c r="G83" s="15">
        <f t="shared" si="20"/>
        <v>0.12902696468367211</v>
      </c>
      <c r="H83" s="14"/>
      <c r="I83" s="26" t="e">
        <f t="shared" si="21"/>
        <v>#DIV/0!</v>
      </c>
      <c r="J83" s="27"/>
      <c r="K83" s="27" t="e">
        <f t="shared" si="22"/>
        <v>#DIV/0!</v>
      </c>
      <c r="L83" s="79">
        <f>'[1]2024_60-69 ΕΞΟΔΑ+ΟΜ 2'!F37</f>
        <v>1434.4</v>
      </c>
      <c r="M83" s="15">
        <f t="shared" si="23"/>
        <v>0.26419855412810245</v>
      </c>
      <c r="N83" s="10">
        <f>L83+'[1]2025 Φεβρουάριος'!N83</f>
        <v>3804.21</v>
      </c>
      <c r="O83" s="15">
        <f t="shared" si="24"/>
        <v>0.26175636809005459</v>
      </c>
      <c r="P83" s="27"/>
      <c r="Q83" s="28" t="e">
        <f t="shared" si="25"/>
        <v>#DIV/0!</v>
      </c>
    </row>
    <row r="84" spans="1:17" ht="14.25" customHeight="1" x14ac:dyDescent="0.25">
      <c r="A84" s="67">
        <v>83</v>
      </c>
      <c r="B84" s="67">
        <v>4</v>
      </c>
      <c r="C84" s="44" t="str">
        <f>[1]ΑΝΤΙΣΤΟΙΧΙΣΗ!L190</f>
        <v>Μικτές Αποδοχές Sales (Α.Κ.SDep )</v>
      </c>
      <c r="D84" s="79">
        <f>'[1]2025_60-69 ΕΞΟΔΑ+ΟΜ 2'!F40</f>
        <v>1145.7</v>
      </c>
      <c r="E84" s="15">
        <f t="shared" si="19"/>
        <v>0.15868465009598365</v>
      </c>
      <c r="F84" s="79">
        <f>'[1]2025 Φεβρουάριος'!F84+'[1]2025 Μάρτιος'!D84</f>
        <v>3469.3599999999997</v>
      </c>
      <c r="G84" s="15">
        <f t="shared" si="20"/>
        <v>0.13554856112297109</v>
      </c>
      <c r="H84" s="14"/>
      <c r="I84" s="26" t="e">
        <f t="shared" si="21"/>
        <v>#DIV/0!</v>
      </c>
      <c r="J84" s="27"/>
      <c r="K84" s="27" t="e">
        <f t="shared" si="22"/>
        <v>#DIV/0!</v>
      </c>
      <c r="L84" s="79">
        <f>'[1]2024_60-69 ΕΞΟΔΑ+ΟΜ 2'!F38</f>
        <v>0</v>
      </c>
      <c r="M84" s="15">
        <f t="shared" si="23"/>
        <v>0</v>
      </c>
      <c r="N84" s="10">
        <f>L84+'[1]2025 Φεβρουάριος'!N84</f>
        <v>0</v>
      </c>
      <c r="O84" s="15">
        <f t="shared" si="24"/>
        <v>0</v>
      </c>
      <c r="P84" s="27"/>
      <c r="Q84" s="28" t="e">
        <f t="shared" si="25"/>
        <v>#DIV/0!</v>
      </c>
    </row>
    <row r="85" spans="1:17" ht="15" customHeight="1" x14ac:dyDescent="0.25">
      <c r="A85" s="67">
        <v>84</v>
      </c>
      <c r="B85" s="67">
        <v>5</v>
      </c>
      <c r="C85" s="44" t="str">
        <f>[1]ΑΝΤΙΣΤΟΙΧΙΣΗ!L191</f>
        <v>Ασφαλιστικές εισφορές (Α.Κ.DDep)</v>
      </c>
      <c r="D85" s="79">
        <f>'[1]2025_60-69 ΕΞΟΔΑ+ΟΜ 2'!F41</f>
        <v>358.92</v>
      </c>
      <c r="E85" s="15">
        <f t="shared" si="19"/>
        <v>4.9712049063847824E-2</v>
      </c>
      <c r="F85" s="79">
        <f>'[1]2025 Φεβρουάριος'!F85+'[1]2025 Μάρτιος'!D85</f>
        <v>1055.27</v>
      </c>
      <c r="G85" s="15">
        <f t="shared" si="20"/>
        <v>4.1229601452786015E-2</v>
      </c>
      <c r="H85" s="14"/>
      <c r="I85" s="26" t="e">
        <f t="shared" si="21"/>
        <v>#DIV/0!</v>
      </c>
      <c r="J85" s="27"/>
      <c r="K85" s="27" t="e">
        <f t="shared" si="22"/>
        <v>#DIV/0!</v>
      </c>
      <c r="L85" s="79">
        <f>'[1]2024_60-69 ΕΞΟΔΑ+ΟΜ 2'!F39</f>
        <v>488.2</v>
      </c>
      <c r="M85" s="15">
        <f t="shared" si="23"/>
        <v>8.9920338905005295E-2</v>
      </c>
      <c r="N85" s="10">
        <f>L85+'[1]2025 Φεβρουάριος'!N85</f>
        <v>789.02</v>
      </c>
      <c r="O85" s="15">
        <f t="shared" si="24"/>
        <v>5.4290117935238823E-2</v>
      </c>
      <c r="P85" s="27"/>
      <c r="Q85" s="28" t="e">
        <f t="shared" si="25"/>
        <v>#DIV/0!</v>
      </c>
    </row>
    <row r="86" spans="1:17" ht="15" customHeight="1" x14ac:dyDescent="0.25">
      <c r="A86" s="67">
        <v>85</v>
      </c>
      <c r="B86" s="67">
        <v>6</v>
      </c>
      <c r="C86" s="71" t="str">
        <f>[1]ΑΝΤΙΣΤΟΙΧΙΣΗ!L192</f>
        <v>Ασφαλιστικές εισφορές (Α.Κ.RDep)</v>
      </c>
      <c r="D86" s="79">
        <f>'[1]2025_60-69 ΕΞΟΔΑ+ΟΜ 2'!F42</f>
        <v>367.2</v>
      </c>
      <c r="E86" s="15">
        <f t="shared" si="19"/>
        <v>5.0858866645059952E-2</v>
      </c>
      <c r="F86" s="79">
        <f>'[1]2025 Φεβρουάριος'!F86+'[1]2025 Μάρτιος'!D86</f>
        <v>1068.49</v>
      </c>
      <c r="G86" s="15">
        <f t="shared" si="20"/>
        <v>4.1746109390286217E-2</v>
      </c>
      <c r="H86" s="14"/>
      <c r="I86" s="26" t="e">
        <f t="shared" si="21"/>
        <v>#DIV/0!</v>
      </c>
      <c r="J86" s="27"/>
      <c r="K86" s="27" t="e">
        <f t="shared" si="22"/>
        <v>#DIV/0!</v>
      </c>
      <c r="L86" s="79">
        <f>'[1]2024_60-69 ΕΞΟΔΑ+ΟΜ 2'!F40</f>
        <v>0</v>
      </c>
      <c r="M86" s="15">
        <f t="shared" si="23"/>
        <v>0</v>
      </c>
      <c r="N86" s="10">
        <f>L86+'[1]2025 Φεβρουάριος'!N86</f>
        <v>300.82</v>
      </c>
      <c r="O86" s="15">
        <f t="shared" si="24"/>
        <v>2.0698528905830706E-2</v>
      </c>
      <c r="P86" s="27"/>
      <c r="Q86" s="28" t="e">
        <f t="shared" si="25"/>
        <v>#DIV/0!</v>
      </c>
    </row>
    <row r="87" spans="1:17" ht="15" customHeight="1" x14ac:dyDescent="0.25">
      <c r="A87" s="67">
        <v>86</v>
      </c>
      <c r="B87" s="67">
        <v>7</v>
      </c>
      <c r="C87" s="71" t="str">
        <f>[1]ΑΝΤΙΣΤΟΙΧΙΣΗ!L193</f>
        <v>Ασφαλιστικές εισφορές (Α.Κ.MDep)</v>
      </c>
      <c r="D87" s="79">
        <f>'[1]2025_60-69 ΕΞΟΔΑ+ΟΜ 2'!F43</f>
        <v>148.63000000000002</v>
      </c>
      <c r="E87" s="15">
        <f t="shared" si="19"/>
        <v>2.0585929600913024E-2</v>
      </c>
      <c r="F87" s="79">
        <f>'[1]2025 Φεβρουάριος'!F87+'[1]2025 Μάρτιος'!D87</f>
        <v>454.27</v>
      </c>
      <c r="G87" s="15">
        <f t="shared" si="20"/>
        <v>1.7748416094418587E-2</v>
      </c>
      <c r="H87" s="14"/>
      <c r="I87" s="26" t="e">
        <f t="shared" si="21"/>
        <v>#DIV/0!</v>
      </c>
      <c r="J87" s="27"/>
      <c r="K87" s="27" t="e">
        <f t="shared" si="22"/>
        <v>#DIV/0!</v>
      </c>
      <c r="L87" s="79">
        <f>'[1]2024_60-69 ΕΞΟΔΑ+ΟΜ 2'!F41</f>
        <v>288.8</v>
      </c>
      <c r="M87" s="15">
        <f t="shared" si="23"/>
        <v>5.3193350831146111E-2</v>
      </c>
      <c r="N87" s="10">
        <f>L87+'[1]2025 Φεβρουάριος'!N87</f>
        <v>757.98</v>
      </c>
      <c r="O87" s="15">
        <f t="shared" si="24"/>
        <v>5.2154347915835245E-2</v>
      </c>
      <c r="P87" s="27"/>
      <c r="Q87" s="28" t="e">
        <f t="shared" si="25"/>
        <v>#DIV/0!</v>
      </c>
    </row>
    <row r="88" spans="1:17" ht="15" customHeight="1" x14ac:dyDescent="0.25">
      <c r="A88" s="67">
        <v>87</v>
      </c>
      <c r="B88" s="67">
        <v>8</v>
      </c>
      <c r="C88" s="71" t="str">
        <f>[1]ΑΝΤΙΣΤΟΙΧΙΣΗ!L194</f>
        <v>Ασφαλιστικές εισφορές (Α.Κ.SDep)</v>
      </c>
      <c r="D88" s="79">
        <f>'[1]2025_60-69 ΕΞΟΔΑ+ΟΜ 2'!F44</f>
        <v>158.22</v>
      </c>
      <c r="E88" s="15">
        <f t="shared" si="19"/>
        <v>2.1914188127944951E-2</v>
      </c>
      <c r="F88" s="79">
        <f>'[1]2025 Φεβρουάριος'!F88+'[1]2025 Μάρτιος'!D88</f>
        <v>479.53</v>
      </c>
      <c r="G88" s="15">
        <f t="shared" si="20"/>
        <v>1.8735329142925014E-2</v>
      </c>
      <c r="H88" s="14"/>
      <c r="I88" s="26" t="e">
        <f t="shared" si="21"/>
        <v>#DIV/0!</v>
      </c>
      <c r="J88" s="27"/>
      <c r="K88" s="27" t="e">
        <f t="shared" si="22"/>
        <v>#DIV/0!</v>
      </c>
      <c r="L88" s="79">
        <f>'[1]2024_60-69 ΕΞΟΔΑ+ΟΜ 2'!F42</f>
        <v>0</v>
      </c>
      <c r="M88" s="15">
        <f t="shared" si="23"/>
        <v>0</v>
      </c>
      <c r="N88" s="10">
        <f>L88+'[1]2025 Φεβρουάριος'!N88</f>
        <v>0</v>
      </c>
      <c r="O88" s="15">
        <f t="shared" si="24"/>
        <v>0</v>
      </c>
      <c r="P88" s="27"/>
      <c r="Q88" s="28" t="e">
        <f t="shared" si="25"/>
        <v>#DIV/0!</v>
      </c>
    </row>
    <row r="89" spans="1:17" ht="28.5" customHeight="1" x14ac:dyDescent="0.25">
      <c r="A89" s="67">
        <v>88</v>
      </c>
      <c r="B89" s="67">
        <v>9</v>
      </c>
      <c r="C89" s="72" t="str">
        <f>[1]ΑΝΤΙΣΤΟΙΧΙΣΗ!L195</f>
        <v>Ενοίκιο</v>
      </c>
      <c r="D89" s="79">
        <f>'[1]2025_60-69 ΕΞΟΔΑ+ΟΜ 2'!F45</f>
        <v>0</v>
      </c>
      <c r="E89" s="15">
        <f t="shared" si="19"/>
        <v>0</v>
      </c>
      <c r="F89" s="79">
        <f>'[1]2025 Φεβρουάριος'!F89+'[1]2025 Μάρτιος'!D89</f>
        <v>0</v>
      </c>
      <c r="G89" s="15">
        <f t="shared" si="20"/>
        <v>0</v>
      </c>
      <c r="H89" s="80"/>
      <c r="I89" s="26" t="e">
        <f t="shared" si="21"/>
        <v>#DIV/0!</v>
      </c>
      <c r="J89" s="80"/>
      <c r="K89" s="27" t="e">
        <f t="shared" si="22"/>
        <v>#DIV/0!</v>
      </c>
      <c r="L89" s="79">
        <f>'[1]2024_60-69 ΕΞΟΔΑ+ΟΜ 2'!F43</f>
        <v>0</v>
      </c>
      <c r="M89" s="15">
        <f t="shared" si="23"/>
        <v>0</v>
      </c>
      <c r="N89" s="10">
        <f>L89+'[1]2025 Φεβρουάριος'!N89</f>
        <v>0</v>
      </c>
      <c r="O89" s="15">
        <f t="shared" si="24"/>
        <v>0</v>
      </c>
      <c r="P89" s="80"/>
      <c r="Q89" s="28" t="e">
        <f t="shared" si="25"/>
        <v>#DIV/0!</v>
      </c>
    </row>
    <row r="90" spans="1:17" ht="42.75" customHeight="1" x14ac:dyDescent="0.25">
      <c r="A90" s="67">
        <v>89</v>
      </c>
      <c r="B90" s="67">
        <v>10</v>
      </c>
      <c r="C90" s="45" t="str">
        <f>[1]ΑΝΤΙΣΤΟΙΧΙΣΗ!L196</f>
        <v xml:space="preserve">Χαρτόσημο ενοικίων </v>
      </c>
      <c r="D90" s="79">
        <f>'[1]2025_60-69 ΕΞΟΔΑ+ΟΜ 2'!F46</f>
        <v>0</v>
      </c>
      <c r="E90" s="15">
        <f t="shared" si="19"/>
        <v>0</v>
      </c>
      <c r="F90" s="79">
        <f>'[1]2025 Φεβρουάριος'!F90+'[1]2025 Μάρτιος'!D90</f>
        <v>0</v>
      </c>
      <c r="G90" s="15">
        <f t="shared" si="20"/>
        <v>0</v>
      </c>
      <c r="H90" s="80"/>
      <c r="I90" s="26" t="e">
        <f t="shared" si="21"/>
        <v>#DIV/0!</v>
      </c>
      <c r="J90" s="80"/>
      <c r="K90" s="27" t="e">
        <f t="shared" si="22"/>
        <v>#DIV/0!</v>
      </c>
      <c r="L90" s="79">
        <f>'[1]2024_60-69 ΕΞΟΔΑ+ΟΜ 2'!F44</f>
        <v>0</v>
      </c>
      <c r="M90" s="15">
        <f t="shared" si="23"/>
        <v>0</v>
      </c>
      <c r="N90" s="10">
        <f>L90+'[1]2025 Φεβρουάριος'!N90</f>
        <v>0</v>
      </c>
      <c r="O90" s="15">
        <f t="shared" si="24"/>
        <v>0</v>
      </c>
      <c r="P90" s="80"/>
      <c r="Q90" s="28" t="e">
        <f t="shared" si="25"/>
        <v>#DIV/0!</v>
      </c>
    </row>
    <row r="91" spans="1:17" ht="15" customHeight="1" x14ac:dyDescent="0.25">
      <c r="A91" s="67">
        <v>90</v>
      </c>
      <c r="B91" s="67">
        <v>11</v>
      </c>
      <c r="C91" s="45" t="str">
        <f>[1]ΑΝΤΙΣΤΟΙΧΙΣΗ!L197</f>
        <v xml:space="preserve">Κοινόχρηστες Δαπάνες </v>
      </c>
      <c r="D91" s="79">
        <f>'[1]2025_60-69 ΕΞΟΔΑ+ΟΜ 2'!F47</f>
        <v>0</v>
      </c>
      <c r="E91" s="15">
        <f t="shared" si="19"/>
        <v>0</v>
      </c>
      <c r="F91" s="79">
        <f>'[1]2025 Φεβρουάριος'!F91+'[1]2025 Μάρτιος'!D91</f>
        <v>0</v>
      </c>
      <c r="G91" s="15">
        <f t="shared" si="20"/>
        <v>0</v>
      </c>
      <c r="H91" s="80"/>
      <c r="I91" s="26" t="e">
        <f t="shared" si="21"/>
        <v>#DIV/0!</v>
      </c>
      <c r="J91" s="80"/>
      <c r="K91" s="27" t="e">
        <f t="shared" si="22"/>
        <v>#DIV/0!</v>
      </c>
      <c r="L91" s="79">
        <f>'[1]2024_60-69 ΕΞΟΔΑ+ΟΜ 2'!F45</f>
        <v>0</v>
      </c>
      <c r="M91" s="15">
        <f t="shared" si="23"/>
        <v>0</v>
      </c>
      <c r="N91" s="10">
        <f>L91+'[1]2025 Φεβρουάριος'!N91</f>
        <v>0</v>
      </c>
      <c r="O91" s="15">
        <f t="shared" si="24"/>
        <v>0</v>
      </c>
      <c r="P91" s="80"/>
      <c r="Q91" s="28" t="e">
        <f t="shared" si="25"/>
        <v>#DIV/0!</v>
      </c>
    </row>
    <row r="92" spans="1:17" ht="15" customHeight="1" x14ac:dyDescent="0.25">
      <c r="A92" s="67">
        <v>91</v>
      </c>
      <c r="B92" s="67">
        <v>12</v>
      </c>
      <c r="C92" s="71" t="str">
        <f>[1]ΑΝΤΙΣΤΟΙΧΙΣΗ!L198</f>
        <v xml:space="preserve">Ενέργεια </v>
      </c>
      <c r="D92" s="79">
        <f>'[1]2025_60-69 ΕΞΟΔΑ+ΟΜ 2'!F48</f>
        <v>0</v>
      </c>
      <c r="E92" s="15">
        <f t="shared" si="19"/>
        <v>0</v>
      </c>
      <c r="F92" s="79">
        <f>'[1]2025 Φεβρουάριος'!F92+'[1]2025 Μάρτιος'!D92</f>
        <v>0</v>
      </c>
      <c r="G92" s="15">
        <f t="shared" si="20"/>
        <v>0</v>
      </c>
      <c r="H92" s="14"/>
      <c r="I92" s="26" t="e">
        <f t="shared" si="21"/>
        <v>#DIV/0!</v>
      </c>
      <c r="J92" s="27"/>
      <c r="K92" s="27" t="e">
        <f t="shared" si="22"/>
        <v>#DIV/0!</v>
      </c>
      <c r="L92" s="79">
        <f>'[1]2024_60-69 ΕΞΟΔΑ+ΟΜ 2'!F46</f>
        <v>0</v>
      </c>
      <c r="M92" s="15">
        <f t="shared" si="23"/>
        <v>0</v>
      </c>
      <c r="N92" s="10">
        <f>L92+'[1]2025 Φεβρουάριος'!N92</f>
        <v>0</v>
      </c>
      <c r="O92" s="15">
        <f t="shared" si="24"/>
        <v>0</v>
      </c>
      <c r="P92" s="27"/>
      <c r="Q92" s="28" t="e">
        <f t="shared" si="25"/>
        <v>#DIV/0!</v>
      </c>
    </row>
    <row r="93" spans="1:17" ht="15" customHeight="1" x14ac:dyDescent="0.25">
      <c r="A93" s="67">
        <v>92</v>
      </c>
      <c r="B93" s="67">
        <v>13</v>
      </c>
      <c r="C93" s="45" t="str">
        <f>[1]ΑΝΤΙΣΤΟΙΧΙΣΗ!L199</f>
        <v xml:space="preserve">Τηλεπικοινωνίες (Τηλεφωνία &amp; Διαδίκτυο) </v>
      </c>
      <c r="D93" s="79">
        <f>'[1]2025_60-69 ΕΞΟΔΑ+ΟΜ 2'!F49</f>
        <v>0</v>
      </c>
      <c r="E93" s="15">
        <f t="shared" si="19"/>
        <v>0</v>
      </c>
      <c r="F93" s="79">
        <f>'[1]2025 Φεβρουάριος'!F93+'[1]2025 Μάρτιος'!D93</f>
        <v>0</v>
      </c>
      <c r="G93" s="15">
        <f t="shared" si="20"/>
        <v>0</v>
      </c>
      <c r="H93" s="14"/>
      <c r="I93" s="26" t="e">
        <f t="shared" si="21"/>
        <v>#DIV/0!</v>
      </c>
      <c r="J93" s="27"/>
      <c r="K93" s="27" t="e">
        <f t="shared" si="22"/>
        <v>#DIV/0!</v>
      </c>
      <c r="L93" s="79">
        <f>'[1]2024_60-69 ΕΞΟΔΑ+ΟΜ 2'!F47</f>
        <v>0</v>
      </c>
      <c r="M93" s="15">
        <f t="shared" si="23"/>
        <v>0</v>
      </c>
      <c r="N93" s="10">
        <f>L93+'[1]2025 Φεβρουάριος'!N93</f>
        <v>0</v>
      </c>
      <c r="O93" s="15">
        <f t="shared" si="24"/>
        <v>0</v>
      </c>
      <c r="P93" s="27"/>
      <c r="Q93" s="28" t="e">
        <f t="shared" si="25"/>
        <v>#DIV/0!</v>
      </c>
    </row>
    <row r="94" spans="1:17" ht="15" customHeight="1" x14ac:dyDescent="0.25">
      <c r="A94" s="67">
        <v>93</v>
      </c>
      <c r="B94" s="67">
        <v>14</v>
      </c>
      <c r="C94" s="45" t="str">
        <f>[1]ΑΝΤΙΣΤΟΙΧΙΣΗ!L200</f>
        <v xml:space="preserve">Ύδρευση </v>
      </c>
      <c r="D94" s="79">
        <f>'[1]2025_60-69 ΕΞΟΔΑ+ΟΜ 2'!F50</f>
        <v>0</v>
      </c>
      <c r="E94" s="15">
        <f t="shared" si="19"/>
        <v>0</v>
      </c>
      <c r="F94" s="79">
        <f>'[1]2025 Φεβρουάριος'!F94+'[1]2025 Μάρτιος'!D94</f>
        <v>0</v>
      </c>
      <c r="G94" s="15">
        <f t="shared" si="20"/>
        <v>0</v>
      </c>
      <c r="H94" s="81"/>
      <c r="I94" s="26" t="e">
        <f t="shared" si="21"/>
        <v>#DIV/0!</v>
      </c>
      <c r="J94" s="81"/>
      <c r="K94" s="27" t="e">
        <f t="shared" si="22"/>
        <v>#DIV/0!</v>
      </c>
      <c r="L94" s="79">
        <f>'[1]2024_60-69 ΕΞΟΔΑ+ΟΜ 2'!F48</f>
        <v>0</v>
      </c>
      <c r="M94" s="15">
        <f t="shared" si="23"/>
        <v>0</v>
      </c>
      <c r="N94" s="10">
        <f>L94+'[1]2025 Φεβρουάριος'!N94</f>
        <v>0</v>
      </c>
      <c r="O94" s="15">
        <f t="shared" si="24"/>
        <v>0</v>
      </c>
      <c r="P94" s="81"/>
      <c r="Q94" s="28" t="e">
        <f t="shared" si="25"/>
        <v>#DIV/0!</v>
      </c>
    </row>
    <row r="95" spans="1:17" ht="28.5" customHeight="1" x14ac:dyDescent="0.25">
      <c r="A95" s="67">
        <v>94</v>
      </c>
      <c r="B95" s="67">
        <v>15</v>
      </c>
      <c r="C95" s="45" t="str">
        <f>[1]ΑΝΤΙΣΤΟΙΧΙΣΗ!L201</f>
        <v xml:space="preserve">Ασφάλιστρα </v>
      </c>
      <c r="D95" s="79">
        <f>'[1]2025_60-69 ΕΞΟΔΑ+ΟΜ 2'!F51</f>
        <v>0</v>
      </c>
      <c r="E95" s="15">
        <f t="shared" si="19"/>
        <v>0</v>
      </c>
      <c r="F95" s="79">
        <f>'[1]2025 Φεβρουάριος'!F95+'[1]2025 Μάρτιος'!D95</f>
        <v>0</v>
      </c>
      <c r="G95" s="15">
        <f t="shared" si="20"/>
        <v>0</v>
      </c>
      <c r="H95" s="14"/>
      <c r="I95" s="26" t="e">
        <f t="shared" si="21"/>
        <v>#DIV/0!</v>
      </c>
      <c r="J95" s="27"/>
      <c r="K95" s="27" t="e">
        <f t="shared" si="22"/>
        <v>#DIV/0!</v>
      </c>
      <c r="L95" s="79">
        <f>'[1]2024_60-69 ΕΞΟΔΑ+ΟΜ 2'!F49</f>
        <v>0</v>
      </c>
      <c r="M95" s="15">
        <f t="shared" si="23"/>
        <v>0</v>
      </c>
      <c r="N95" s="10">
        <f>L95+'[1]2025 Φεβρουάριος'!N95</f>
        <v>246.76</v>
      </c>
      <c r="O95" s="15">
        <f t="shared" si="24"/>
        <v>1.6978821198067897E-2</v>
      </c>
      <c r="P95" s="27"/>
      <c r="Q95" s="28" t="e">
        <f t="shared" si="25"/>
        <v>#DIV/0!</v>
      </c>
    </row>
    <row r="96" spans="1:17" ht="15" customHeight="1" x14ac:dyDescent="0.25">
      <c r="A96" s="67">
        <v>95</v>
      </c>
      <c r="B96" s="67">
        <v>16</v>
      </c>
      <c r="C96" s="45" t="str">
        <f>[1]ΑΝΤΙΣΤΟΙΧΙΣΗ!L202</f>
        <v xml:space="preserve">Έντυπα και γραφική Ύλη </v>
      </c>
      <c r="D96" s="79">
        <f>'[1]2025_60-69 ΕΞΟΔΑ+ΟΜ 2'!F52</f>
        <v>25.77</v>
      </c>
      <c r="E96" s="15">
        <f t="shared" si="19"/>
        <v>3.5692619647145836E-3</v>
      </c>
      <c r="F96" s="79">
        <f>'[1]2025 Φεβρουάριος'!F96+'[1]2025 Μάρτιος'!D96</f>
        <v>269.82</v>
      </c>
      <c r="G96" s="15">
        <f t="shared" si="20"/>
        <v>1.0541919190340598E-2</v>
      </c>
      <c r="H96" s="14"/>
      <c r="I96" s="26" t="e">
        <f t="shared" si="21"/>
        <v>#DIV/0!</v>
      </c>
      <c r="J96" s="27"/>
      <c r="K96" s="27" t="e">
        <f t="shared" si="22"/>
        <v>#DIV/0!</v>
      </c>
      <c r="L96" s="79">
        <f>'[1]2024_60-69 ΕΞΟΔΑ+ΟΜ 2'!F50</f>
        <v>8.0399999999999991</v>
      </c>
      <c r="M96" s="15">
        <f t="shared" si="23"/>
        <v>1.4808675231385549E-3</v>
      </c>
      <c r="N96" s="10">
        <f>L96+'[1]2025 Φεβρουάριος'!N96</f>
        <v>8.0399999999999991</v>
      </c>
      <c r="O96" s="15">
        <f t="shared" si="24"/>
        <v>5.5320847152077275E-4</v>
      </c>
      <c r="P96" s="27"/>
      <c r="Q96" s="28" t="e">
        <f t="shared" si="25"/>
        <v>#DIV/0!</v>
      </c>
    </row>
    <row r="97" spans="1:17" ht="15" customHeight="1" x14ac:dyDescent="0.25">
      <c r="A97" s="67">
        <v>96</v>
      </c>
      <c r="B97" s="67">
        <v>17</v>
      </c>
      <c r="C97" s="45" t="str">
        <f>[1]ΑΝΤΙΣΤΟΙΧΙΣΗ!L203</f>
        <v xml:space="preserve">Υλικά Καθαριότητας </v>
      </c>
      <c r="D97" s="79">
        <f>'[1]2025_60-69 ΕΞΟΔΑ+ΟΜ 2'!F53</f>
        <v>0</v>
      </c>
      <c r="E97" s="15">
        <f t="shared" si="19"/>
        <v>0</v>
      </c>
      <c r="F97" s="79">
        <f>'[1]2025 Φεβρουάριος'!F97+'[1]2025 Μάρτιος'!D97</f>
        <v>0</v>
      </c>
      <c r="G97" s="15">
        <f t="shared" si="20"/>
        <v>0</v>
      </c>
      <c r="H97" s="14"/>
      <c r="I97" s="26" t="e">
        <f t="shared" si="21"/>
        <v>#DIV/0!</v>
      </c>
      <c r="J97" s="27"/>
      <c r="K97" s="27" t="e">
        <f t="shared" si="22"/>
        <v>#DIV/0!</v>
      </c>
      <c r="L97" s="79">
        <f>'[1]2024_60-69 ΕΞΟΔΑ+ΟΜ 2'!F51</f>
        <v>0</v>
      </c>
      <c r="M97" s="15">
        <f t="shared" si="23"/>
        <v>0</v>
      </c>
      <c r="N97" s="10">
        <f>L97+'[1]2025 Φεβρουάριος'!N97</f>
        <v>0</v>
      </c>
      <c r="O97" s="15">
        <f t="shared" si="24"/>
        <v>0</v>
      </c>
      <c r="P97" s="27"/>
      <c r="Q97" s="28" t="e">
        <f t="shared" si="25"/>
        <v>#DIV/0!</v>
      </c>
    </row>
    <row r="98" spans="1:17" ht="15" customHeight="1" x14ac:dyDescent="0.25">
      <c r="A98" s="67">
        <v>97</v>
      </c>
      <c r="B98" s="67">
        <v>18</v>
      </c>
      <c r="C98" s="72" t="str">
        <f>[1]ΑΝΤΙΣΤΟΙΧΙΣΗ!L204</f>
        <v>Υλικά Φαρμακείου</v>
      </c>
      <c r="D98" s="79">
        <f>'[1]2025_60-69 ΕΞΟΔΑ+ΟΜ 2'!F54</f>
        <v>0</v>
      </c>
      <c r="E98" s="15">
        <f t="shared" si="19"/>
        <v>0</v>
      </c>
      <c r="F98" s="79">
        <f>'[1]2025 Φεβρουάριος'!F98+'[1]2025 Μάρτιος'!D98</f>
        <v>0</v>
      </c>
      <c r="G98" s="15">
        <f t="shared" si="20"/>
        <v>0</v>
      </c>
      <c r="H98" s="14"/>
      <c r="I98" s="26" t="e">
        <f t="shared" si="21"/>
        <v>#DIV/0!</v>
      </c>
      <c r="J98" s="27"/>
      <c r="K98" s="27" t="e">
        <f t="shared" si="22"/>
        <v>#DIV/0!</v>
      </c>
      <c r="L98" s="79">
        <f>'[1]2024_60-69 ΕΞΟΔΑ+ΟΜ 2'!F52</f>
        <v>0</v>
      </c>
      <c r="M98" s="15">
        <f t="shared" si="23"/>
        <v>0</v>
      </c>
      <c r="N98" s="10">
        <f>L98+'[1]2025 Φεβρουάριος'!N98</f>
        <v>0</v>
      </c>
      <c r="O98" s="15">
        <f t="shared" si="24"/>
        <v>0</v>
      </c>
      <c r="P98" s="27"/>
      <c r="Q98" s="28" t="e">
        <f t="shared" si="25"/>
        <v>#DIV/0!</v>
      </c>
    </row>
    <row r="99" spans="1:17" ht="15" customHeight="1" x14ac:dyDescent="0.25">
      <c r="A99" s="67">
        <v>98</v>
      </c>
      <c r="B99" s="67">
        <v>19</v>
      </c>
      <c r="C99" s="46" t="str">
        <f>[1]ΑΝΤΙΣΤΟΙΧΙΣΗ!L205</f>
        <v xml:space="preserve">Αγορές εφαρμογών για Marketing </v>
      </c>
      <c r="D99" s="79">
        <f>'[1]2025_60-69 ΕΞΟΔΑ+ΟΜ 2'!F55</f>
        <v>275</v>
      </c>
      <c r="E99" s="15">
        <f t="shared" si="19"/>
        <v>3.8088748168277474E-2</v>
      </c>
      <c r="F99" s="79">
        <f>'[1]2025 Φεβρουάριος'!F99+'[1]2025 Μάρτιος'!D99</f>
        <v>2247.4499999999998</v>
      </c>
      <c r="G99" s="15">
        <f t="shared" si="20"/>
        <v>8.7808302884630401E-2</v>
      </c>
      <c r="H99" s="14"/>
      <c r="I99" s="26" t="e">
        <f t="shared" si="21"/>
        <v>#DIV/0!</v>
      </c>
      <c r="J99" s="27"/>
      <c r="K99" s="27" t="e">
        <f t="shared" si="22"/>
        <v>#DIV/0!</v>
      </c>
      <c r="L99" s="79">
        <f>'[1]2024_60-69 ΕΞΟΔΑ+ΟΜ 2'!F53</f>
        <v>37.19</v>
      </c>
      <c r="M99" s="15">
        <f t="shared" si="23"/>
        <v>6.8499332320302066E-3</v>
      </c>
      <c r="N99" s="10">
        <f>L99+'[1]2025 Φεβρουάριος'!N99</f>
        <v>82.69</v>
      </c>
      <c r="O99" s="15">
        <f t="shared" si="24"/>
        <v>5.689652799757799E-3</v>
      </c>
      <c r="P99" s="27"/>
      <c r="Q99" s="28" t="e">
        <f t="shared" si="25"/>
        <v>#DIV/0!</v>
      </c>
    </row>
    <row r="100" spans="1:17" ht="15" customHeight="1" x14ac:dyDescent="0.25">
      <c r="A100" s="67">
        <v>99</v>
      </c>
      <c r="B100" s="67">
        <v>20</v>
      </c>
      <c r="C100" s="46" t="str">
        <f>[1]ΑΝΤΙΣΤΟΙΧΙΣΗ!L206</f>
        <v>Αμοιβές συνεργατών ( Συνδρομές για Marketing - Ιστοσελίδα _ Editing 3D  -)</v>
      </c>
      <c r="D100" s="79">
        <f>'[1]2025_60-69 ΕΞΟΔΑ+ΟΜ 2'!F56</f>
        <v>55.84</v>
      </c>
      <c r="E100" s="15">
        <f t="shared" si="19"/>
        <v>7.7340934462422333E-3</v>
      </c>
      <c r="F100" s="79">
        <f>'[1]2025 Φεβρουάριος'!F100+'[1]2025 Μάρτιος'!D100</f>
        <v>711.89</v>
      </c>
      <c r="G100" s="15">
        <f t="shared" si="20"/>
        <v>2.7813678943041913E-2</v>
      </c>
      <c r="H100" s="14"/>
      <c r="I100" s="26" t="e">
        <f t="shared" si="21"/>
        <v>#DIV/0!</v>
      </c>
      <c r="J100" s="27"/>
      <c r="K100" s="27" t="e">
        <f t="shared" si="22"/>
        <v>#DIV/0!</v>
      </c>
      <c r="L100" s="79">
        <f>'[1]2024_60-69 ΕΞΟΔΑ+ΟΜ 2'!F54</f>
        <v>0</v>
      </c>
      <c r="M100" s="15">
        <f t="shared" si="23"/>
        <v>0</v>
      </c>
      <c r="N100" s="10">
        <f>L100+'[1]2025 Φεβρουάριος'!N100</f>
        <v>660</v>
      </c>
      <c r="O100" s="15">
        <f t="shared" si="24"/>
        <v>4.5412635721854486E-2</v>
      </c>
      <c r="P100" s="27"/>
      <c r="Q100" s="28" t="e">
        <f t="shared" si="25"/>
        <v>#DIV/0!</v>
      </c>
    </row>
    <row r="101" spans="1:17" ht="25.5" customHeight="1" x14ac:dyDescent="0.25">
      <c r="A101" s="67">
        <v>100</v>
      </c>
      <c r="B101" s="67">
        <v>21</v>
      </c>
      <c r="C101" s="46" t="str">
        <f>[1]ΑΝΤΙΣΤΟΙΧΙΣΗ!L207</f>
        <v xml:space="preserve">Αμοιβές Τρίτων </v>
      </c>
      <c r="D101" s="79">
        <f>'[1]2025_60-69 ΕΞΟΔΑ+ΟΜ 2'!F57</f>
        <v>0</v>
      </c>
      <c r="E101" s="15">
        <f t="shared" si="19"/>
        <v>0</v>
      </c>
      <c r="F101" s="79">
        <f>'[1]2025 Φεβρουάριος'!F101+'[1]2025 Μάρτιος'!D101</f>
        <v>0</v>
      </c>
      <c r="G101" s="15">
        <f t="shared" si="20"/>
        <v>0</v>
      </c>
      <c r="H101" s="14"/>
      <c r="I101" s="26" t="e">
        <f t="shared" si="21"/>
        <v>#DIV/0!</v>
      </c>
      <c r="J101" s="27"/>
      <c r="K101" s="27" t="e">
        <f t="shared" si="22"/>
        <v>#DIV/0!</v>
      </c>
      <c r="L101" s="79">
        <f>'[1]2024_60-69 ΕΞΟΔΑ+ΟΜ 2'!F55</f>
        <v>0</v>
      </c>
      <c r="M101" s="15">
        <f t="shared" si="23"/>
        <v>0</v>
      </c>
      <c r="N101" s="10">
        <f>L101+'[1]2025 Φεβρουάριος'!N101</f>
        <v>0</v>
      </c>
      <c r="O101" s="15">
        <f t="shared" si="24"/>
        <v>0</v>
      </c>
      <c r="P101" s="27"/>
      <c r="Q101" s="28" t="e">
        <f t="shared" si="25"/>
        <v>#DIV/0!</v>
      </c>
    </row>
    <row r="102" spans="1:17" ht="24" customHeight="1" x14ac:dyDescent="0.25">
      <c r="A102" s="67">
        <v>101</v>
      </c>
      <c r="B102" s="67">
        <v>22</v>
      </c>
      <c r="C102" s="82" t="str">
        <f>[1]ΑΝΤΙΣΤΟΙΧΙΣΗ!L208</f>
        <v>Επισκευές - Συντηρήσεις</v>
      </c>
      <c r="D102" s="79">
        <f>'[1]2025_60-69 ΕΞΟΔΑ+ΟΜ 2'!F58</f>
        <v>0</v>
      </c>
      <c r="E102" s="15">
        <f t="shared" si="19"/>
        <v>0</v>
      </c>
      <c r="F102" s="79">
        <f>'[1]2025 Φεβρουάριος'!F102+'[1]2025 Μάρτιος'!D102</f>
        <v>0</v>
      </c>
      <c r="G102" s="15">
        <f t="shared" si="20"/>
        <v>0</v>
      </c>
      <c r="H102" s="14"/>
      <c r="I102" s="26" t="e">
        <f t="shared" si="21"/>
        <v>#DIV/0!</v>
      </c>
      <c r="J102" s="27"/>
      <c r="K102" s="27" t="e">
        <f t="shared" si="22"/>
        <v>#DIV/0!</v>
      </c>
      <c r="L102" s="79">
        <f>'[1]2024_60-69 ΕΞΟΔΑ+ΟΜ 2'!F56</f>
        <v>384.13</v>
      </c>
      <c r="M102" s="15">
        <f t="shared" si="23"/>
        <v>7.0751945480499151E-2</v>
      </c>
      <c r="N102" s="10">
        <f>L102+'[1]2025 Φεβρουάριος'!N102</f>
        <v>1396.23</v>
      </c>
      <c r="O102" s="15">
        <f t="shared" si="24"/>
        <v>9.6070430869583154E-2</v>
      </c>
      <c r="P102" s="27"/>
      <c r="Q102" s="28" t="e">
        <f t="shared" si="25"/>
        <v>#DIV/0!</v>
      </c>
    </row>
    <row r="103" spans="1:17" ht="15.75" hidden="1" customHeight="1" x14ac:dyDescent="0.25">
      <c r="A103" s="67">
        <v>102</v>
      </c>
      <c r="B103" s="67">
        <v>23</v>
      </c>
      <c r="C103" s="72" t="str">
        <f>[1]ΑΝΤΙΣΤΟΙΧΙΣΗ!L209</f>
        <v xml:space="preserve">Εξοδα προβολής και διαφήμισης </v>
      </c>
      <c r="D103" s="79">
        <f>'[1]2025_60-69 ΕΞΟΔΑ+ΟΜ 2'!F59</f>
        <v>69.989999999999995</v>
      </c>
      <c r="E103" s="15">
        <f t="shared" si="19"/>
        <v>9.6939326701735995E-3</v>
      </c>
      <c r="F103" s="79">
        <f>'[1]2025 Φεβρουάριος'!F103+'[1]2025 Μάρτιος'!D103</f>
        <v>2189.91</v>
      </c>
      <c r="G103" s="15">
        <f t="shared" si="20"/>
        <v>8.5560204040170409E-2</v>
      </c>
      <c r="H103" s="14"/>
      <c r="I103" s="26" t="e">
        <f t="shared" si="21"/>
        <v>#DIV/0!</v>
      </c>
      <c r="J103" s="27"/>
      <c r="K103" s="27" t="e">
        <f t="shared" si="22"/>
        <v>#DIV/0!</v>
      </c>
      <c r="L103" s="79">
        <f>'[1]2024_60-69 ΕΞΟΔΑ+ΟΜ 2'!F57</f>
        <v>598.29</v>
      </c>
      <c r="M103" s="15">
        <f t="shared" si="23"/>
        <v>0.11019754109683658</v>
      </c>
      <c r="N103" s="10">
        <f>L103+'[1]2025 Φεβρουάριος'!N103</f>
        <v>1598.29</v>
      </c>
      <c r="O103" s="15">
        <f t="shared" si="24"/>
        <v>0.10997357810285273</v>
      </c>
      <c r="P103" s="27"/>
      <c r="Q103" s="28" t="e">
        <f t="shared" si="25"/>
        <v>#DIV/0!</v>
      </c>
    </row>
    <row r="104" spans="1:17" ht="15.75" hidden="1" customHeight="1" x14ac:dyDescent="0.25">
      <c r="A104" s="67">
        <v>103</v>
      </c>
      <c r="B104" s="67">
        <v>24</v>
      </c>
      <c r="C104" s="82" t="str">
        <f>[1]ΑΝΤΙΣΤΟΙΧΙΣΗ!L210</f>
        <v>Εξοδα εκθέσεων και επιδείξεων</v>
      </c>
      <c r="D104" s="79">
        <f>'[1]2025_60-69 ΕΞΟΔΑ+ΟΜ 2'!F60</f>
        <v>0</v>
      </c>
      <c r="E104" s="15">
        <f t="shared" si="19"/>
        <v>0</v>
      </c>
      <c r="F104" s="79">
        <f>'[1]2025 Φεβρουάριος'!F104+'[1]2025 Μάρτιος'!D104</f>
        <v>0</v>
      </c>
      <c r="G104" s="15">
        <f t="shared" si="20"/>
        <v>0</v>
      </c>
      <c r="H104" s="14"/>
      <c r="I104" s="26" t="e">
        <f t="shared" si="21"/>
        <v>#DIV/0!</v>
      </c>
      <c r="J104" s="27"/>
      <c r="K104" s="27" t="e">
        <f t="shared" si="22"/>
        <v>#DIV/0!</v>
      </c>
      <c r="L104" s="79">
        <f>'[1]2024_60-69 ΕΞΟΔΑ+ΟΜ 2'!F58</f>
        <v>0</v>
      </c>
      <c r="M104" s="15">
        <f t="shared" si="23"/>
        <v>0</v>
      </c>
      <c r="N104" s="10">
        <f>L104+'[1]2025 Φεβρουάριος'!N104</f>
        <v>0</v>
      </c>
      <c r="O104" s="15">
        <f t="shared" si="24"/>
        <v>0</v>
      </c>
      <c r="P104" s="27"/>
      <c r="Q104" s="28" t="e">
        <f t="shared" si="25"/>
        <v>#DIV/0!</v>
      </c>
    </row>
    <row r="105" spans="1:17" ht="31.5" customHeight="1" x14ac:dyDescent="0.25">
      <c r="A105" s="67">
        <v>104</v>
      </c>
      <c r="B105" s="67">
        <v>25</v>
      </c>
      <c r="C105" s="82" t="str">
        <f>[1]ΑΝΤΙΣΤΟΙΧΙΣΗ!L211</f>
        <v>Αποσβέσεις ( Εξοπλισμού R.DEP. &amp; M.DEP.)</v>
      </c>
      <c r="D105" s="79">
        <f>'[1]2025_60-69 ΕΞΟΔΑ+ΟΜ 2'!F61</f>
        <v>0</v>
      </c>
      <c r="E105" s="15">
        <f t="shared" si="19"/>
        <v>0</v>
      </c>
      <c r="F105" s="79">
        <f>'[1]2025 Φεβρουάριος'!F105+'[1]2025 Μάρτιος'!D105</f>
        <v>0</v>
      </c>
      <c r="G105" s="15">
        <f t="shared" si="20"/>
        <v>0</v>
      </c>
      <c r="H105" s="14"/>
      <c r="I105" s="26" t="e">
        <f t="shared" si="21"/>
        <v>#DIV/0!</v>
      </c>
      <c r="J105" s="27"/>
      <c r="K105" s="27" t="e">
        <f t="shared" si="22"/>
        <v>#DIV/0!</v>
      </c>
      <c r="L105" s="79">
        <f>'[1]2024_60-69 ΕΞΟΔΑ+ΟΜ 2'!F59</f>
        <v>0</v>
      </c>
      <c r="M105" s="15">
        <f t="shared" si="23"/>
        <v>0</v>
      </c>
      <c r="N105" s="10">
        <f>L105+'[1]2025 Φεβρουάριος'!N105</f>
        <v>0</v>
      </c>
      <c r="O105" s="15">
        <f t="shared" si="24"/>
        <v>0</v>
      </c>
      <c r="P105" s="27"/>
      <c r="Q105" s="28" t="e">
        <f t="shared" si="25"/>
        <v>#DIV/0!</v>
      </c>
    </row>
    <row r="106" spans="1:17" ht="45" customHeight="1" x14ac:dyDescent="0.25">
      <c r="A106" s="67">
        <v>105</v>
      </c>
      <c r="B106" s="67">
        <v>26</v>
      </c>
      <c r="C106" s="82">
        <f>[1]ΑΝΤΙΣΤΟΙΧΙΣΗ!L212</f>
        <v>0</v>
      </c>
      <c r="D106" s="79"/>
      <c r="E106" s="15"/>
      <c r="F106" s="79"/>
      <c r="G106" s="15"/>
      <c r="H106" s="14"/>
      <c r="I106" s="26"/>
      <c r="J106" s="27"/>
      <c r="K106" s="27"/>
      <c r="L106" s="79"/>
      <c r="M106" s="15"/>
      <c r="N106" s="27"/>
      <c r="O106" s="27"/>
      <c r="P106" s="27"/>
      <c r="Q106" s="28"/>
    </row>
    <row r="107" spans="1:17" ht="30" customHeight="1" x14ac:dyDescent="0.25">
      <c r="A107" s="67">
        <v>106</v>
      </c>
      <c r="B107" s="67">
        <v>27</v>
      </c>
      <c r="C107" s="82">
        <f>[1]ΑΝΤΙΣΤΟΙΧΙΣΗ!L213</f>
        <v>0</v>
      </c>
      <c r="D107" s="79"/>
      <c r="E107" s="15"/>
      <c r="F107" s="79"/>
      <c r="G107" s="15"/>
      <c r="H107" s="14"/>
      <c r="I107" s="26"/>
      <c r="J107" s="27"/>
      <c r="K107" s="27"/>
      <c r="L107" s="79"/>
      <c r="M107" s="15"/>
      <c r="N107" s="27"/>
      <c r="O107" s="27"/>
      <c r="P107" s="27"/>
      <c r="Q107" s="28"/>
    </row>
    <row r="108" spans="1:17" ht="15" customHeight="1" x14ac:dyDescent="0.25">
      <c r="A108" s="67">
        <v>107</v>
      </c>
      <c r="B108" s="67">
        <v>28</v>
      </c>
      <c r="C108" s="82">
        <f>[1]ΑΝΤΙΣΤΟΙΧΙΣΗ!L214</f>
        <v>0</v>
      </c>
      <c r="D108" s="79"/>
      <c r="E108" s="15"/>
      <c r="F108" s="79"/>
      <c r="G108" s="15"/>
      <c r="H108" s="14"/>
      <c r="I108" s="26"/>
      <c r="J108" s="27"/>
      <c r="K108" s="27"/>
      <c r="L108" s="79"/>
      <c r="M108" s="15"/>
      <c r="N108" s="27"/>
      <c r="O108" s="27"/>
      <c r="P108" s="27"/>
      <c r="Q108" s="28"/>
    </row>
    <row r="109" spans="1:17" ht="28.5" customHeight="1" x14ac:dyDescent="0.25">
      <c r="A109" s="67">
        <v>108</v>
      </c>
      <c r="B109" s="67">
        <v>29</v>
      </c>
      <c r="C109" s="82">
        <f>[1]ΑΝΤΙΣΤΟΙΧΙΣΗ!L215</f>
        <v>0</v>
      </c>
      <c r="D109" s="79"/>
      <c r="E109" s="15"/>
      <c r="F109" s="79"/>
      <c r="G109" s="15"/>
      <c r="H109" s="14"/>
      <c r="I109" s="12"/>
      <c r="J109" s="83"/>
      <c r="K109" s="11"/>
      <c r="L109" s="79"/>
      <c r="M109" s="15"/>
      <c r="N109" s="83"/>
      <c r="O109" s="83"/>
      <c r="P109" s="83"/>
      <c r="Q109" s="28"/>
    </row>
    <row r="110" spans="1:17" ht="15" customHeight="1" x14ac:dyDescent="0.25">
      <c r="A110" s="67">
        <v>109</v>
      </c>
      <c r="B110" s="67">
        <v>30</v>
      </c>
      <c r="C110" s="84">
        <f>[1]ΑΝΤΙΣΤΟΙΧΙΣΗ!L216</f>
        <v>0</v>
      </c>
      <c r="D110" s="79"/>
      <c r="E110" s="15"/>
      <c r="F110" s="79"/>
      <c r="G110" s="15"/>
      <c r="H110" s="14"/>
      <c r="I110" s="12"/>
      <c r="J110" s="83"/>
      <c r="K110" s="11"/>
      <c r="L110" s="79"/>
      <c r="M110" s="15"/>
      <c r="N110" s="83"/>
      <c r="O110" s="83"/>
      <c r="P110" s="83"/>
      <c r="Q110" s="28"/>
    </row>
    <row r="111" spans="1:17" ht="15" customHeight="1" x14ac:dyDescent="0.25">
      <c r="A111" s="60">
        <v>110</v>
      </c>
      <c r="B111" s="60"/>
      <c r="C111" s="20" t="s">
        <v>41</v>
      </c>
      <c r="D111" s="7">
        <f>'[1]2025_60-69 ΕΞΟΔΑ+ΟΜ 2'!F36</f>
        <v>7219.9800000000005</v>
      </c>
      <c r="E111" s="8"/>
      <c r="F111" s="7">
        <f>'[1]2025_60-69 ΕΞΟΔΑ+ΟΜ 2'!S36</f>
        <v>25594.960000000003</v>
      </c>
      <c r="G111" s="8"/>
      <c r="H111" s="7">
        <f>SUM(H81:H110)</f>
        <v>0</v>
      </c>
      <c r="I111" s="8"/>
      <c r="J111" s="7">
        <f>SUM(J81:J110)</f>
        <v>0</v>
      </c>
      <c r="K111" s="8"/>
      <c r="L111" s="7">
        <f>SUM(L81:L110)</f>
        <v>5429.25</v>
      </c>
      <c r="M111" s="8"/>
      <c r="N111" s="7">
        <f>SUM(N81:N110)</f>
        <v>14533.400000000001</v>
      </c>
      <c r="O111" s="8"/>
      <c r="P111" s="7">
        <f>SUM(P81:P110)</f>
        <v>0</v>
      </c>
      <c r="Q111" s="8"/>
    </row>
    <row r="112" spans="1:17" ht="15" customHeight="1" x14ac:dyDescent="0.25">
      <c r="A112" s="60">
        <v>111</v>
      </c>
      <c r="B112" s="60"/>
      <c r="C112" s="22" t="s">
        <v>18</v>
      </c>
      <c r="D112" s="7">
        <f>D80-D111</f>
        <v>0</v>
      </c>
      <c r="E112" s="8"/>
      <c r="F112" s="7">
        <f>F80-F111</f>
        <v>0</v>
      </c>
      <c r="G112" s="8"/>
      <c r="H112" s="7">
        <f>H80-H111</f>
        <v>0</v>
      </c>
      <c r="I112" s="8"/>
      <c r="J112" s="7">
        <f>J80-J111</f>
        <v>0</v>
      </c>
      <c r="K112" s="8"/>
      <c r="L112" s="7">
        <f>L80-L111</f>
        <v>0</v>
      </c>
      <c r="M112" s="8"/>
      <c r="N112" s="7">
        <f>N80-N111</f>
        <v>0</v>
      </c>
      <c r="O112" s="8"/>
      <c r="P112" s="7">
        <f>P80-P111</f>
        <v>0</v>
      </c>
      <c r="Q112" s="8"/>
    </row>
    <row r="113" spans="1:17" ht="15" customHeight="1" x14ac:dyDescent="0.25">
      <c r="A113" s="85">
        <v>112</v>
      </c>
      <c r="B113" s="85"/>
      <c r="C113" s="78" t="s">
        <v>160</v>
      </c>
      <c r="D113" s="181" t="str">
        <f>[1]ΑΝΤΙΣΤΟΙΧΙΣΗ!$F$32</f>
        <v xml:space="preserve">ΠΡΑΓΜΑΤΟΠΟΙΗΘΕΝΤΑ ΜΗΝΟΣ ΤΡΕΧ. ΕΤΟΥΣ </v>
      </c>
      <c r="E113" s="181"/>
      <c r="F113" s="181"/>
      <c r="G113" s="181"/>
      <c r="H113" s="181" t="str">
        <f>[1]ΑΝΤΙΣΤΟΙΧΙΣΗ!$F$35</f>
        <v>ΠΡΟΥΠΟΛΟΓΙΣΜΟΣ ΤΡΕΧΟΝΤΟΣ ΕΤΟΥΣ</v>
      </c>
      <c r="I113" s="181"/>
      <c r="J113" s="181"/>
      <c r="K113" s="181"/>
      <c r="L113" s="181" t="str">
        <f>[1]ΑΝΤΙΣΤΟΙΧΙΣΗ!$F$68</f>
        <v>ΠΡΑΓΜΑΤΟΠΟΙΗΘΕΝΤΑ ΠΡΟΗΓΟΥΜΕΝΟΥ ΕΤΟΥΣ</v>
      </c>
      <c r="M113" s="181"/>
      <c r="N113" s="181"/>
      <c r="O113" s="181">
        <f>[1]ΑΝΤΙΣΤΟΙΧΙΣΗ!$D$33</f>
        <v>2024</v>
      </c>
      <c r="P113" s="182" t="str">
        <f>[1]ΑΝΤΙΣΤΟΙΧΙΣΗ!$F$100</f>
        <v xml:space="preserve">ΣΥΓΚΡΙΣΕΙΣ </v>
      </c>
      <c r="Q113" s="182">
        <f>[1]ΑΝΤΙΣΤΟΙΧΙΣΗ!$H$141</f>
        <v>2024</v>
      </c>
    </row>
    <row r="114" spans="1:17" ht="15" customHeight="1" x14ac:dyDescent="0.25">
      <c r="A114" s="60">
        <v>113</v>
      </c>
      <c r="B114" s="19"/>
      <c r="C114" s="5" t="s">
        <v>161</v>
      </c>
      <c r="D114" s="179" t="str">
        <f>[1]ΑΝΤΙΣΤΟΙΧΙΣΗ!$F$108</f>
        <v xml:space="preserve">ΜΑΡΤΙΟΣ ΤΡΕΧΟΝ ΕΤΟΣ </v>
      </c>
      <c r="E114" s="179"/>
      <c r="F114" s="179"/>
      <c r="G114" s="61">
        <f>[1]ΑΝΤΙΣΤΟΙΧΙΣΗ!$D$34</f>
        <v>2025</v>
      </c>
      <c r="H114" s="179" t="str">
        <f>[1]ΑΝΤΙΣΤΟΙΧΙΣΗ!$F$108</f>
        <v xml:space="preserve">ΜΑΡΤΙΟΣ ΤΡΕΧΟΝ ΕΤΟΣ </v>
      </c>
      <c r="I114" s="179"/>
      <c r="J114" s="179"/>
      <c r="K114" s="61">
        <f>[1]ΑΝΤΙΣΤΟΙΧΙΣΗ!$D$34</f>
        <v>2025</v>
      </c>
      <c r="L114" s="179" t="str">
        <f>[1]ΑΝΤΙΣΤΟΙΧΙΣΗ!$F$122</f>
        <v>ΜΑΡΤΙΟΣ ΠΡΟΗΓΟΥΜΕΝΟΥ ΕΤΟΥΣ</v>
      </c>
      <c r="M114" s="179"/>
      <c r="N114" s="179"/>
      <c r="O114" s="61">
        <f>[1]ΑΝΤΙΣΤΟΙΧΙΣΗ!$D$33</f>
        <v>2024</v>
      </c>
      <c r="P114" s="179"/>
      <c r="Q114" s="179"/>
    </row>
    <row r="115" spans="1:17" ht="28.5" customHeight="1" x14ac:dyDescent="0.25">
      <c r="A115" s="69">
        <v>114</v>
      </c>
      <c r="B115" s="69" t="s">
        <v>42</v>
      </c>
      <c r="C115" s="62" t="s">
        <v>20</v>
      </c>
      <c r="D115" s="62" t="s">
        <v>166</v>
      </c>
      <c r="E115" s="63" t="s">
        <v>35</v>
      </c>
      <c r="F115" s="63" t="s">
        <v>36</v>
      </c>
      <c r="G115" s="63" t="s">
        <v>27</v>
      </c>
      <c r="H115" s="63" t="s">
        <v>38</v>
      </c>
      <c r="I115" s="63" t="s">
        <v>39</v>
      </c>
      <c r="J115" s="63" t="s">
        <v>36</v>
      </c>
      <c r="K115" s="63" t="s">
        <v>37</v>
      </c>
      <c r="L115" s="63" t="s">
        <v>38</v>
      </c>
      <c r="M115" s="63" t="s">
        <v>39</v>
      </c>
      <c r="N115" s="63" t="s">
        <v>36</v>
      </c>
      <c r="O115" s="63" t="s">
        <v>27</v>
      </c>
      <c r="P115" s="63" t="s">
        <v>28</v>
      </c>
      <c r="Q115" s="63" t="s">
        <v>40</v>
      </c>
    </row>
    <row r="116" spans="1:17" ht="28.5" customHeight="1" x14ac:dyDescent="0.25">
      <c r="A116" s="60">
        <v>115</v>
      </c>
      <c r="B116" s="19" t="s">
        <v>2</v>
      </c>
      <c r="C116" s="6" t="s">
        <v>167</v>
      </c>
      <c r="D116" s="7">
        <f>SUM(D117:D156)</f>
        <v>10207.75</v>
      </c>
      <c r="E116" s="8"/>
      <c r="F116" s="7">
        <f>SUM(F117:F156)</f>
        <v>29446.390000000007</v>
      </c>
      <c r="G116" s="8"/>
      <c r="H116" s="7">
        <f>SUM(H117:H156)</f>
        <v>0</v>
      </c>
      <c r="I116" s="8"/>
      <c r="J116" s="7">
        <f>SUM(J117:J156)</f>
        <v>0</v>
      </c>
      <c r="K116" s="8"/>
      <c r="L116" s="7">
        <f>SUM(L117:L156)</f>
        <v>9621.8199999999979</v>
      </c>
      <c r="M116" s="8"/>
      <c r="N116" s="7">
        <f>SUM(N117:N156)</f>
        <v>28639.059999999998</v>
      </c>
      <c r="O116" s="8"/>
      <c r="P116" s="7">
        <f>SUM(P117:P156)</f>
        <v>0</v>
      </c>
      <c r="Q116" s="8"/>
    </row>
    <row r="117" spans="1:17" ht="28.5" customHeight="1" x14ac:dyDescent="0.25">
      <c r="A117" s="67">
        <v>116</v>
      </c>
      <c r="B117" s="67">
        <v>1</v>
      </c>
      <c r="C117" s="44" t="str">
        <f>[1]ΑΝΤΙΣΤΟΙΧΙΣΗ!O187</f>
        <v>Μικτές Αποδοχές (Α.Κ.Διοικ.)</v>
      </c>
      <c r="D117" s="14">
        <f>'[1]2025_60-69 ΕΞΟΔΑ+ΟΜ 2'!F74</f>
        <v>1179</v>
      </c>
      <c r="E117" s="15">
        <f>D117/$D$116</f>
        <v>0.1155004775783106</v>
      </c>
      <c r="F117" s="10">
        <f>D117+'[1]2025 Φεβρουάριος'!F117</f>
        <v>3465.42</v>
      </c>
      <c r="G117" s="15">
        <f>F117/$F$116</f>
        <v>0.11768573329362272</v>
      </c>
      <c r="H117" s="14"/>
      <c r="I117" s="29" t="e">
        <f>H117/$H$116</f>
        <v>#DIV/0!</v>
      </c>
      <c r="J117" s="10"/>
      <c r="K117" s="10" t="e">
        <f>J117/$J$116</f>
        <v>#DIV/0!</v>
      </c>
      <c r="L117" s="14">
        <f>'[1]2024_60-69 ΕΞΟΔΑ+ΟΜ 2'!F66</f>
        <v>1934.3200000000002</v>
      </c>
      <c r="M117" s="15">
        <f>L117/$L$116</f>
        <v>0.20103473147491852</v>
      </c>
      <c r="N117" s="10">
        <f>L117+'[1]2025 Φεβρουάριος'!N117</f>
        <v>4200.3099999999995</v>
      </c>
      <c r="O117" s="15">
        <f>N117/$N$116</f>
        <v>0.1466636823973971</v>
      </c>
      <c r="P117" s="10"/>
      <c r="Q117" s="30" t="e">
        <f t="shared" ref="Q117:Q153" si="26">SUM(D117:P117)</f>
        <v>#DIV/0!</v>
      </c>
    </row>
    <row r="118" spans="1:17" ht="15" customHeight="1" x14ac:dyDescent="0.25">
      <c r="A118" s="67">
        <v>117</v>
      </c>
      <c r="B118" s="67">
        <v>2</v>
      </c>
      <c r="C118" s="71" t="str">
        <f>[1]ΑΝΤΙΣΤΟΙΧΙΣΗ!O188</f>
        <v>Ασφαλιστικές εισφορές  (Α.Κ.Διοικ.)</v>
      </c>
      <c r="D118" s="14">
        <f>'[1]2025_60-69 ΕΞΟΔΑ+ΟΜ 2'!F75</f>
        <v>235.11</v>
      </c>
      <c r="E118" s="15">
        <f t="shared" ref="E118:E153" si="27">D118/$D$116</f>
        <v>2.3032499816316037E-2</v>
      </c>
      <c r="F118" s="10">
        <f>D118+'[1]2025 Φεβρουάριος'!F118</f>
        <v>700.63</v>
      </c>
      <c r="G118" s="15">
        <f t="shared" ref="G118:G153" si="28">F118/$F$116</f>
        <v>2.3793408971354377E-2</v>
      </c>
      <c r="H118" s="14"/>
      <c r="I118" s="29" t="e">
        <f t="shared" ref="I118:I153" si="29">H118/$H$116</f>
        <v>#DIV/0!</v>
      </c>
      <c r="J118" s="10"/>
      <c r="K118" s="10" t="e">
        <f t="shared" ref="K118:K153" si="30">J118/$J$116</f>
        <v>#DIV/0!</v>
      </c>
      <c r="L118" s="14">
        <f>'[1]2024_60-69 ΕΞΟΔΑ+ΟΜ 2'!F67</f>
        <v>307.83000000000004</v>
      </c>
      <c r="M118" s="15">
        <f t="shared" ref="M118:M153" si="31">L118/$L$116</f>
        <v>3.1992907786676544E-2</v>
      </c>
      <c r="N118" s="10">
        <f>L118+'[1]2025 Φεβρουάριος'!N118</f>
        <v>812.92000000000007</v>
      </c>
      <c r="O118" s="15">
        <f t="shared" ref="O118:O153" si="32">N118/$N$116</f>
        <v>2.8385009843200165E-2</v>
      </c>
      <c r="P118" s="10"/>
      <c r="Q118" s="30" t="e">
        <f t="shared" si="26"/>
        <v>#DIV/0!</v>
      </c>
    </row>
    <row r="119" spans="1:17" ht="28.5" customHeight="1" x14ac:dyDescent="0.25">
      <c r="A119" s="67">
        <v>118</v>
      </c>
      <c r="B119" s="67">
        <v>3</v>
      </c>
      <c r="C119" s="46" t="str">
        <f>[1]ΑΝΤΙΣΤΟΙΧΙΣΗ!O189</f>
        <v xml:space="preserve">Ενοίκια  Έδρας </v>
      </c>
      <c r="D119" s="14">
        <f>'[1]2025_60-69 ΕΞΟΔΑ+ΟΜ 2'!F76</f>
        <v>875.5</v>
      </c>
      <c r="E119" s="15">
        <f t="shared" si="27"/>
        <v>8.5768166344199259E-2</v>
      </c>
      <c r="F119" s="10">
        <f>D119+'[1]2025 Φεβρουάριος'!F119</f>
        <v>2626.5</v>
      </c>
      <c r="G119" s="15">
        <f t="shared" si="28"/>
        <v>8.9195993125133488E-2</v>
      </c>
      <c r="H119" s="14"/>
      <c r="I119" s="29" t="e">
        <f t="shared" si="29"/>
        <v>#DIV/0!</v>
      </c>
      <c r="J119" s="10"/>
      <c r="K119" s="10" t="e">
        <f t="shared" si="30"/>
        <v>#DIV/0!</v>
      </c>
      <c r="L119" s="14">
        <f>'[1]2024_60-69 ΕΞΟΔΑ+ΟΜ 2'!F68</f>
        <v>850</v>
      </c>
      <c r="M119" s="15">
        <f t="shared" si="31"/>
        <v>8.834087521903343E-2</v>
      </c>
      <c r="N119" s="10">
        <f>L119+'[1]2025 Φεβρουάριος'!N119</f>
        <v>2550</v>
      </c>
      <c r="O119" s="15">
        <f t="shared" si="32"/>
        <v>8.9039235226295838E-2</v>
      </c>
      <c r="P119" s="10"/>
      <c r="Q119" s="30" t="e">
        <f t="shared" si="26"/>
        <v>#DIV/0!</v>
      </c>
    </row>
    <row r="120" spans="1:17" ht="28.5" customHeight="1" x14ac:dyDescent="0.25">
      <c r="A120" s="67">
        <v>119</v>
      </c>
      <c r="B120" s="67">
        <v>4</v>
      </c>
      <c r="C120" s="46" t="str">
        <f>[1]ΑΝΤΙΣΤΟΙΧΙΣΗ!O190</f>
        <v>Ενοίκιο Αποθήκης Β</v>
      </c>
      <c r="D120" s="14">
        <f>'[1]2025_60-69 ΕΞΟΔΑ+ΟΜ 2'!F77</f>
        <v>0</v>
      </c>
      <c r="E120" s="15">
        <f t="shared" si="27"/>
        <v>0</v>
      </c>
      <c r="F120" s="10">
        <f>D120+'[1]2025 Φεβρουάριος'!F120</f>
        <v>0</v>
      </c>
      <c r="G120" s="15">
        <f t="shared" si="28"/>
        <v>0</v>
      </c>
      <c r="H120" s="14"/>
      <c r="I120" s="29" t="e">
        <f t="shared" si="29"/>
        <v>#DIV/0!</v>
      </c>
      <c r="J120" s="10"/>
      <c r="K120" s="10" t="e">
        <f t="shared" si="30"/>
        <v>#DIV/0!</v>
      </c>
      <c r="L120" s="14">
        <f>'[1]2024_60-69 ΕΞΟΔΑ+ΟΜ 2'!F69</f>
        <v>0</v>
      </c>
      <c r="M120" s="15">
        <f t="shared" si="31"/>
        <v>0</v>
      </c>
      <c r="N120" s="10">
        <f>L120+'[1]2025 Φεβρουάριος'!N120</f>
        <v>0</v>
      </c>
      <c r="O120" s="15">
        <f t="shared" si="32"/>
        <v>0</v>
      </c>
      <c r="P120" s="10"/>
      <c r="Q120" s="30" t="e">
        <f t="shared" si="26"/>
        <v>#DIV/0!</v>
      </c>
    </row>
    <row r="121" spans="1:17" ht="28.5" customHeight="1" x14ac:dyDescent="0.25">
      <c r="A121" s="67">
        <v>120</v>
      </c>
      <c r="B121" s="67">
        <v>5</v>
      </c>
      <c r="C121" s="46" t="str">
        <f>[1]ΑΝΤΙΣΤΟΙΧΙΣΗ!O191</f>
        <v>Ενοίκιο Αποθήκης Α</v>
      </c>
      <c r="D121" s="14">
        <f>'[1]2025_60-69 ΕΞΟΔΑ+ΟΜ 2'!F78</f>
        <v>248.55</v>
      </c>
      <c r="E121" s="15">
        <f t="shared" si="27"/>
        <v>2.4349146481839778E-2</v>
      </c>
      <c r="F121" s="10">
        <f>D121+'[1]2025 Φεβρουάριος'!F121</f>
        <v>745.65000000000009</v>
      </c>
      <c r="G121" s="15">
        <f t="shared" si="28"/>
        <v>2.5322289081955374E-2</v>
      </c>
      <c r="H121" s="14"/>
      <c r="I121" s="29" t="e">
        <f t="shared" si="29"/>
        <v>#DIV/0!</v>
      </c>
      <c r="J121" s="10"/>
      <c r="K121" s="10" t="e">
        <f t="shared" si="30"/>
        <v>#DIV/0!</v>
      </c>
      <c r="L121" s="14">
        <f>'[1]2024_60-69 ΕΞΟΔΑ+ΟΜ 2'!F70</f>
        <v>241.31</v>
      </c>
      <c r="M121" s="15">
        <f t="shared" si="31"/>
        <v>2.5079454822476418E-2</v>
      </c>
      <c r="N121" s="10">
        <f>L121+'[1]2025 Φεβρουάριος'!N121</f>
        <v>723.93000000000006</v>
      </c>
      <c r="O121" s="15">
        <f t="shared" si="32"/>
        <v>2.5277715120538179E-2</v>
      </c>
      <c r="P121" s="10"/>
      <c r="Q121" s="30" t="e">
        <f t="shared" si="26"/>
        <v>#DIV/0!</v>
      </c>
    </row>
    <row r="122" spans="1:17" ht="15" customHeight="1" x14ac:dyDescent="0.25">
      <c r="A122" s="67">
        <v>121</v>
      </c>
      <c r="B122" s="67">
        <v>6</v>
      </c>
      <c r="C122" s="46" t="str">
        <f>[1]ΑΝΤΙΣΤΟΙΧΙΣΗ!O192</f>
        <v>Ενοίκιο Αριστοφάνους 1</v>
      </c>
      <c r="D122" s="14">
        <f>'[1]2025_60-69 ΕΞΟΔΑ+ΟΜ 2'!F79</f>
        <v>965.25</v>
      </c>
      <c r="E122" s="15">
        <f t="shared" si="27"/>
        <v>9.456050549827337E-2</v>
      </c>
      <c r="F122" s="10">
        <f>D122+'[1]2025 Φεβρουάριος'!F122</f>
        <v>2895.75</v>
      </c>
      <c r="G122" s="15">
        <f t="shared" si="28"/>
        <v>9.8339728571142315E-2</v>
      </c>
      <c r="H122" s="14"/>
      <c r="I122" s="29" t="e">
        <f t="shared" si="29"/>
        <v>#DIV/0!</v>
      </c>
      <c r="J122" s="10"/>
      <c r="K122" s="10" t="e">
        <f t="shared" si="30"/>
        <v>#DIV/0!</v>
      </c>
      <c r="L122" s="14">
        <f>'[1]2024_60-69 ΕΞΟΔΑ+ΟΜ 2'!F71</f>
        <v>965.25</v>
      </c>
      <c r="M122" s="15">
        <f t="shared" si="31"/>
        <v>0.10031885859432002</v>
      </c>
      <c r="N122" s="10">
        <f>L122+'[1]2025 Φεβρουάριος'!N122</f>
        <v>2895.75</v>
      </c>
      <c r="O122" s="15">
        <f t="shared" si="32"/>
        <v>0.10111190800256713</v>
      </c>
      <c r="P122" s="10"/>
      <c r="Q122" s="30" t="e">
        <f t="shared" si="26"/>
        <v>#DIV/0!</v>
      </c>
    </row>
    <row r="123" spans="1:17" ht="15" customHeight="1" x14ac:dyDescent="0.25">
      <c r="A123" s="67">
        <v>122</v>
      </c>
      <c r="B123" s="67">
        <v>7</v>
      </c>
      <c r="C123" s="46" t="str">
        <f>[1]ΑΝΤΙΣΤΟΙΧΙΣΗ!O193</f>
        <v xml:space="preserve">Χαρτόσημο ενοικίου Έδρας </v>
      </c>
      <c r="D123" s="14">
        <f>'[1]2025_60-69 ΕΞΟΔΑ+ΟΜ 2'!F80</f>
        <v>31.52</v>
      </c>
      <c r="E123" s="15">
        <f t="shared" si="27"/>
        <v>3.0878499179544951E-3</v>
      </c>
      <c r="F123" s="10">
        <f>D123+'[1]2025 Φεβρουάριος'!F123</f>
        <v>94.56</v>
      </c>
      <c r="G123" s="15">
        <f t="shared" si="28"/>
        <v>3.2112595126261652E-3</v>
      </c>
      <c r="H123" s="14"/>
      <c r="I123" s="29" t="e">
        <f t="shared" si="29"/>
        <v>#DIV/0!</v>
      </c>
      <c r="J123" s="10"/>
      <c r="K123" s="10" t="e">
        <f t="shared" si="30"/>
        <v>#DIV/0!</v>
      </c>
      <c r="L123" s="14">
        <f>'[1]2024_60-69 ΕΞΟΔΑ+ΟΜ 2'!F72</f>
        <v>30.6</v>
      </c>
      <c r="M123" s="15">
        <f t="shared" si="31"/>
        <v>3.1802715078852037E-3</v>
      </c>
      <c r="N123" s="10">
        <f>L123+'[1]2025 Φεβρουάριος'!N123</f>
        <v>91.800000000000011</v>
      </c>
      <c r="O123" s="15">
        <f t="shared" si="32"/>
        <v>3.2054124681466507E-3</v>
      </c>
      <c r="P123" s="10"/>
      <c r="Q123" s="30" t="e">
        <f t="shared" si="26"/>
        <v>#DIV/0!</v>
      </c>
    </row>
    <row r="124" spans="1:17" ht="28.5" customHeight="1" x14ac:dyDescent="0.25">
      <c r="A124" s="67">
        <v>123</v>
      </c>
      <c r="B124" s="67">
        <v>8</v>
      </c>
      <c r="C124" s="46" t="str">
        <f>[1]ΑΝΤΙΣΤΟΙΧΙΣΗ!O194</f>
        <v xml:space="preserve">Χαρτόσημο Ενοικίου Αποθήκης Α </v>
      </c>
      <c r="D124" s="14">
        <f>'[1]2025_60-69 ΕΞΟΔΑ+ΟΜ 2'!F81</f>
        <v>8.9499999999999993</v>
      </c>
      <c r="E124" s="15">
        <f t="shared" si="27"/>
        <v>8.7678479586588613E-4</v>
      </c>
      <c r="F124" s="10">
        <f>D124+'[1]2025 Φεβρουάριος'!F124</f>
        <v>26.849999999999998</v>
      </c>
      <c r="G124" s="15">
        <f t="shared" si="28"/>
        <v>9.1182654308388875E-4</v>
      </c>
      <c r="H124" s="14"/>
      <c r="I124" s="29" t="e">
        <f t="shared" si="29"/>
        <v>#DIV/0!</v>
      </c>
      <c r="J124" s="10"/>
      <c r="K124" s="10" t="e">
        <f t="shared" si="30"/>
        <v>#DIV/0!</v>
      </c>
      <c r="L124" s="14">
        <f>'[1]2024_60-69 ΕΞΟΔΑ+ΟΜ 2'!F73</f>
        <v>8.69</v>
      </c>
      <c r="M124" s="15">
        <f t="shared" si="31"/>
        <v>9.0315553606282401E-4</v>
      </c>
      <c r="N124" s="10">
        <f>L124+'[1]2025 Φεβρουάριος'!N124</f>
        <v>26.07</v>
      </c>
      <c r="O124" s="15">
        <f t="shared" si="32"/>
        <v>9.1029524013707167E-4</v>
      </c>
      <c r="P124" s="10"/>
      <c r="Q124" s="30" t="e">
        <f t="shared" si="26"/>
        <v>#DIV/0!</v>
      </c>
    </row>
    <row r="125" spans="1:17" ht="15" customHeight="1" x14ac:dyDescent="0.25">
      <c r="A125" s="67">
        <v>124</v>
      </c>
      <c r="B125" s="67">
        <v>9</v>
      </c>
      <c r="C125" s="46" t="str">
        <f>[1]ΑΝΤΙΣΤΟΙΧΙΣΗ!O195</f>
        <v xml:space="preserve">Χαρτόσημο Ενοικίου Αποθήκης Β </v>
      </c>
      <c r="D125" s="14">
        <f>'[1]2025_60-69 ΕΞΟΔΑ+ΟΜ 2'!F82</f>
        <v>0</v>
      </c>
      <c r="E125" s="15">
        <f t="shared" si="27"/>
        <v>0</v>
      </c>
      <c r="F125" s="10">
        <f>D125+'[1]2025 Φεβρουάριος'!F125</f>
        <v>0</v>
      </c>
      <c r="G125" s="15">
        <f t="shared" si="28"/>
        <v>0</v>
      </c>
      <c r="H125" s="14"/>
      <c r="I125" s="29" t="e">
        <f t="shared" si="29"/>
        <v>#DIV/0!</v>
      </c>
      <c r="J125" s="10"/>
      <c r="K125" s="10" t="e">
        <f t="shared" si="30"/>
        <v>#DIV/0!</v>
      </c>
      <c r="L125" s="14">
        <f>'[1]2024_60-69 ΕΞΟΔΑ+ΟΜ 2'!F74</f>
        <v>0</v>
      </c>
      <c r="M125" s="15">
        <f t="shared" si="31"/>
        <v>0</v>
      </c>
      <c r="N125" s="10">
        <f>L125+'[1]2025 Φεβρουάριος'!N125</f>
        <v>0</v>
      </c>
      <c r="O125" s="15">
        <f t="shared" si="32"/>
        <v>0</v>
      </c>
      <c r="P125" s="10"/>
      <c r="Q125" s="30" t="e">
        <f t="shared" si="26"/>
        <v>#DIV/0!</v>
      </c>
    </row>
    <row r="126" spans="1:17" ht="28.5" customHeight="1" x14ac:dyDescent="0.25">
      <c r="A126" s="67">
        <v>125</v>
      </c>
      <c r="B126" s="67">
        <v>10</v>
      </c>
      <c r="C126" s="46" t="str">
        <f>[1]ΑΝΤΙΣΤΟΙΧΙΣΗ!O196</f>
        <v>Χαρτόσημο Ενοικίου Αριστοφάνους 1</v>
      </c>
      <c r="D126" s="14">
        <f>'[1]2025_60-69 ΕΞΟΔΑ+ΟΜ 2'!F83</f>
        <v>34.75</v>
      </c>
      <c r="E126" s="15">
        <f t="shared" si="27"/>
        <v>3.4042761627195023E-3</v>
      </c>
      <c r="F126" s="10">
        <f>D126+'[1]2025 Φεβρουάριος'!F126</f>
        <v>104.25</v>
      </c>
      <c r="G126" s="15">
        <f t="shared" si="28"/>
        <v>3.5403321086218032E-3</v>
      </c>
      <c r="H126" s="14"/>
      <c r="I126" s="29" t="e">
        <f t="shared" si="29"/>
        <v>#DIV/0!</v>
      </c>
      <c r="J126" s="10"/>
      <c r="K126" s="10" t="e">
        <f t="shared" si="30"/>
        <v>#DIV/0!</v>
      </c>
      <c r="L126" s="14">
        <f>'[1]2024_60-69 ΕΞΟΔΑ+ΟΜ 2'!F75</f>
        <v>34.75</v>
      </c>
      <c r="M126" s="15">
        <f t="shared" si="31"/>
        <v>3.6115828398369547E-3</v>
      </c>
      <c r="N126" s="10">
        <f>L126+'[1]2025 Φεβρουάριος'!N126</f>
        <v>104.25</v>
      </c>
      <c r="O126" s="15">
        <f t="shared" si="32"/>
        <v>3.6401334401338593E-3</v>
      </c>
      <c r="P126" s="10"/>
      <c r="Q126" s="30" t="e">
        <f t="shared" si="26"/>
        <v>#DIV/0!</v>
      </c>
    </row>
    <row r="127" spans="1:17" ht="15" customHeight="1" x14ac:dyDescent="0.25">
      <c r="A127" s="67">
        <v>126</v>
      </c>
      <c r="B127" s="67">
        <v>11</v>
      </c>
      <c r="C127" s="46" t="str">
        <f>[1]ΑΝΤΙΣΤΟΙΧΙΣΗ!O197</f>
        <v xml:space="preserve">Κοινόχρηστες Δαπάνες Έδρας </v>
      </c>
      <c r="D127" s="14">
        <f>'[1]2025_60-69 ΕΞΟΔΑ+ΟΜ 2'!F84</f>
        <v>0</v>
      </c>
      <c r="E127" s="15">
        <f t="shared" si="27"/>
        <v>0</v>
      </c>
      <c r="F127" s="10">
        <f>D127+'[1]2025 Φεβρουάριος'!F127</f>
        <v>0</v>
      </c>
      <c r="G127" s="15">
        <f t="shared" si="28"/>
        <v>0</v>
      </c>
      <c r="H127" s="14"/>
      <c r="I127" s="29" t="e">
        <f t="shared" si="29"/>
        <v>#DIV/0!</v>
      </c>
      <c r="J127" s="10"/>
      <c r="K127" s="10" t="e">
        <f t="shared" si="30"/>
        <v>#DIV/0!</v>
      </c>
      <c r="L127" s="14">
        <f>'[1]2024_60-69 ΕΞΟΔΑ+ΟΜ 2'!F76</f>
        <v>0</v>
      </c>
      <c r="M127" s="15">
        <f t="shared" si="31"/>
        <v>0</v>
      </c>
      <c r="N127" s="10">
        <f>L127+'[1]2025 Φεβρουάριος'!N127</f>
        <v>0</v>
      </c>
      <c r="O127" s="15">
        <f t="shared" si="32"/>
        <v>0</v>
      </c>
      <c r="P127" s="10"/>
      <c r="Q127" s="30" t="e">
        <f t="shared" si="26"/>
        <v>#DIV/0!</v>
      </c>
    </row>
    <row r="128" spans="1:17" ht="15" customHeight="1" x14ac:dyDescent="0.25">
      <c r="A128" s="67">
        <v>127</v>
      </c>
      <c r="B128" s="67">
        <v>12</v>
      </c>
      <c r="C128" s="46" t="str">
        <f>[1]ΑΝΤΙΣΤΟΙΧΙΣΗ!O198</f>
        <v xml:space="preserve">Κοινόχρηστες Δαπάνες Αποθήκης Α </v>
      </c>
      <c r="D128" s="14">
        <f>'[1]2025_60-69 ΕΞΟΔΑ+ΟΜ 2'!F85</f>
        <v>0</v>
      </c>
      <c r="E128" s="15">
        <f t="shared" si="27"/>
        <v>0</v>
      </c>
      <c r="F128" s="10">
        <f>D128+'[1]2025 Φεβρουάριος'!F128</f>
        <v>0</v>
      </c>
      <c r="G128" s="15">
        <f t="shared" si="28"/>
        <v>0</v>
      </c>
      <c r="H128" s="14"/>
      <c r="I128" s="29" t="e">
        <f t="shared" si="29"/>
        <v>#DIV/0!</v>
      </c>
      <c r="J128" s="10"/>
      <c r="K128" s="10" t="e">
        <f t="shared" si="30"/>
        <v>#DIV/0!</v>
      </c>
      <c r="L128" s="14">
        <f>'[1]2024_60-69 ΕΞΟΔΑ+ΟΜ 2'!F77</f>
        <v>0</v>
      </c>
      <c r="M128" s="15">
        <f t="shared" si="31"/>
        <v>0</v>
      </c>
      <c r="N128" s="10">
        <f>L128+'[1]2025 Φεβρουάριος'!N128</f>
        <v>0</v>
      </c>
      <c r="O128" s="15">
        <f t="shared" si="32"/>
        <v>0</v>
      </c>
      <c r="P128" s="10"/>
      <c r="Q128" s="30" t="e">
        <f t="shared" si="26"/>
        <v>#DIV/0!</v>
      </c>
    </row>
    <row r="129" spans="1:17" ht="15" customHeight="1" x14ac:dyDescent="0.25">
      <c r="A129" s="67">
        <v>128</v>
      </c>
      <c r="B129" s="67">
        <v>13</v>
      </c>
      <c r="C129" s="46" t="str">
        <f>[1]ΑΝΤΙΣΤΟΙΧΙΣΗ!O199</f>
        <v xml:space="preserve">Κοινόχρηστες Δαπάνες Αποθήκης Β </v>
      </c>
      <c r="D129" s="14">
        <f>'[1]2025_60-69 ΕΞΟΔΑ+ΟΜ 2'!F86</f>
        <v>0</v>
      </c>
      <c r="E129" s="15">
        <f t="shared" si="27"/>
        <v>0</v>
      </c>
      <c r="F129" s="10">
        <f>D129+'[1]2025 Φεβρουάριος'!F129</f>
        <v>0</v>
      </c>
      <c r="G129" s="15">
        <f t="shared" si="28"/>
        <v>0</v>
      </c>
      <c r="H129" s="14"/>
      <c r="I129" s="29" t="e">
        <f t="shared" si="29"/>
        <v>#DIV/0!</v>
      </c>
      <c r="J129" s="10"/>
      <c r="K129" s="10" t="e">
        <f t="shared" si="30"/>
        <v>#DIV/0!</v>
      </c>
      <c r="L129" s="14">
        <f>'[1]2024_60-69 ΕΞΟΔΑ+ΟΜ 2'!F78</f>
        <v>0</v>
      </c>
      <c r="M129" s="15">
        <f t="shared" si="31"/>
        <v>0</v>
      </c>
      <c r="N129" s="10">
        <f>L129+'[1]2025 Φεβρουάριος'!N129</f>
        <v>0</v>
      </c>
      <c r="O129" s="15">
        <f t="shared" si="32"/>
        <v>0</v>
      </c>
      <c r="P129" s="10"/>
      <c r="Q129" s="30" t="e">
        <f t="shared" si="26"/>
        <v>#DIV/0!</v>
      </c>
    </row>
    <row r="130" spans="1:17" ht="15" customHeight="1" x14ac:dyDescent="0.25">
      <c r="A130" s="67">
        <v>129</v>
      </c>
      <c r="B130" s="67">
        <v>14</v>
      </c>
      <c r="C130" s="46" t="str">
        <f>[1]ΑΝΤΙΣΤΟΙΧΙΣΗ!O200</f>
        <v>Κοινόχρηστες Δαπάνες Αριστοφάνους 1</v>
      </c>
      <c r="D130" s="14">
        <f>'[1]2025_60-69 ΕΞΟΔΑ+ΟΜ 2'!F87</f>
        <v>30.8</v>
      </c>
      <c r="E130" s="15">
        <f t="shared" si="27"/>
        <v>3.0173152751585804E-3</v>
      </c>
      <c r="F130" s="10">
        <f>D130+'[1]2025 Φεβρουάριος'!F130</f>
        <v>101.8</v>
      </c>
      <c r="G130" s="15">
        <f t="shared" si="28"/>
        <v>3.4571300590666623E-3</v>
      </c>
      <c r="H130" s="14"/>
      <c r="I130" s="29" t="e">
        <f t="shared" si="29"/>
        <v>#DIV/0!</v>
      </c>
      <c r="J130" s="10"/>
      <c r="K130" s="10" t="e">
        <f t="shared" si="30"/>
        <v>#DIV/0!</v>
      </c>
      <c r="L130" s="14">
        <f>'[1]2024_60-69 ΕΞΟΔΑ+ΟΜ 2'!F79</f>
        <v>71.5</v>
      </c>
      <c r="M130" s="15">
        <f t="shared" si="31"/>
        <v>7.4310265625422232E-3</v>
      </c>
      <c r="N130" s="10">
        <f>L130+'[1]2025 Φεβρουάριος'!N130</f>
        <v>147.5</v>
      </c>
      <c r="O130" s="15">
        <f t="shared" si="32"/>
        <v>5.1503087042661317E-3</v>
      </c>
      <c r="P130" s="10"/>
      <c r="Q130" s="30" t="e">
        <f t="shared" si="26"/>
        <v>#DIV/0!</v>
      </c>
    </row>
    <row r="131" spans="1:17" ht="15" customHeight="1" x14ac:dyDescent="0.25">
      <c r="A131" s="67">
        <v>130</v>
      </c>
      <c r="B131" s="67">
        <v>15</v>
      </c>
      <c r="C131" s="71" t="str">
        <f>[1]ΑΝΤΙΣΤΟΙΧΙΣΗ!O201</f>
        <v xml:space="preserve">Ενέργεια  Έδρας </v>
      </c>
      <c r="D131" s="14">
        <f>'[1]2025_60-69 ΕΞΟΔΑ+ΟΜ 2'!F88</f>
        <v>151.55000000000001</v>
      </c>
      <c r="E131" s="15">
        <f t="shared" si="27"/>
        <v>1.4846562660723471E-2</v>
      </c>
      <c r="F131" s="10">
        <f>D131+'[1]2025 Φεβρουάριος'!F131</f>
        <v>433.62</v>
      </c>
      <c r="G131" s="15">
        <f t="shared" si="28"/>
        <v>1.4725743970653106E-2</v>
      </c>
      <c r="H131" s="14"/>
      <c r="I131" s="29" t="e">
        <f t="shared" si="29"/>
        <v>#DIV/0!</v>
      </c>
      <c r="J131" s="10"/>
      <c r="K131" s="10" t="e">
        <f t="shared" si="30"/>
        <v>#DIV/0!</v>
      </c>
      <c r="L131" s="14">
        <f>'[1]2024_60-69 ΕΞΟΔΑ+ΟΜ 2'!F80</f>
        <v>133.29</v>
      </c>
      <c r="M131" s="15">
        <f t="shared" si="31"/>
        <v>1.3852888538758781E-2</v>
      </c>
      <c r="N131" s="10">
        <f>L131+'[1]2025 Φεβρουάριος'!N131</f>
        <v>322.46999999999997</v>
      </c>
      <c r="O131" s="15">
        <f t="shared" si="32"/>
        <v>1.1259796934675928E-2</v>
      </c>
      <c r="P131" s="10"/>
      <c r="Q131" s="30" t="e">
        <f t="shared" si="26"/>
        <v>#DIV/0!</v>
      </c>
    </row>
    <row r="132" spans="1:17" ht="15" customHeight="1" x14ac:dyDescent="0.25">
      <c r="A132" s="67">
        <v>131</v>
      </c>
      <c r="B132" s="67">
        <v>16</v>
      </c>
      <c r="C132" s="71" t="str">
        <f>[1]ΑΝΤΙΣΤΟΙΧΙΣΗ!O202</f>
        <v xml:space="preserve">Ενέργεια Αποθήκης Α </v>
      </c>
      <c r="D132" s="14">
        <f>'[1]2025_60-69 ΕΞΟΔΑ+ΟΜ 2'!F89</f>
        <v>14.17</v>
      </c>
      <c r="E132" s="15">
        <f t="shared" si="27"/>
        <v>1.3881609561362689E-3</v>
      </c>
      <c r="F132" s="10">
        <f>D132+'[1]2025 Φεβρουάριος'!F132</f>
        <v>49.99</v>
      </c>
      <c r="G132" s="15">
        <f t="shared" si="28"/>
        <v>1.6976614111271361E-3</v>
      </c>
      <c r="H132" s="14"/>
      <c r="I132" s="29" t="e">
        <f t="shared" si="29"/>
        <v>#DIV/0!</v>
      </c>
      <c r="J132" s="10"/>
      <c r="K132" s="10" t="e">
        <f t="shared" si="30"/>
        <v>#DIV/0!</v>
      </c>
      <c r="L132" s="14">
        <f>'[1]2024_60-69 ΕΞΟΔΑ+ΟΜ 2'!F81</f>
        <v>18.190000000000001</v>
      </c>
      <c r="M132" s="15">
        <f t="shared" si="31"/>
        <v>1.8904947296873155E-3</v>
      </c>
      <c r="N132" s="10">
        <f>L132+'[1]2025 Φεβρουάριος'!N132</f>
        <v>5.0000000000000036</v>
      </c>
      <c r="O132" s="15">
        <f t="shared" si="32"/>
        <v>1.7458673573783512E-4</v>
      </c>
      <c r="P132" s="10"/>
      <c r="Q132" s="30" t="e">
        <f t="shared" si="26"/>
        <v>#DIV/0!</v>
      </c>
    </row>
    <row r="133" spans="1:17" ht="57" customHeight="1" x14ac:dyDescent="0.25">
      <c r="A133" s="67">
        <v>132</v>
      </c>
      <c r="B133" s="67">
        <v>17</v>
      </c>
      <c r="C133" s="71" t="str">
        <f>[1]ΑΝΤΙΣΤΟΙΧΙΣΗ!O203</f>
        <v>Ενέργεια Αποθήκης Β (OPERATION)</v>
      </c>
      <c r="D133" s="14">
        <f>'[1]2025_60-69 ΕΞΟΔΑ+ΟΜ 2'!F90</f>
        <v>11.08</v>
      </c>
      <c r="E133" s="15">
        <f t="shared" si="27"/>
        <v>1.085449780803801E-3</v>
      </c>
      <c r="F133" s="10">
        <f>D133+'[1]2025 Φεβρουάριος'!F133</f>
        <v>21.36</v>
      </c>
      <c r="G133" s="15">
        <f t="shared" si="28"/>
        <v>7.2538603203992048E-4</v>
      </c>
      <c r="H133" s="14"/>
      <c r="I133" s="29" t="e">
        <f t="shared" si="29"/>
        <v>#DIV/0!</v>
      </c>
      <c r="J133" s="10"/>
      <c r="K133" s="10" t="e">
        <f t="shared" si="30"/>
        <v>#DIV/0!</v>
      </c>
      <c r="L133" s="14">
        <f>'[1]2024_60-69 ΕΞΟΔΑ+ΟΜ 2'!F82</f>
        <v>32.130000000000003</v>
      </c>
      <c r="M133" s="15">
        <f t="shared" si="31"/>
        <v>3.3392850832794636E-3</v>
      </c>
      <c r="N133" s="10">
        <f>L133+'[1]2025 Φεβρουάριος'!N133</f>
        <v>35.900000000000006</v>
      </c>
      <c r="O133" s="15">
        <f t="shared" si="32"/>
        <v>1.2535327625976553E-3</v>
      </c>
      <c r="P133" s="10"/>
      <c r="Q133" s="30" t="e">
        <f t="shared" si="26"/>
        <v>#DIV/0!</v>
      </c>
    </row>
    <row r="134" spans="1:17" ht="57" customHeight="1" x14ac:dyDescent="0.25">
      <c r="A134" s="67">
        <v>133</v>
      </c>
      <c r="B134" s="67">
        <v>18</v>
      </c>
      <c r="C134" s="71" t="str">
        <f>[1]ΑΝΤΙΣΤΟΙΧΙΣΗ!O204</f>
        <v>Ενέργεια Αριστοφάνους 1</v>
      </c>
      <c r="D134" s="14">
        <f>'[1]2025_60-69 ΕΞΟΔΑ+ΟΜ 2'!F91</f>
        <v>13.020000000000001</v>
      </c>
      <c r="E134" s="15">
        <f t="shared" si="27"/>
        <v>1.2755014572261273E-3</v>
      </c>
      <c r="F134" s="10">
        <f>D134+'[1]2025 Φεβρουάριος'!F134</f>
        <v>35.5</v>
      </c>
      <c r="G134" s="15">
        <f t="shared" si="28"/>
        <v>1.2055807180438754E-3</v>
      </c>
      <c r="H134" s="14"/>
      <c r="I134" s="29" t="e">
        <f t="shared" si="29"/>
        <v>#DIV/0!</v>
      </c>
      <c r="J134" s="10"/>
      <c r="K134" s="10" t="e">
        <f t="shared" si="30"/>
        <v>#DIV/0!</v>
      </c>
      <c r="L134" s="14">
        <f>'[1]2024_60-69 ΕΞΟΔΑ+ΟΜ 2'!F83</f>
        <v>17.61</v>
      </c>
      <c r="M134" s="15">
        <f t="shared" si="31"/>
        <v>1.8302150736555043E-3</v>
      </c>
      <c r="N134" s="10">
        <f>L134+'[1]2025 Φεβρουάριος'!N134</f>
        <v>44.81</v>
      </c>
      <c r="O134" s="15">
        <f t="shared" si="32"/>
        <v>1.5646463256824771E-3</v>
      </c>
      <c r="P134" s="10"/>
      <c r="Q134" s="30" t="e">
        <f t="shared" si="26"/>
        <v>#DIV/0!</v>
      </c>
    </row>
    <row r="135" spans="1:17" ht="15" customHeight="1" x14ac:dyDescent="0.25">
      <c r="A135" s="67">
        <v>134</v>
      </c>
      <c r="B135" s="67">
        <v>19</v>
      </c>
      <c r="C135" s="73" t="str">
        <f>[1]ΑΝΤΙΣΤΟΙΧΙΣΗ!O205</f>
        <v xml:space="preserve">Τηλεπικοινωνίες (Τηλεφωνία &amp; Διαδίκτυο) </v>
      </c>
      <c r="D135" s="14">
        <f>'[1]2025_60-69 ΕΞΟΔΑ+ΟΜ 2'!F92</f>
        <v>300.63</v>
      </c>
      <c r="E135" s="15">
        <f t="shared" si="27"/>
        <v>2.9451152310744286E-2</v>
      </c>
      <c r="F135" s="10">
        <f>D135+'[1]2025 Φεβρουάριος'!F135</f>
        <v>830.32</v>
      </c>
      <c r="G135" s="15">
        <f t="shared" si="28"/>
        <v>2.8197683994540583E-2</v>
      </c>
      <c r="H135" s="14"/>
      <c r="I135" s="29" t="e">
        <f t="shared" si="29"/>
        <v>#DIV/0!</v>
      </c>
      <c r="J135" s="10"/>
      <c r="K135" s="10" t="e">
        <f t="shared" si="30"/>
        <v>#DIV/0!</v>
      </c>
      <c r="L135" s="14">
        <f>'[1]2024_60-69 ΕΞΟΔΑ+ΟΜ 2'!F84</f>
        <v>306.44</v>
      </c>
      <c r="M135" s="15">
        <f t="shared" si="31"/>
        <v>3.1848444473083062E-2</v>
      </c>
      <c r="N135" s="10">
        <f>L135+'[1]2025 Φεβρουάριος'!N135</f>
        <v>764.82</v>
      </c>
      <c r="O135" s="15">
        <f t="shared" si="32"/>
        <v>2.6705485445402192E-2</v>
      </c>
      <c r="P135" s="10"/>
      <c r="Q135" s="30" t="e">
        <f t="shared" si="26"/>
        <v>#DIV/0!</v>
      </c>
    </row>
    <row r="136" spans="1:17" ht="15" customHeight="1" x14ac:dyDescent="0.25">
      <c r="A136" s="67">
        <v>135</v>
      </c>
      <c r="B136" s="67">
        <v>20</v>
      </c>
      <c r="C136" s="46" t="str">
        <f>[1]ΑΝΤΙΣΤΟΙΧΙΣΗ!O206</f>
        <v xml:space="preserve">Υδρευση </v>
      </c>
      <c r="D136" s="14">
        <f>'[1]2025_60-69 ΕΞΟΔΑ+ΟΜ 2'!F93</f>
        <v>4.08</v>
      </c>
      <c r="E136" s="15">
        <f t="shared" si="27"/>
        <v>3.9969630917685095E-4</v>
      </c>
      <c r="F136" s="10">
        <f>D136+'[1]2025 Φεβρουάριος'!F136</f>
        <v>12.13</v>
      </c>
      <c r="G136" s="15">
        <f t="shared" si="28"/>
        <v>4.1193504534851297E-4</v>
      </c>
      <c r="H136" s="14"/>
      <c r="I136" s="29" t="e">
        <f t="shared" si="29"/>
        <v>#DIV/0!</v>
      </c>
      <c r="J136" s="10"/>
      <c r="K136" s="10" t="e">
        <f t="shared" si="30"/>
        <v>#DIV/0!</v>
      </c>
      <c r="L136" s="14">
        <f>'[1]2024_60-69 ΕΞΟΔΑ+ΟΜ 2'!F85</f>
        <v>0</v>
      </c>
      <c r="M136" s="15">
        <f t="shared" si="31"/>
        <v>0</v>
      </c>
      <c r="N136" s="10">
        <f>L136+'[1]2025 Φεβρουάριος'!N136</f>
        <v>28.630000000000003</v>
      </c>
      <c r="O136" s="15">
        <f t="shared" si="32"/>
        <v>9.9968364883484318E-4</v>
      </c>
      <c r="P136" s="10"/>
      <c r="Q136" s="30" t="e">
        <f t="shared" si="26"/>
        <v>#DIV/0!</v>
      </c>
    </row>
    <row r="137" spans="1:17" ht="15" customHeight="1" x14ac:dyDescent="0.25">
      <c r="A137" s="67">
        <v>136</v>
      </c>
      <c r="B137" s="67">
        <v>21</v>
      </c>
      <c r="C137" s="46" t="str">
        <f>[1]ΑΝΤΙΣΤΟΙΧΙΣΗ!O207</f>
        <v xml:space="preserve">Ασφάλιστρα </v>
      </c>
      <c r="D137" s="14">
        <f>'[1]2025_60-69 ΕΞΟΔΑ+ΟΜ 2'!F94</f>
        <v>0</v>
      </c>
      <c r="E137" s="15">
        <f t="shared" si="27"/>
        <v>0</v>
      </c>
      <c r="F137" s="10">
        <f>D137+'[1]2025 Φεβρουάριος'!F137</f>
        <v>224.75</v>
      </c>
      <c r="G137" s="15">
        <f t="shared" si="28"/>
        <v>7.6325145459256614E-3</v>
      </c>
      <c r="H137" s="14"/>
      <c r="I137" s="29" t="e">
        <f t="shared" si="29"/>
        <v>#DIV/0!</v>
      </c>
      <c r="J137" s="10"/>
      <c r="K137" s="10" t="e">
        <f t="shared" si="30"/>
        <v>#DIV/0!</v>
      </c>
      <c r="L137" s="14">
        <f>'[1]2024_60-69 ΕΞΟΔΑ+ΟΜ 2'!F86</f>
        <v>0</v>
      </c>
      <c r="M137" s="15">
        <f t="shared" si="31"/>
        <v>0</v>
      </c>
      <c r="N137" s="10">
        <f>L137+'[1]2025 Φεβρουάριος'!N137</f>
        <v>316.24</v>
      </c>
      <c r="O137" s="15">
        <f t="shared" si="32"/>
        <v>1.1042261861946588E-2</v>
      </c>
      <c r="P137" s="10"/>
      <c r="Q137" s="30" t="e">
        <f t="shared" si="26"/>
        <v>#DIV/0!</v>
      </c>
    </row>
    <row r="138" spans="1:17" ht="15" customHeight="1" x14ac:dyDescent="0.25">
      <c r="A138" s="67">
        <v>137</v>
      </c>
      <c r="B138" s="67">
        <v>22</v>
      </c>
      <c r="C138" s="46" t="str">
        <f>[1]ΑΝΤΙΣΤΟΙΧΙΣΗ!O208</f>
        <v xml:space="preserve">Έντυπα και γραφική Ύλη </v>
      </c>
      <c r="D138" s="14">
        <f>'[1]2025_60-69 ΕΞΟΔΑ+ΟΜ 2'!F95</f>
        <v>0</v>
      </c>
      <c r="E138" s="15">
        <f t="shared" si="27"/>
        <v>0</v>
      </c>
      <c r="F138" s="10">
        <f>D138+'[1]2025 Φεβρουάριος'!F138</f>
        <v>0</v>
      </c>
      <c r="G138" s="15">
        <f t="shared" si="28"/>
        <v>0</v>
      </c>
      <c r="H138" s="14"/>
      <c r="I138" s="29" t="e">
        <f t="shared" si="29"/>
        <v>#DIV/0!</v>
      </c>
      <c r="J138" s="10"/>
      <c r="K138" s="10" t="e">
        <f t="shared" si="30"/>
        <v>#DIV/0!</v>
      </c>
      <c r="L138" s="14">
        <f>'[1]2024_60-69 ΕΞΟΔΑ+ΟΜ 2'!F87</f>
        <v>0</v>
      </c>
      <c r="M138" s="15">
        <f t="shared" si="31"/>
        <v>0</v>
      </c>
      <c r="N138" s="10">
        <f>L138+'[1]2025 Φεβρουάριος'!N138</f>
        <v>0</v>
      </c>
      <c r="O138" s="15">
        <f t="shared" si="32"/>
        <v>0</v>
      </c>
      <c r="P138" s="10"/>
      <c r="Q138" s="30" t="e">
        <f t="shared" si="26"/>
        <v>#DIV/0!</v>
      </c>
    </row>
    <row r="139" spans="1:17" ht="15" customHeight="1" x14ac:dyDescent="0.25">
      <c r="A139" s="67">
        <v>138</v>
      </c>
      <c r="B139" s="67">
        <v>23</v>
      </c>
      <c r="C139" s="46" t="str">
        <f>[1]ΑΝΤΙΣΤΟΙΧΙΣΗ!O209</f>
        <v xml:space="preserve">Υλικά Καθαριότητας </v>
      </c>
      <c r="D139" s="14">
        <f>'[1]2025_60-69 ΕΞΟΔΑ+ΟΜ 2'!F96</f>
        <v>0</v>
      </c>
      <c r="E139" s="15">
        <f t="shared" si="27"/>
        <v>0</v>
      </c>
      <c r="F139" s="10">
        <f>D139+'[1]2025 Φεβρουάριος'!F139</f>
        <v>0</v>
      </c>
      <c r="G139" s="15">
        <f t="shared" si="28"/>
        <v>0</v>
      </c>
      <c r="H139" s="14"/>
      <c r="I139" s="29" t="e">
        <f t="shared" si="29"/>
        <v>#DIV/0!</v>
      </c>
      <c r="J139" s="10"/>
      <c r="K139" s="10" t="e">
        <f t="shared" si="30"/>
        <v>#DIV/0!</v>
      </c>
      <c r="L139" s="14">
        <f>'[1]2024_60-69 ΕΞΟΔΑ+ΟΜ 2'!F88</f>
        <v>0</v>
      </c>
      <c r="M139" s="15">
        <f t="shared" si="31"/>
        <v>0</v>
      </c>
      <c r="N139" s="10">
        <f>L139+'[1]2025 Φεβρουάριος'!N139</f>
        <v>0</v>
      </c>
      <c r="O139" s="15">
        <f t="shared" si="32"/>
        <v>0</v>
      </c>
      <c r="P139" s="10"/>
      <c r="Q139" s="30" t="e">
        <f t="shared" si="26"/>
        <v>#DIV/0!</v>
      </c>
    </row>
    <row r="140" spans="1:17" ht="15" customHeight="1" x14ac:dyDescent="0.25">
      <c r="A140" s="67">
        <v>139</v>
      </c>
      <c r="B140" s="67">
        <v>24</v>
      </c>
      <c r="C140" s="72" t="str">
        <f>[1]ΑΝΤΙΣΤΟΙΧΙΣΗ!O210</f>
        <v>Υλικά Φαρμακείου</v>
      </c>
      <c r="D140" s="14">
        <f>'[1]2025_60-69 ΕΞΟΔΑ+ΟΜ 2'!F97</f>
        <v>0</v>
      </c>
      <c r="E140" s="15">
        <f t="shared" si="27"/>
        <v>0</v>
      </c>
      <c r="F140" s="10">
        <f>D140+'[1]2025 Φεβρουάριος'!F140</f>
        <v>0</v>
      </c>
      <c r="G140" s="15">
        <f t="shared" si="28"/>
        <v>0</v>
      </c>
      <c r="H140" s="14"/>
      <c r="I140" s="29" t="e">
        <f t="shared" si="29"/>
        <v>#DIV/0!</v>
      </c>
      <c r="J140" s="10"/>
      <c r="K140" s="10" t="e">
        <f t="shared" si="30"/>
        <v>#DIV/0!</v>
      </c>
      <c r="L140" s="14">
        <f>'[1]2024_60-69 ΕΞΟΔΑ+ΟΜ 2'!F89</f>
        <v>0</v>
      </c>
      <c r="M140" s="15">
        <f t="shared" si="31"/>
        <v>0</v>
      </c>
      <c r="N140" s="10">
        <f>L140+'[1]2025 Φεβρουάριος'!N140</f>
        <v>0</v>
      </c>
      <c r="O140" s="15">
        <f t="shared" si="32"/>
        <v>0</v>
      </c>
      <c r="P140" s="10"/>
      <c r="Q140" s="30" t="e">
        <f t="shared" si="26"/>
        <v>#DIV/0!</v>
      </c>
    </row>
    <row r="141" spans="1:17" ht="15" customHeight="1" x14ac:dyDescent="0.25">
      <c r="A141" s="67">
        <v>140</v>
      </c>
      <c r="B141" s="67">
        <v>25</v>
      </c>
      <c r="C141" s="72" t="str">
        <f>[1]ΑΝΤΙΣΤΟΙΧΙΣΗ!O211</f>
        <v>Διάφορα αναλώσιμα</v>
      </c>
      <c r="D141" s="14">
        <f>'[1]2025_60-69 ΕΞΟΔΑ+ΟΜ 2'!F98</f>
        <v>0</v>
      </c>
      <c r="E141" s="15">
        <f t="shared" si="27"/>
        <v>0</v>
      </c>
      <c r="F141" s="10">
        <f>D141+'[1]2025 Φεβρουάριος'!F141</f>
        <v>488.54</v>
      </c>
      <c r="G141" s="15">
        <f t="shared" si="28"/>
        <v>1.659082828149732E-2</v>
      </c>
      <c r="H141" s="14"/>
      <c r="I141" s="29" t="e">
        <f t="shared" si="29"/>
        <v>#DIV/0!</v>
      </c>
      <c r="J141" s="10"/>
      <c r="K141" s="10" t="e">
        <f t="shared" si="30"/>
        <v>#DIV/0!</v>
      </c>
      <c r="L141" s="14">
        <f>'[1]2024_60-69 ΕΞΟΔΑ+ΟΜ 2'!F90</f>
        <v>0</v>
      </c>
      <c r="M141" s="15">
        <f t="shared" si="31"/>
        <v>0</v>
      </c>
      <c r="N141" s="10">
        <f>L141+'[1]2025 Φεβρουάριος'!N141</f>
        <v>0</v>
      </c>
      <c r="O141" s="15">
        <f t="shared" si="32"/>
        <v>0</v>
      </c>
      <c r="P141" s="10"/>
      <c r="Q141" s="30" t="e">
        <f t="shared" si="26"/>
        <v>#DIV/0!</v>
      </c>
    </row>
    <row r="142" spans="1:17" ht="15" customHeight="1" x14ac:dyDescent="0.25">
      <c r="A142" s="67">
        <v>141</v>
      </c>
      <c r="B142" s="67">
        <v>26</v>
      </c>
      <c r="C142" s="46" t="str">
        <f>[1]ΑΝΤΙΣΤΟΙΧΙΣΗ!O212</f>
        <v>Αμοιβές συνεργατών ( Εξωτερικοί Συνεργάτες Λογιστής - Μισθοδοσία Δικηγόρος )</v>
      </c>
      <c r="D142" s="14">
        <f>'[1]2025_60-69 ΕΞΟΔΑ+ΟΜ 2'!F99</f>
        <v>950</v>
      </c>
      <c r="E142" s="15">
        <f t="shared" si="27"/>
        <v>9.3066542577943223E-2</v>
      </c>
      <c r="F142" s="10">
        <f>D142+'[1]2025 Φεβρουάριος'!F142</f>
        <v>3532.73</v>
      </c>
      <c r="G142" s="15">
        <f t="shared" si="28"/>
        <v>0.11997158225507436</v>
      </c>
      <c r="H142" s="14"/>
      <c r="I142" s="29" t="e">
        <f t="shared" si="29"/>
        <v>#DIV/0!</v>
      </c>
      <c r="J142" s="10"/>
      <c r="K142" s="10" t="e">
        <f t="shared" si="30"/>
        <v>#DIV/0!</v>
      </c>
      <c r="L142" s="14">
        <f>'[1]2024_60-69 ΕΞΟΔΑ+ΟΜ 2'!F91</f>
        <v>700</v>
      </c>
      <c r="M142" s="15">
        <f t="shared" si="31"/>
        <v>7.2751309003909873E-2</v>
      </c>
      <c r="N142" s="10">
        <f>L142+'[1]2025 Φεβρουάριος'!N142</f>
        <v>2100</v>
      </c>
      <c r="O142" s="15">
        <f t="shared" si="32"/>
        <v>7.3326429009890698E-2</v>
      </c>
      <c r="P142" s="10"/>
      <c r="Q142" s="30" t="e">
        <f t="shared" si="26"/>
        <v>#DIV/0!</v>
      </c>
    </row>
    <row r="143" spans="1:17" ht="42.75" customHeight="1" x14ac:dyDescent="0.25">
      <c r="A143" s="67">
        <v>142</v>
      </c>
      <c r="B143" s="67">
        <v>27</v>
      </c>
      <c r="C143" s="46" t="str">
        <f>[1]ΑΝΤΙΣΤΟΙΧΙΣΗ!O213</f>
        <v>Αμοιβές Τρίτων (Αμοιβές - Συνδρομές για υποστήριξη Pylon Συναγερμός - Διατακτικές)</v>
      </c>
      <c r="D143" s="14">
        <f>'[1]2025_60-69 ΕΞΟΔΑ+ΟΜ 2'!F100</f>
        <v>2570.94</v>
      </c>
      <c r="E143" s="15">
        <f t="shared" si="27"/>
        <v>0.25186157576351303</v>
      </c>
      <c r="F143" s="10">
        <f>D143+'[1]2025 Φεβρουάριος'!F143</f>
        <v>3645.5200000000004</v>
      </c>
      <c r="G143" s="15">
        <f t="shared" si="28"/>
        <v>0.12380193293643124</v>
      </c>
      <c r="H143" s="14"/>
      <c r="I143" s="29" t="e">
        <f t="shared" si="29"/>
        <v>#DIV/0!</v>
      </c>
      <c r="J143" s="10"/>
      <c r="K143" s="10" t="e">
        <f t="shared" si="30"/>
        <v>#DIV/0!</v>
      </c>
      <c r="L143" s="14">
        <f>'[1]2024_60-69 ΕΞΟΔΑ+ΟΜ 2'!F92</f>
        <v>716.15</v>
      </c>
      <c r="M143" s="15">
        <f t="shared" si="31"/>
        <v>7.442978563307151E-2</v>
      </c>
      <c r="N143" s="10">
        <f>L143+'[1]2025 Φεβρουάριος'!N143</f>
        <v>2400.42</v>
      </c>
      <c r="O143" s="15">
        <f t="shared" si="32"/>
        <v>8.3816298439962772E-2</v>
      </c>
      <c r="P143" s="10"/>
      <c r="Q143" s="30" t="e">
        <f t="shared" si="26"/>
        <v>#DIV/0!</v>
      </c>
    </row>
    <row r="144" spans="1:17" ht="15" customHeight="1" x14ac:dyDescent="0.25">
      <c r="A144" s="67">
        <v>143</v>
      </c>
      <c r="B144" s="67">
        <v>28</v>
      </c>
      <c r="C144" s="46" t="str">
        <f>[1]ΑΝΤΙΣΤΟΙΧΙΣΗ!O214</f>
        <v>Επισκευές - Συντηρήσεις</v>
      </c>
      <c r="D144" s="14">
        <f>'[1]2025_60-69 ΕΞΟΔΑ+ΟΜ 2'!F101</f>
        <v>627.01</v>
      </c>
      <c r="E144" s="15">
        <f t="shared" si="27"/>
        <v>6.142489774925914E-2</v>
      </c>
      <c r="F144" s="10">
        <f>D144+'[1]2025 Φεβρουάριος'!F144</f>
        <v>1795.68</v>
      </c>
      <c r="G144" s="15">
        <f t="shared" si="28"/>
        <v>6.0981329120479613E-2</v>
      </c>
      <c r="H144" s="14"/>
      <c r="I144" s="29" t="e">
        <f t="shared" si="29"/>
        <v>#DIV/0!</v>
      </c>
      <c r="J144" s="10"/>
      <c r="K144" s="10" t="e">
        <f t="shared" si="30"/>
        <v>#DIV/0!</v>
      </c>
      <c r="L144" s="14">
        <f>'[1]2024_60-69 ΕΞΟΔΑ+ΟΜ 2'!F93</f>
        <v>301.91000000000003</v>
      </c>
      <c r="M144" s="15">
        <f t="shared" si="31"/>
        <v>3.137763957338633E-2</v>
      </c>
      <c r="N144" s="10">
        <f>L144+'[1]2025 Φεβρουάριος'!N144</f>
        <v>386.85</v>
      </c>
      <c r="O144" s="15">
        <f t="shared" si="32"/>
        <v>1.3507775744036294E-2</v>
      </c>
      <c r="P144" s="10"/>
      <c r="Q144" s="30" t="e">
        <f t="shared" si="26"/>
        <v>#DIV/0!</v>
      </c>
    </row>
    <row r="145" spans="1:17" ht="15" customHeight="1" x14ac:dyDescent="0.25">
      <c r="A145" s="67">
        <v>144</v>
      </c>
      <c r="B145" s="67">
        <v>29</v>
      </c>
      <c r="C145" s="46" t="str">
        <f>[1]ΑΝΤΙΣΤΟΙΧΙΣΗ!O215</f>
        <v xml:space="preserve">Εξοδα μεταφορών </v>
      </c>
      <c r="D145" s="14">
        <f>'[1]2025_60-69 ΕΞΟΔΑ+ΟΜ 2'!F102</f>
        <v>68.77</v>
      </c>
      <c r="E145" s="15">
        <f t="shared" si="27"/>
        <v>6.7370380348264793E-3</v>
      </c>
      <c r="F145" s="10">
        <f>D145+'[1]2025 Φεβρουάριος'!F145</f>
        <v>214.18</v>
      </c>
      <c r="G145" s="15">
        <f t="shared" si="28"/>
        <v>7.2735571321306267E-3</v>
      </c>
      <c r="H145" s="14"/>
      <c r="I145" s="29" t="e">
        <f t="shared" si="29"/>
        <v>#DIV/0!</v>
      </c>
      <c r="J145" s="10"/>
      <c r="K145" s="10" t="e">
        <f t="shared" si="30"/>
        <v>#DIV/0!</v>
      </c>
      <c r="L145" s="14">
        <f>'[1]2024_60-69 ΕΞΟΔΑ+ΟΜ 2'!F94</f>
        <v>126.45</v>
      </c>
      <c r="M145" s="15">
        <f t="shared" si="31"/>
        <v>1.3142004319349148E-2</v>
      </c>
      <c r="N145" s="10">
        <f>L145+'[1]2025 Φεβρουάριος'!N145</f>
        <v>284.32</v>
      </c>
      <c r="O145" s="15">
        <f t="shared" si="32"/>
        <v>9.9277001409962488E-3</v>
      </c>
      <c r="P145" s="10"/>
      <c r="Q145" s="30" t="e">
        <f t="shared" si="26"/>
        <v>#DIV/0!</v>
      </c>
    </row>
    <row r="146" spans="1:17" ht="15" customHeight="1" x14ac:dyDescent="0.25">
      <c r="A146" s="67">
        <v>145</v>
      </c>
      <c r="B146" s="67">
        <v>30</v>
      </c>
      <c r="C146" s="46" t="str">
        <f>[1]ΑΝΤΙΣΤΟΙΧΙΣΗ!O216</f>
        <v xml:space="preserve">Εξοδα ταξιδίων </v>
      </c>
      <c r="D146" s="14">
        <f>'[1]2025_60-69 ΕΞΟΔΑ+ΟΜ 2'!F103</f>
        <v>0</v>
      </c>
      <c r="E146" s="15">
        <f t="shared" si="27"/>
        <v>0</v>
      </c>
      <c r="F146" s="10">
        <f>D146+'[1]2025 Φεβρουάριος'!F146</f>
        <v>0</v>
      </c>
      <c r="G146" s="15">
        <f t="shared" si="28"/>
        <v>0</v>
      </c>
      <c r="H146" s="14"/>
      <c r="I146" s="29" t="e">
        <f t="shared" si="29"/>
        <v>#DIV/0!</v>
      </c>
      <c r="J146" s="10"/>
      <c r="K146" s="10" t="e">
        <f t="shared" si="30"/>
        <v>#DIV/0!</v>
      </c>
      <c r="L146" s="14">
        <f>'[1]2024_60-69 ΕΞΟΔΑ+ΟΜ 2'!F95</f>
        <v>0</v>
      </c>
      <c r="M146" s="15">
        <f t="shared" si="31"/>
        <v>0</v>
      </c>
      <c r="N146" s="10">
        <f>L146+'[1]2025 Φεβρουάριος'!N146</f>
        <v>0</v>
      </c>
      <c r="O146" s="15">
        <f t="shared" si="32"/>
        <v>0</v>
      </c>
      <c r="P146" s="10"/>
      <c r="Q146" s="30" t="e">
        <f t="shared" si="26"/>
        <v>#DIV/0!</v>
      </c>
    </row>
    <row r="147" spans="1:17" ht="15" customHeight="1" x14ac:dyDescent="0.25">
      <c r="A147" s="67">
        <v>146</v>
      </c>
      <c r="B147" s="67">
        <v>31</v>
      </c>
      <c r="C147" s="46" t="str">
        <f>[1]ΑΝΤΙΣΤΟΙΧΙΣΗ!O217</f>
        <v xml:space="preserve">Υλικά άμεσης ανάλωσης </v>
      </c>
      <c r="D147" s="14">
        <f>'[1]2025_60-69 ΕΞΟΔΑ+ΟΜ 2'!F104</f>
        <v>0</v>
      </c>
      <c r="E147" s="15">
        <f t="shared" si="27"/>
        <v>0</v>
      </c>
      <c r="F147" s="10">
        <f>D147+'[1]2025 Φεβρουάριος'!F147</f>
        <v>0</v>
      </c>
      <c r="G147" s="15">
        <f t="shared" si="28"/>
        <v>0</v>
      </c>
      <c r="H147" s="14"/>
      <c r="I147" s="29" t="e">
        <f t="shared" si="29"/>
        <v>#DIV/0!</v>
      </c>
      <c r="J147" s="10"/>
      <c r="K147" s="10" t="e">
        <f t="shared" si="30"/>
        <v>#DIV/0!</v>
      </c>
      <c r="L147" s="14">
        <f>'[1]2024_60-69 ΕΞΟΔΑ+ΟΜ 2'!F96</f>
        <v>0</v>
      </c>
      <c r="M147" s="15">
        <f t="shared" si="31"/>
        <v>0</v>
      </c>
      <c r="N147" s="10">
        <f>L147+'[1]2025 Φεβρουάριος'!N147</f>
        <v>0</v>
      </c>
      <c r="O147" s="15">
        <f t="shared" si="32"/>
        <v>0</v>
      </c>
      <c r="P147" s="10"/>
      <c r="Q147" s="30" t="e">
        <f t="shared" si="26"/>
        <v>#DIV/0!</v>
      </c>
    </row>
    <row r="148" spans="1:17" ht="30" customHeight="1" x14ac:dyDescent="0.25">
      <c r="A148" s="67">
        <v>147</v>
      </c>
      <c r="B148" s="67">
        <v>32</v>
      </c>
      <c r="C148" s="46" t="str">
        <f>[1]ΑΝΤΙΣΤΟΙΧΙΣΗ!O218</f>
        <v xml:space="preserve">Φόροι και τέλη </v>
      </c>
      <c r="D148" s="14">
        <f>'[1]2025_60-69 ΕΞΟΔΑ+ΟΜ 2'!F105</f>
        <v>606.23</v>
      </c>
      <c r="E148" s="15">
        <f t="shared" si="27"/>
        <v>5.9389189586343712E-2</v>
      </c>
      <c r="F148" s="10">
        <f>D148+'[1]2025 Φεβρουάριος'!F148</f>
        <v>1831.0500000000002</v>
      </c>
      <c r="G148" s="15">
        <f t="shared" si="28"/>
        <v>6.2182495035894035E-2</v>
      </c>
      <c r="H148" s="14"/>
      <c r="I148" s="29" t="e">
        <f t="shared" si="29"/>
        <v>#DIV/0!</v>
      </c>
      <c r="J148" s="10"/>
      <c r="K148" s="10" t="e">
        <f t="shared" si="30"/>
        <v>#DIV/0!</v>
      </c>
      <c r="L148" s="14">
        <f>'[1]2024_60-69 ΕΞΟΔΑ+ΟΜ 2'!F97</f>
        <v>931.67000000000007</v>
      </c>
      <c r="M148" s="15">
        <f t="shared" si="31"/>
        <v>9.6828874370961035E-2</v>
      </c>
      <c r="N148" s="10">
        <f>L148+'[1]2025 Φεβρουάριος'!N148</f>
        <v>2377.5700000000002</v>
      </c>
      <c r="O148" s="15">
        <f t="shared" si="32"/>
        <v>8.3018437057640865E-2</v>
      </c>
      <c r="P148" s="10"/>
      <c r="Q148" s="30" t="e">
        <f t="shared" si="26"/>
        <v>#DIV/0!</v>
      </c>
    </row>
    <row r="149" spans="1:17" ht="30" customHeight="1" x14ac:dyDescent="0.25">
      <c r="A149" s="67">
        <v>148</v>
      </c>
      <c r="B149" s="67">
        <v>33</v>
      </c>
      <c r="C149" s="46" t="str">
        <f>[1]ΑΝΤΙΣΤΟΙΧΙΣΗ!O219</f>
        <v>Εξοδα δημοσιεύσεων</v>
      </c>
      <c r="D149" s="14">
        <f>'[1]2025_60-69 ΕΞΟΔΑ+ΟΜ 2'!F106</f>
        <v>0</v>
      </c>
      <c r="E149" s="15">
        <f t="shared" si="27"/>
        <v>0</v>
      </c>
      <c r="F149" s="10">
        <f>D149+'[1]2025 Φεβρουάριος'!F149</f>
        <v>0</v>
      </c>
      <c r="G149" s="15">
        <f t="shared" si="28"/>
        <v>0</v>
      </c>
      <c r="H149" s="14"/>
      <c r="I149" s="29" t="e">
        <f t="shared" si="29"/>
        <v>#DIV/0!</v>
      </c>
      <c r="J149" s="10"/>
      <c r="K149" s="10" t="e">
        <f t="shared" si="30"/>
        <v>#DIV/0!</v>
      </c>
      <c r="L149" s="14">
        <f>'[1]2024_60-69 ΕΞΟΔΑ+ΟΜ 2'!F98</f>
        <v>0</v>
      </c>
      <c r="M149" s="15">
        <f t="shared" si="31"/>
        <v>0</v>
      </c>
      <c r="N149" s="10">
        <f>L149+'[1]2025 Φεβρουάριος'!N149</f>
        <v>0</v>
      </c>
      <c r="O149" s="15">
        <f t="shared" si="32"/>
        <v>0</v>
      </c>
      <c r="P149" s="10"/>
      <c r="Q149" s="30" t="e">
        <f t="shared" si="26"/>
        <v>#DIV/0!</v>
      </c>
    </row>
    <row r="150" spans="1:17" ht="30" customHeight="1" x14ac:dyDescent="0.25">
      <c r="A150" s="67">
        <v>149</v>
      </c>
      <c r="B150" s="67">
        <v>34</v>
      </c>
      <c r="C150" s="46" t="str">
        <f>[1]ΑΝΤΙΣΤΟΙΧΙΣΗ!O220</f>
        <v xml:space="preserve">Λοιπά Διάφορα έξοδα </v>
      </c>
      <c r="D150" s="14">
        <f>'[1]2025_60-69 ΕΞΟΔΑ+ΟΜ 2'!F107</f>
        <v>425.62</v>
      </c>
      <c r="E150" s="15">
        <f t="shared" si="27"/>
        <v>4.1695770370551784E-2</v>
      </c>
      <c r="F150" s="10">
        <f>D150+'[1]2025 Φεβρουάριος'!F150</f>
        <v>1560.77</v>
      </c>
      <c r="G150" s="15">
        <f t="shared" si="28"/>
        <v>5.3003780769051816E-2</v>
      </c>
      <c r="H150" s="14"/>
      <c r="I150" s="29" t="e">
        <f t="shared" si="29"/>
        <v>#DIV/0!</v>
      </c>
      <c r="J150" s="10"/>
      <c r="K150" s="10" t="e">
        <f t="shared" si="30"/>
        <v>#DIV/0!</v>
      </c>
      <c r="L150" s="14">
        <f>'[1]2024_60-69 ΕΞΟΔΑ+ΟΜ 2'!F99</f>
        <v>0</v>
      </c>
      <c r="M150" s="15">
        <f t="shared" si="31"/>
        <v>0</v>
      </c>
      <c r="N150" s="10">
        <f>L150+'[1]2025 Φεβρουάριος'!N150</f>
        <v>556.22</v>
      </c>
      <c r="O150" s="15">
        <f t="shared" si="32"/>
        <v>1.9421726830419716E-2</v>
      </c>
      <c r="P150" s="10"/>
      <c r="Q150" s="30" t="e">
        <f t="shared" si="26"/>
        <v>#DIV/0!</v>
      </c>
    </row>
    <row r="151" spans="1:17" ht="15" x14ac:dyDescent="0.25">
      <c r="A151" s="67">
        <v>150</v>
      </c>
      <c r="B151" s="67">
        <v>35</v>
      </c>
      <c r="C151" s="46" t="str">
        <f>[1]ΑΝΤΙΣΤΟΙΧΙΣΗ!O221</f>
        <v xml:space="preserve">Τόκοι και συναφή εξοδα </v>
      </c>
      <c r="D151" s="14">
        <f>'[1]2025_60-69 ΕΞΟΔΑ+ΟΜ 2'!F108</f>
        <v>0</v>
      </c>
      <c r="E151" s="15">
        <f t="shared" si="27"/>
        <v>0</v>
      </c>
      <c r="F151" s="10">
        <f>D151+'[1]2025 Φεβρουάριος'!F151</f>
        <v>0</v>
      </c>
      <c r="G151" s="15">
        <f t="shared" si="28"/>
        <v>0</v>
      </c>
      <c r="H151" s="14"/>
      <c r="I151" s="29" t="e">
        <f t="shared" si="29"/>
        <v>#DIV/0!</v>
      </c>
      <c r="J151" s="10"/>
      <c r="K151" s="10" t="e">
        <f t="shared" si="30"/>
        <v>#DIV/0!</v>
      </c>
      <c r="L151" s="14">
        <f>'[1]2024_60-69 ΕΞΟΔΑ+ΟΜ 2'!F100</f>
        <v>1025.42</v>
      </c>
      <c r="M151" s="15">
        <f t="shared" si="31"/>
        <v>0.10657235325541325</v>
      </c>
      <c r="N151" s="10">
        <f>L151+'[1]2025 Φεβρουάριος'!N151</f>
        <v>2149.7400000000002</v>
      </c>
      <c r="O151" s="15">
        <f t="shared" si="32"/>
        <v>7.5063217857010686E-2</v>
      </c>
      <c r="P151" s="10"/>
      <c r="Q151" s="30" t="e">
        <f t="shared" si="26"/>
        <v>#DIV/0!</v>
      </c>
    </row>
    <row r="152" spans="1:17" ht="42.75" x14ac:dyDescent="0.25">
      <c r="A152" s="67">
        <v>151</v>
      </c>
      <c r="B152" s="67">
        <v>36</v>
      </c>
      <c r="C152" s="46" t="str">
        <f>[1]ΑΝΤΙΣΤΟΙΧΙΣΗ!O222</f>
        <v xml:space="preserve">Αποσβέσεις ( Εξοπλισμού Διοίκησης και εγκαταστάσεων στην έδρα και αποθήκες ) </v>
      </c>
      <c r="D152" s="14">
        <f>'[1]2025_60-69 ΕΞΟΔΑ+ΟΜ 2'!F109</f>
        <v>777.67000000000007</v>
      </c>
      <c r="E152" s="15">
        <f t="shared" si="27"/>
        <v>7.6184271754304339E-2</v>
      </c>
      <c r="F152" s="10">
        <f>D152+'[1]2025 Φεβρουάριος'!F152</f>
        <v>2333.0100000000002</v>
      </c>
      <c r="G152" s="15">
        <f t="shared" si="28"/>
        <v>7.9229066788832167E-2</v>
      </c>
      <c r="H152" s="14"/>
      <c r="I152" s="29" t="e">
        <f t="shared" si="29"/>
        <v>#DIV/0!</v>
      </c>
      <c r="J152" s="10"/>
      <c r="K152" s="10" t="e">
        <f t="shared" si="30"/>
        <v>#DIV/0!</v>
      </c>
      <c r="L152" s="14">
        <f>'[1]2024_60-69 ΕΞΟΔΑ+ΟΜ 2'!F101</f>
        <v>0</v>
      </c>
      <c r="M152" s="15">
        <f t="shared" si="31"/>
        <v>0</v>
      </c>
      <c r="N152" s="10">
        <f>L152+'[1]2025 Φεβρουάριος'!N152</f>
        <v>0</v>
      </c>
      <c r="O152" s="15">
        <f t="shared" si="32"/>
        <v>0</v>
      </c>
      <c r="P152" s="10"/>
      <c r="Q152" s="30" t="e">
        <f t="shared" si="26"/>
        <v>#DIV/0!</v>
      </c>
    </row>
    <row r="153" spans="1:17" ht="15" x14ac:dyDescent="0.25">
      <c r="A153" s="67">
        <v>152</v>
      </c>
      <c r="B153" s="67">
        <v>37</v>
      </c>
      <c r="C153" s="46" t="str">
        <f>[1]ΑΝΤΙΣΤΟΙΧΙΣΗ!O223</f>
        <v xml:space="preserve">Ασυνήθη έξοδα </v>
      </c>
      <c r="D153" s="14">
        <f>'[1]2025_60-69 ΕΞΟΔΑ+ΟΜ 2'!F110</f>
        <v>77.55</v>
      </c>
      <c r="E153" s="15">
        <f t="shared" si="27"/>
        <v>7.5971688178099973E-3</v>
      </c>
      <c r="F153" s="10">
        <f>D153+'[1]2025 Φεβρουάριος'!F153</f>
        <v>1675.83</v>
      </c>
      <c r="G153" s="15">
        <f t="shared" si="28"/>
        <v>5.6911220696323032E-2</v>
      </c>
      <c r="H153" s="14"/>
      <c r="I153" s="29" t="e">
        <f t="shared" si="29"/>
        <v>#DIV/0!</v>
      </c>
      <c r="J153" s="10"/>
      <c r="K153" s="10" t="e">
        <f t="shared" si="30"/>
        <v>#DIV/0!</v>
      </c>
      <c r="L153" s="14">
        <f>'[1]2024_60-69 ΕΞΟΔΑ+ΟΜ 2'!F102</f>
        <v>868.31</v>
      </c>
      <c r="M153" s="15">
        <f t="shared" si="31"/>
        <v>9.024384160169284E-2</v>
      </c>
      <c r="N153" s="10">
        <f>L153+'[1]2025 Φεβρουάριος'!N153</f>
        <v>5313.5400000000009</v>
      </c>
      <c r="O153" s="15">
        <f t="shared" si="32"/>
        <v>0.18553472076248317</v>
      </c>
      <c r="P153" s="10"/>
      <c r="Q153" s="30" t="e">
        <f t="shared" si="26"/>
        <v>#DIV/0!</v>
      </c>
    </row>
    <row r="154" spans="1:17" ht="15" x14ac:dyDescent="0.25">
      <c r="A154" s="67">
        <v>153</v>
      </c>
      <c r="B154" s="67">
        <v>38</v>
      </c>
      <c r="C154" s="46">
        <f>[1]ΑΝΤΙΣΤΟΙΧΙΣΗ!O224</f>
        <v>0</v>
      </c>
      <c r="D154" s="14"/>
      <c r="E154" s="15"/>
      <c r="F154" s="10"/>
      <c r="G154" s="15"/>
      <c r="H154" s="14"/>
      <c r="I154" s="29"/>
      <c r="J154" s="10"/>
      <c r="K154" s="10"/>
      <c r="L154" s="14"/>
      <c r="M154" s="15"/>
      <c r="N154" s="10"/>
      <c r="O154" s="15"/>
      <c r="P154" s="10"/>
      <c r="Q154" s="30"/>
    </row>
    <row r="155" spans="1:17" ht="15" x14ac:dyDescent="0.25">
      <c r="A155" s="67">
        <v>154</v>
      </c>
      <c r="B155" s="67">
        <v>39</v>
      </c>
      <c r="C155" s="46">
        <f>[1]ΑΝΤΙΣΤΟΙΧΙΣΗ!O225</f>
        <v>0</v>
      </c>
      <c r="D155" s="14"/>
      <c r="E155" s="15"/>
      <c r="F155" s="10"/>
      <c r="G155" s="15"/>
      <c r="H155" s="14"/>
      <c r="I155" s="29"/>
      <c r="J155" s="10"/>
      <c r="K155" s="10"/>
      <c r="L155" s="14"/>
      <c r="M155" s="15"/>
      <c r="N155" s="10"/>
      <c r="O155" s="15"/>
      <c r="P155" s="10"/>
      <c r="Q155" s="30"/>
    </row>
    <row r="156" spans="1:17" ht="15" x14ac:dyDescent="0.25">
      <c r="A156" s="67">
        <v>155</v>
      </c>
      <c r="B156" s="67">
        <v>40</v>
      </c>
      <c r="C156" s="46">
        <f>[1]ΑΝΤΙΣΤΟΙΧΙΣΗ!O226</f>
        <v>0</v>
      </c>
      <c r="D156" s="14"/>
      <c r="E156" s="15"/>
      <c r="F156" s="10"/>
      <c r="G156" s="15"/>
      <c r="H156" s="14"/>
      <c r="I156" s="29"/>
      <c r="J156" s="10"/>
      <c r="K156" s="10"/>
      <c r="L156" s="14"/>
      <c r="M156" s="15"/>
      <c r="N156" s="10"/>
      <c r="O156" s="15"/>
      <c r="P156" s="10"/>
      <c r="Q156" s="30"/>
    </row>
    <row r="157" spans="1:17" ht="30" x14ac:dyDescent="0.25">
      <c r="A157" s="86"/>
      <c r="B157" s="86"/>
      <c r="C157" s="6" t="s">
        <v>43</v>
      </c>
      <c r="D157" s="7">
        <f>'[1]2025_60-69 ΕΞΟΔΑ+ΟΜ 2'!F73</f>
        <v>10207.75</v>
      </c>
      <c r="E157" s="8"/>
      <c r="F157" s="7">
        <f>'[1]2025_60-69 ΕΞΟΔΑ+ΟΜ 2'!S73</f>
        <v>29446.39</v>
      </c>
      <c r="G157" s="8"/>
      <c r="H157" s="7">
        <f>SUM(H117:H156)</f>
        <v>0</v>
      </c>
      <c r="I157" s="8"/>
      <c r="J157" s="7">
        <f>SUM(J117:J156)</f>
        <v>0</v>
      </c>
      <c r="K157" s="8"/>
      <c r="L157" s="7">
        <f>SUM(L117:L156)</f>
        <v>9621.8199999999979</v>
      </c>
      <c r="M157" s="8"/>
      <c r="N157" s="7">
        <f>SUM(N117:N156)</f>
        <v>28639.059999999998</v>
      </c>
      <c r="O157" s="8"/>
      <c r="P157" s="7">
        <f>SUM(P117:P156)</f>
        <v>0</v>
      </c>
      <c r="Q157" s="8"/>
    </row>
    <row r="158" spans="1:17" ht="30" x14ac:dyDescent="0.25">
      <c r="A158" s="86"/>
      <c r="B158" s="86"/>
      <c r="C158" s="6" t="s">
        <v>18</v>
      </c>
      <c r="D158" s="7">
        <f>D116-D157</f>
        <v>0</v>
      </c>
      <c r="E158" s="8"/>
      <c r="F158" s="7">
        <f>F116-F157</f>
        <v>0</v>
      </c>
      <c r="G158" s="8"/>
      <c r="H158" s="7">
        <f>H116-H157</f>
        <v>0</v>
      </c>
      <c r="I158" s="8"/>
      <c r="J158" s="7">
        <f>J116-J157</f>
        <v>0</v>
      </c>
      <c r="K158" s="8"/>
      <c r="L158" s="7">
        <f>L116-L157</f>
        <v>0</v>
      </c>
      <c r="M158" s="8"/>
      <c r="N158" s="7">
        <f>N116-N157</f>
        <v>0</v>
      </c>
      <c r="O158" s="8"/>
      <c r="P158" s="7">
        <f>P116-P157</f>
        <v>0</v>
      </c>
      <c r="Q158" s="8"/>
    </row>
    <row r="159" spans="1:17" ht="30" x14ac:dyDescent="0.25">
      <c r="A159" s="87"/>
      <c r="B159" s="87"/>
      <c r="C159" s="2" t="s">
        <v>14</v>
      </c>
      <c r="D159" s="31">
        <f>D7-D74-D111-D157</f>
        <v>-27771.097728613575</v>
      </c>
      <c r="E159" s="4"/>
      <c r="F159" s="31">
        <f>F7-F74-F111-F157</f>
        <v>-104347.21663716815</v>
      </c>
      <c r="G159" s="4"/>
      <c r="H159" s="31">
        <f>H7-H74-H111-H157</f>
        <v>0</v>
      </c>
      <c r="I159" s="4"/>
      <c r="J159" s="31">
        <f>J7-J74-J111-J157</f>
        <v>0</v>
      </c>
      <c r="K159" s="4"/>
      <c r="L159" s="31">
        <f>L7-L74-L111-L157</f>
        <v>-34018.421946902636</v>
      </c>
      <c r="M159" s="4"/>
      <c r="N159" s="31">
        <f>N7-N74-N111-N157</f>
        <v>-106270.92495575224</v>
      </c>
      <c r="O159" s="4"/>
      <c r="P159" s="31"/>
      <c r="Q159" s="4"/>
    </row>
  </sheetData>
  <mergeCells count="33">
    <mergeCell ref="D114:F114"/>
    <mergeCell ref="H114:J114"/>
    <mergeCell ref="L114:N114"/>
    <mergeCell ref="P114:Q114"/>
    <mergeCell ref="D78:F78"/>
    <mergeCell ref="H78:J78"/>
    <mergeCell ref="L78:N78"/>
    <mergeCell ref="P78:Q78"/>
    <mergeCell ref="D113:G113"/>
    <mergeCell ref="H113:K113"/>
    <mergeCell ref="L113:O113"/>
    <mergeCell ref="P113:Q113"/>
    <mergeCell ref="D41:F41"/>
    <mergeCell ref="H41:J41"/>
    <mergeCell ref="L41:N41"/>
    <mergeCell ref="P41:Q41"/>
    <mergeCell ref="D77:G77"/>
    <mergeCell ref="H77:K77"/>
    <mergeCell ref="L77:O77"/>
    <mergeCell ref="P77:Q77"/>
    <mergeCell ref="D3:F3"/>
    <mergeCell ref="H3:J3"/>
    <mergeCell ref="L3:N3"/>
    <mergeCell ref="P3:Q3"/>
    <mergeCell ref="D40:G40"/>
    <mergeCell ref="H40:K40"/>
    <mergeCell ref="L40:O40"/>
    <mergeCell ref="P40:Q40"/>
    <mergeCell ref="A1:Q1"/>
    <mergeCell ref="D2:G2"/>
    <mergeCell ref="H2:K2"/>
    <mergeCell ref="L2:O2"/>
    <mergeCell ref="P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9"/>
  <sheetViews>
    <sheetView workbookViewId="0">
      <selection activeCell="D10" sqref="D10"/>
    </sheetView>
  </sheetViews>
  <sheetFormatPr defaultColWidth="9.140625" defaultRowHeight="12" x14ac:dyDescent="0.25"/>
  <cols>
    <col min="1" max="1" width="4.7109375" style="1" customWidth="1"/>
    <col min="2" max="2" width="4.7109375" style="32" customWidth="1"/>
    <col min="3" max="3" width="30.7109375" style="33" customWidth="1"/>
    <col min="4" max="4" width="13.85546875" style="33" customWidth="1"/>
    <col min="5" max="5" width="10.85546875" style="33" customWidth="1"/>
    <col min="6" max="6" width="20.140625" style="33" bestFit="1" customWidth="1"/>
    <col min="7" max="7" width="11.7109375" style="33" customWidth="1"/>
    <col min="8" max="9" width="8.85546875" style="33" customWidth="1"/>
    <col min="10" max="10" width="11.42578125" style="33" customWidth="1"/>
    <col min="11" max="11" width="10.7109375" style="33" customWidth="1"/>
    <col min="12" max="12" width="12.7109375" style="33" customWidth="1"/>
    <col min="13" max="13" width="11.7109375" style="33" customWidth="1"/>
    <col min="14" max="14" width="14.5703125" style="33" customWidth="1"/>
    <col min="15" max="16" width="13.28515625" style="3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</row>
    <row r="2" spans="1:17" ht="41.25" customHeight="1" x14ac:dyDescent="0.25">
      <c r="A2" s="57">
        <v>1</v>
      </c>
      <c r="B2" s="58"/>
      <c r="C2" s="58" t="s">
        <v>160</v>
      </c>
      <c r="D2" s="181" t="str">
        <f>[1]ΑΝΤΙΣΤΟΙΧΙΣΗ!$F$32</f>
        <v xml:space="preserve">ΠΡΑΓΜΑΤΟΠΟΙΗΘΕΝΤΑ ΜΗΝΟΣ ΤΡΕΧ. ΕΤΟΥΣ </v>
      </c>
      <c r="E2" s="181"/>
      <c r="F2" s="181"/>
      <c r="G2" s="181">
        <f>[1]ΑΝΤΙΣΤΟΙΧΙΣΗ!$D$34</f>
        <v>2025</v>
      </c>
      <c r="H2" s="181" t="str">
        <f>[1]ΑΝΤΙΣΤΟΙΧΙΣΗ!$F$35</f>
        <v>ΠΡΟΥΠΟΛΟΓΙΣΜΟΣ ΤΡΕΧΟΝΤΟΣ ΕΤΟΥΣ</v>
      </c>
      <c r="I2" s="181"/>
      <c r="J2" s="181"/>
      <c r="K2" s="181">
        <f>[1]ΑΝΤΙΣΤΟΙΧΙΣΗ!$D$34</f>
        <v>2025</v>
      </c>
      <c r="L2" s="181" t="str">
        <f>[1]ΑΝΤΙΣΤΟΙΧΙΣΗ!$F$68</f>
        <v>ΠΡΑΓΜΑΤΟΠΟΙΗΘΕΝΤΑ ΠΡΟΗΓΟΥΜΕΝΟΥ ΕΤΟΥΣ</v>
      </c>
      <c r="M2" s="181"/>
      <c r="N2" s="181"/>
      <c r="O2" s="181">
        <f>[1]ΑΝΤΙΣΤΟΙΧΙΣΗ!$D$33</f>
        <v>2024</v>
      </c>
      <c r="P2" s="182" t="str">
        <f>[1]ΑΝΤΙΣΤΟΙΧΙΣΗ!$F$100</f>
        <v xml:space="preserve">ΣΥΓΚΡΙΣΕΙΣ </v>
      </c>
      <c r="Q2" s="182">
        <f>[1]ΑΝΤΙΣΤΟΙΧΙΣΗ!$H$141</f>
        <v>2024</v>
      </c>
    </row>
    <row r="3" spans="1:17" ht="16.5" customHeight="1" x14ac:dyDescent="0.25">
      <c r="A3" s="59">
        <v>2</v>
      </c>
      <c r="B3" s="60"/>
      <c r="C3" s="5" t="s">
        <v>3</v>
      </c>
      <c r="D3" s="179" t="str">
        <f>[1]ΑΝΤΙΣΤΟΙΧΙΣΗ!$F$109</f>
        <v xml:space="preserve">ΑΠΡΙΛΙΟΣ ΤΡΕΧΟΝ ΕΤΟΣ </v>
      </c>
      <c r="E3" s="179"/>
      <c r="F3" s="179"/>
      <c r="G3" s="61">
        <f>[1]ΑΝΤΙΣΤΟΙΧΙΣΗ!$D$34</f>
        <v>2025</v>
      </c>
      <c r="H3" s="179" t="str">
        <f>[1]ΑΝΤΙΣΤΟΙΧΙΣΗ!$F$109</f>
        <v xml:space="preserve">ΑΠΡΙΛΙΟΣ ΤΡΕΧΟΝ ΕΤΟΣ </v>
      </c>
      <c r="I3" s="179"/>
      <c r="J3" s="179"/>
      <c r="K3" s="61">
        <f>[1]ΑΝΤΙΣΤΟΙΧΙΣΗ!$D$34</f>
        <v>2025</v>
      </c>
      <c r="L3" s="179" t="str">
        <f>[1]ΑΝΤΙΣΤΟΙΧΙΣΗ!$F$123</f>
        <v>ΑΠΡΙΛΙΟΣ ΠΡΟΗΓΟΥΜΕΝΟΥ ΕΤΟΥΣ</v>
      </c>
      <c r="M3" s="179"/>
      <c r="N3" s="179"/>
      <c r="O3" s="61">
        <f>[1]ΑΝΤΙΣΤΟΙΧΙΣΗ!$D$33</f>
        <v>2024</v>
      </c>
      <c r="P3" s="179"/>
      <c r="Q3" s="179"/>
    </row>
    <row r="4" spans="1:17" ht="78.75" customHeight="1" x14ac:dyDescent="0.25">
      <c r="A4" s="62">
        <v>3</v>
      </c>
      <c r="B4" s="62" t="s">
        <v>1</v>
      </c>
      <c r="C4" s="62" t="s">
        <v>86</v>
      </c>
      <c r="D4" s="62" t="s">
        <v>4</v>
      </c>
      <c r="E4" s="63" t="s">
        <v>5</v>
      </c>
      <c r="F4" s="63" t="s">
        <v>6</v>
      </c>
      <c r="G4" s="63" t="s">
        <v>7</v>
      </c>
      <c r="H4" s="63" t="s">
        <v>4</v>
      </c>
      <c r="I4" s="63" t="s">
        <v>8</v>
      </c>
      <c r="J4" s="63" t="s">
        <v>9</v>
      </c>
      <c r="K4" s="63" t="s">
        <v>7</v>
      </c>
      <c r="L4" s="63" t="s">
        <v>10</v>
      </c>
      <c r="M4" s="63" t="s">
        <v>5</v>
      </c>
      <c r="N4" s="63" t="s">
        <v>11</v>
      </c>
      <c r="O4" s="63" t="s">
        <v>7</v>
      </c>
      <c r="P4" s="63" t="s">
        <v>12</v>
      </c>
      <c r="Q4" s="63" t="s">
        <v>13</v>
      </c>
    </row>
    <row r="5" spans="1:17" ht="30" customHeight="1" x14ac:dyDescent="0.25">
      <c r="A5" s="64">
        <v>4</v>
      </c>
      <c r="B5" s="65"/>
      <c r="C5" s="2" t="s">
        <v>14</v>
      </c>
      <c r="D5" s="3">
        <f>D7-D6</f>
        <v>-5340.3541887905594</v>
      </c>
      <c r="E5" s="4"/>
      <c r="F5" s="3">
        <f>F7-F6</f>
        <v>-110099.85082595877</v>
      </c>
      <c r="G5" s="4"/>
      <c r="H5" s="3">
        <f>H159-H6</f>
        <v>0</v>
      </c>
      <c r="I5" s="4"/>
      <c r="J5" s="3">
        <f>J159-J6</f>
        <v>0</v>
      </c>
      <c r="K5" s="4"/>
      <c r="L5" s="3">
        <f>L7-L6</f>
        <v>262.1779646017967</v>
      </c>
      <c r="M5" s="4"/>
      <c r="N5" s="3">
        <f>N7-N6</f>
        <v>-106008.74699115049</v>
      </c>
      <c r="O5" s="4"/>
      <c r="P5" s="3">
        <f>P159-P6</f>
        <v>-10516.872831858454</v>
      </c>
      <c r="Q5" s="4"/>
    </row>
    <row r="6" spans="1:17" ht="25.5" customHeight="1" x14ac:dyDescent="0.25">
      <c r="A6" s="64">
        <v>5</v>
      </c>
      <c r="B6" s="65"/>
      <c r="C6" s="2" t="s">
        <v>15</v>
      </c>
      <c r="D6" s="3">
        <f>D43+D80+D116</f>
        <v>71898.106666666659</v>
      </c>
      <c r="E6" s="4"/>
      <c r="F6" s="3">
        <f>F74+F111+F157</f>
        <v>251922.28666666671</v>
      </c>
      <c r="G6" s="4"/>
      <c r="H6" s="3">
        <f>H38-H43-H80</f>
        <v>0</v>
      </c>
      <c r="I6" s="4"/>
      <c r="J6" s="66">
        <f>J38-J43-J80</f>
        <v>0</v>
      </c>
      <c r="K6" s="4"/>
      <c r="L6" s="3">
        <f>L43+L80+L116</f>
        <v>66534.229999999981</v>
      </c>
      <c r="M6" s="4"/>
      <c r="N6" s="66">
        <f>N74+N111+N157</f>
        <v>237314.31</v>
      </c>
      <c r="O6" s="4"/>
      <c r="P6" s="3">
        <f>P38-P43-P80</f>
        <v>10516.872831858454</v>
      </c>
      <c r="Q6" s="4"/>
    </row>
    <row r="7" spans="1:17" ht="15.75" customHeight="1" x14ac:dyDescent="0.25">
      <c r="A7" s="19">
        <v>6</v>
      </c>
      <c r="B7" s="19" t="s">
        <v>2</v>
      </c>
      <c r="C7" s="6" t="s">
        <v>16</v>
      </c>
      <c r="D7" s="7">
        <f>SUM(D8:D37)</f>
        <v>66557.7524778761</v>
      </c>
      <c r="E7" s="8"/>
      <c r="F7" s="7">
        <f>SUM(F8:F37)</f>
        <v>141822.43584070794</v>
      </c>
      <c r="G7" s="8"/>
      <c r="H7" s="7">
        <f>SUM(H8:H31)</f>
        <v>0</v>
      </c>
      <c r="I7" s="8"/>
      <c r="J7" s="7">
        <f>SUM(J8:J31)</f>
        <v>0</v>
      </c>
      <c r="K7" s="8"/>
      <c r="L7" s="7">
        <f>SUM(L8:L31)</f>
        <v>66796.407964601778</v>
      </c>
      <c r="M7" s="8"/>
      <c r="N7" s="7">
        <f>L7+'[1]2025 Μάρτιος'!N7</f>
        <v>131305.56300884951</v>
      </c>
      <c r="O7" s="8"/>
      <c r="P7" s="7">
        <f>SUM(P8:P31)</f>
        <v>10516.872831858454</v>
      </c>
      <c r="Q7" s="8"/>
    </row>
    <row r="8" spans="1:17" ht="18.75" customHeight="1" x14ac:dyDescent="0.25">
      <c r="A8" s="67">
        <v>7</v>
      </c>
      <c r="B8" s="67">
        <v>1</v>
      </c>
      <c r="C8" s="44" t="str">
        <f>[1]ΑΝΤΙΣΤΟΙΧΙΣΗ!F187</f>
        <v>Εσοδα Φιλοξενείας-Διαμονής</v>
      </c>
      <c r="D8" s="10">
        <f>'[1]2025_ΕΣΟΔΑ'!F2</f>
        <v>60725.5</v>
      </c>
      <c r="E8" s="11">
        <f>D8/$D$7</f>
        <v>0.91237305556832393</v>
      </c>
      <c r="F8" s="12">
        <f>D8+'[1]2025 Μάρτιος'!F8</f>
        <v>126671.7117699115</v>
      </c>
      <c r="G8" s="11">
        <f>F8/$F$7</f>
        <v>0.89317117576648153</v>
      </c>
      <c r="H8" s="12"/>
      <c r="I8" s="11" t="e">
        <f>H8/$H$7</f>
        <v>#DIV/0!</v>
      </c>
      <c r="J8" s="12">
        <f>H8+'[1]2025 Μάρτιος'!J8</f>
        <v>0</v>
      </c>
      <c r="K8" s="11" t="e">
        <f>J8/$J$7</f>
        <v>#DIV/0!</v>
      </c>
      <c r="L8" s="68">
        <f>'[1]2024_60-69 ΕΞΟΔΑ+ΟΜ 2'!F114</f>
        <v>61207.442477876102</v>
      </c>
      <c r="M8" s="11">
        <f>L8/$L$7</f>
        <v>0.9163283527208903</v>
      </c>
      <c r="N8" s="12">
        <f>L8+'[1]2025 Μάρτιος'!N8</f>
        <v>113275.6201769911</v>
      </c>
      <c r="O8" s="11">
        <f>N8/$N$7</f>
        <v>0.86268713663987517</v>
      </c>
      <c r="P8" s="12">
        <f t="shared" ref="P8:P37" si="0">F8-N8</f>
        <v>13396.091592920406</v>
      </c>
      <c r="Q8" s="11">
        <f t="shared" ref="Q8:Q37" si="1">N8/F8</f>
        <v>0.89424559433401141</v>
      </c>
    </row>
    <row r="9" spans="1:17" ht="16.5" customHeight="1" x14ac:dyDescent="0.25">
      <c r="A9" s="67">
        <v>8</v>
      </c>
      <c r="B9" s="67">
        <v>2</v>
      </c>
      <c r="C9" s="44" t="str">
        <f>[1]ΑΝΤΙΣΤΟΙΧΙΣΗ!F188</f>
        <v>Early Check in/Check Out</v>
      </c>
      <c r="D9" s="10">
        <f>'[1]2025_ΕΣΟΔΑ'!F3</f>
        <v>0</v>
      </c>
      <c r="E9" s="11">
        <f t="shared" ref="E9:E37" si="2">D9/$D$7</f>
        <v>0</v>
      </c>
      <c r="F9" s="12">
        <f>D9+'[1]2025 Μάρτιος'!F9</f>
        <v>0</v>
      </c>
      <c r="G9" s="11">
        <f t="shared" ref="G9:G37" si="3">F9/$F$7</f>
        <v>0</v>
      </c>
      <c r="H9" s="12"/>
      <c r="I9" s="11" t="e">
        <f t="shared" ref="I9:I37" si="4">H9/$H$7</f>
        <v>#DIV/0!</v>
      </c>
      <c r="J9" s="12">
        <f>H9+'[1]2025 Μάρτιος'!J9</f>
        <v>0</v>
      </c>
      <c r="K9" s="11" t="e">
        <f t="shared" ref="K9:K37" si="5">J9/$J$7</f>
        <v>#DIV/0!</v>
      </c>
      <c r="L9" s="68">
        <f>'[1]2024_60-69 ΕΞΟΔΑ+ΟΜ 2'!F115</f>
        <v>0</v>
      </c>
      <c r="M9" s="11">
        <f t="shared" ref="M9:M37" si="6">L9/$L$7</f>
        <v>0</v>
      </c>
      <c r="N9" s="12">
        <f>L9+'[1]2025 Μάρτιος'!N9</f>
        <v>0</v>
      </c>
      <c r="O9" s="11">
        <f t="shared" ref="O9:O37" si="7">N9/$N$7</f>
        <v>0</v>
      </c>
      <c r="P9" s="12">
        <f t="shared" si="0"/>
        <v>0</v>
      </c>
      <c r="Q9" s="11" t="e">
        <f t="shared" si="1"/>
        <v>#DIV/0!</v>
      </c>
    </row>
    <row r="10" spans="1:17" ht="16.5" customHeight="1" x14ac:dyDescent="0.25">
      <c r="A10" s="67">
        <v>9</v>
      </c>
      <c r="B10" s="67">
        <v>3</v>
      </c>
      <c r="C10" s="44" t="str">
        <f>[1]ΑΝΤΙΣΤΟΙΧΙΣΗ!F189</f>
        <v xml:space="preserve">Πρωινό ( Εξτρα ) </v>
      </c>
      <c r="D10" s="10">
        <f>'[1]2025_ΕΣΟΔΑ'!F4</f>
        <v>0</v>
      </c>
      <c r="E10" s="11">
        <f t="shared" si="2"/>
        <v>0</v>
      </c>
      <c r="F10" s="12">
        <f>D10+'[1]2025 Μάρτιος'!F10</f>
        <v>0</v>
      </c>
      <c r="G10" s="11">
        <f t="shared" si="3"/>
        <v>0</v>
      </c>
      <c r="H10" s="12"/>
      <c r="I10" s="11" t="e">
        <f t="shared" si="4"/>
        <v>#DIV/0!</v>
      </c>
      <c r="J10" s="12">
        <f>H10+'[1]2025 Μάρτιος'!J10</f>
        <v>0</v>
      </c>
      <c r="K10" s="11" t="e">
        <f t="shared" si="5"/>
        <v>#DIV/0!</v>
      </c>
      <c r="L10" s="68">
        <f>'[1]2024_60-69 ΕΞΟΔΑ+ΟΜ 2'!F116</f>
        <v>0</v>
      </c>
      <c r="M10" s="11">
        <f t="shared" si="6"/>
        <v>0</v>
      </c>
      <c r="N10" s="12">
        <f>L10+'[1]2025 Μάρτιος'!N10</f>
        <v>0</v>
      </c>
      <c r="O10" s="11">
        <f t="shared" si="7"/>
        <v>0</v>
      </c>
      <c r="P10" s="12">
        <f t="shared" si="0"/>
        <v>0</v>
      </c>
      <c r="Q10" s="11" t="e">
        <f t="shared" si="1"/>
        <v>#DIV/0!</v>
      </c>
    </row>
    <row r="11" spans="1:17" ht="14.25" customHeight="1" x14ac:dyDescent="0.25">
      <c r="A11" s="67">
        <v>10</v>
      </c>
      <c r="B11" s="67">
        <v>4</v>
      </c>
      <c r="C11" s="44" t="str">
        <f>[1]ΑΝΤΙΣΤΟΙΧΙΣΗ!F190</f>
        <v xml:space="preserve">Έσοδα Καθαριότητας </v>
      </c>
      <c r="D11" s="10">
        <f>'[1]2025_ΕΣΟΔΑ'!F5</f>
        <v>3250.4424778761054</v>
      </c>
      <c r="E11" s="11">
        <f t="shared" si="2"/>
        <v>4.8836421857191732E-2</v>
      </c>
      <c r="F11" s="12">
        <f>D11+'[1]2025 Μάρτιος'!F11</f>
        <v>8707.5440707964572</v>
      </c>
      <c r="G11" s="11">
        <f t="shared" si="3"/>
        <v>6.1397507518320953E-2</v>
      </c>
      <c r="H11" s="12"/>
      <c r="I11" s="11" t="e">
        <f t="shared" si="4"/>
        <v>#DIV/0!</v>
      </c>
      <c r="J11" s="12">
        <f>H11+'[1]2025 Μάρτιος'!J11</f>
        <v>0</v>
      </c>
      <c r="K11" s="11" t="e">
        <f t="shared" si="5"/>
        <v>#DIV/0!</v>
      </c>
      <c r="L11" s="68">
        <f>'[1]2024_60-69 ΕΞΟΔΑ+ΟΜ 2'!F117</f>
        <v>4690.2654867256642</v>
      </c>
      <c r="M11" s="11">
        <f t="shared" si="6"/>
        <v>7.0217330985990034E-2</v>
      </c>
      <c r="N11" s="12">
        <f>L11+'[1]2025 Μάρτιος'!N11</f>
        <v>8743.3628318584088</v>
      </c>
      <c r="O11" s="11">
        <f t="shared" si="7"/>
        <v>6.6587908627063569E-2</v>
      </c>
      <c r="P11" s="12">
        <f t="shared" si="0"/>
        <v>-35.818761061951591</v>
      </c>
      <c r="Q11" s="11">
        <f t="shared" si="1"/>
        <v>1.0041135319868297</v>
      </c>
    </row>
    <row r="12" spans="1:17" ht="17.25" customHeight="1" x14ac:dyDescent="0.25">
      <c r="A12" s="67">
        <v>11</v>
      </c>
      <c r="B12" s="67">
        <v>5</v>
      </c>
      <c r="C12" s="44" t="str">
        <f>[1]ΑΝΤΙΣΤΟΙΧΙΣΗ!F191</f>
        <v>Cancellation Fees</v>
      </c>
      <c r="D12" s="10">
        <f>'[1]2025_ΕΣΟΔΑ'!F6</f>
        <v>0</v>
      </c>
      <c r="E12" s="11">
        <f t="shared" si="2"/>
        <v>0</v>
      </c>
      <c r="F12" s="12">
        <f>D12+'[1]2025 Μάρτιος'!F12</f>
        <v>1638.42</v>
      </c>
      <c r="G12" s="11">
        <f t="shared" si="3"/>
        <v>1.15526150026096E-2</v>
      </c>
      <c r="H12" s="12"/>
      <c r="I12" s="11" t="e">
        <f t="shared" si="4"/>
        <v>#DIV/0!</v>
      </c>
      <c r="J12" s="12">
        <f>H12+'[1]2025 Μάρτιος'!J12</f>
        <v>0</v>
      </c>
      <c r="K12" s="11" t="e">
        <f t="shared" si="5"/>
        <v>#DIV/0!</v>
      </c>
      <c r="L12" s="68">
        <f>'[1]2024_60-69 ΕΞΟΔΑ+ΟΜ 2'!F118</f>
        <v>524.49</v>
      </c>
      <c r="M12" s="11">
        <f t="shared" si="6"/>
        <v>7.852068935771955E-3</v>
      </c>
      <c r="N12" s="12">
        <f>L12+'[1]2025 Μάρτιος'!N12</f>
        <v>1468.28</v>
      </c>
      <c r="O12" s="11">
        <f t="shared" si="7"/>
        <v>1.1182161413077703E-2</v>
      </c>
      <c r="P12" s="12">
        <f t="shared" si="0"/>
        <v>170.1400000000001</v>
      </c>
      <c r="Q12" s="11">
        <f t="shared" si="1"/>
        <v>0.89615605278255872</v>
      </c>
    </row>
    <row r="13" spans="1:17" ht="31.5" customHeight="1" x14ac:dyDescent="0.25">
      <c r="A13" s="67">
        <v>12</v>
      </c>
      <c r="B13" s="67">
        <v>6</v>
      </c>
      <c r="C13" s="44" t="str">
        <f>[1]ΑΝΤΙΣΤΟΙΧΙΣΗ!F192</f>
        <v>Έσοδα Διαχείρισης καταλυμάτων 24%</v>
      </c>
      <c r="D13" s="10">
        <f>'[1]2025_ΕΣΟΔΑ'!F7</f>
        <v>837.22</v>
      </c>
      <c r="E13" s="11">
        <f t="shared" si="2"/>
        <v>1.2578850229029192E-2</v>
      </c>
      <c r="F13" s="12">
        <f>D13+'[1]2025 Μάρτιος'!F13</f>
        <v>1443.21</v>
      </c>
      <c r="G13" s="11">
        <f t="shared" si="3"/>
        <v>1.0176175521487897E-2</v>
      </c>
      <c r="H13" s="12"/>
      <c r="I13" s="11" t="e">
        <f t="shared" si="4"/>
        <v>#DIV/0!</v>
      </c>
      <c r="J13" s="12">
        <f>H13+'[1]2025 Μάρτιος'!J13</f>
        <v>0</v>
      </c>
      <c r="K13" s="11" t="e">
        <f t="shared" si="5"/>
        <v>#DIV/0!</v>
      </c>
      <c r="L13" s="68">
        <f>'[1]2024_60-69 ΕΞΟΔΑ+ΟΜ 2'!F119</f>
        <v>0</v>
      </c>
      <c r="M13" s="11">
        <f t="shared" si="6"/>
        <v>0</v>
      </c>
      <c r="N13" s="12">
        <f>L13+'[1]2025 Μάρτιος'!N13</f>
        <v>1721.95</v>
      </c>
      <c r="O13" s="11">
        <f t="shared" si="7"/>
        <v>1.3114067374921099E-2</v>
      </c>
      <c r="P13" s="12">
        <f t="shared" si="0"/>
        <v>-278.74</v>
      </c>
      <c r="Q13" s="11">
        <f t="shared" si="1"/>
        <v>1.1931389056339687</v>
      </c>
    </row>
    <row r="14" spans="1:17" ht="32.25" customHeight="1" x14ac:dyDescent="0.25">
      <c r="A14" s="67">
        <v>13</v>
      </c>
      <c r="B14" s="67">
        <v>7</v>
      </c>
      <c r="C14" s="44" t="str">
        <f>[1]ΑΝΤΙΣΤΟΙΧΙΣΗ!F193</f>
        <v>Έσοδα από Ενοίκια Ιππάρχου 24%</v>
      </c>
      <c r="D14" s="10">
        <f>'[1]2025_ΕΣΟΔΑ'!F8</f>
        <v>100</v>
      </c>
      <c r="E14" s="11">
        <f t="shared" si="2"/>
        <v>1.5024545793255286E-3</v>
      </c>
      <c r="F14" s="12">
        <f>D14+'[1]2025 Μάρτιος'!F14</f>
        <v>400</v>
      </c>
      <c r="G14" s="11">
        <f t="shared" si="3"/>
        <v>2.820428218066088E-3</v>
      </c>
      <c r="H14" s="12"/>
      <c r="I14" s="11" t="e">
        <f t="shared" si="4"/>
        <v>#DIV/0!</v>
      </c>
      <c r="J14" s="12">
        <f>H14+'[1]2025 Μάρτιος'!J14</f>
        <v>0</v>
      </c>
      <c r="K14" s="11" t="e">
        <f t="shared" si="5"/>
        <v>#DIV/0!</v>
      </c>
      <c r="L14" s="68">
        <f>'[1]2024_60-69 ΕΞΟΔΑ+ΟΜ 2'!F120</f>
        <v>100</v>
      </c>
      <c r="M14" s="11">
        <f t="shared" si="6"/>
        <v>1.4970864908333723E-3</v>
      </c>
      <c r="N14" s="12">
        <f>L14+'[1]2025 Μάρτιος'!N14</f>
        <v>400</v>
      </c>
      <c r="O14" s="11">
        <f t="shared" si="7"/>
        <v>3.0463294230195065E-3</v>
      </c>
      <c r="P14" s="12">
        <f t="shared" si="0"/>
        <v>0</v>
      </c>
      <c r="Q14" s="11">
        <f t="shared" si="1"/>
        <v>1</v>
      </c>
    </row>
    <row r="15" spans="1:17" ht="30.75" customHeight="1" x14ac:dyDescent="0.25">
      <c r="A15" s="67">
        <v>14</v>
      </c>
      <c r="B15" s="67">
        <v>8</v>
      </c>
      <c r="C15" s="44" t="str">
        <f>[1]ΑΝΤΙΣΤΟΙΧΙΣΗ!F194</f>
        <v>Πωλ.Φύλαξη Αποσκευών (DIRECT)</v>
      </c>
      <c r="D15" s="10">
        <f>'[1]2025_ΕΣΟΔΑ'!F9</f>
        <v>339.56</v>
      </c>
      <c r="E15" s="11">
        <f t="shared" si="2"/>
        <v>5.1017347695577649E-3</v>
      </c>
      <c r="F15" s="12">
        <f>D15+'[1]2025 Μάρτιος'!F15</f>
        <v>610.52</v>
      </c>
      <c r="G15" s="11">
        <f t="shared" si="3"/>
        <v>4.3048195892342704E-3</v>
      </c>
      <c r="H15" s="12"/>
      <c r="I15" s="11" t="e">
        <f t="shared" si="4"/>
        <v>#DIV/0!</v>
      </c>
      <c r="J15" s="12">
        <f>H15+'[1]2025 Μάρτιος'!J15</f>
        <v>0</v>
      </c>
      <c r="K15" s="11" t="e">
        <f t="shared" si="5"/>
        <v>#DIV/0!</v>
      </c>
      <c r="L15" s="68">
        <f>'[1]2024_60-69 ΕΞΟΔΑ+ΟΜ 2'!F121</f>
        <v>104.03</v>
      </c>
      <c r="M15" s="11">
        <f t="shared" si="6"/>
        <v>1.5574190764139572E-3</v>
      </c>
      <c r="N15" s="12">
        <f>L15+'[1]2025 Μάρτιος'!N15</f>
        <v>119.35</v>
      </c>
      <c r="O15" s="11">
        <f t="shared" si="7"/>
        <v>9.0894854159344525E-4</v>
      </c>
      <c r="P15" s="12">
        <f t="shared" si="0"/>
        <v>491.16999999999996</v>
      </c>
      <c r="Q15" s="11">
        <f t="shared" si="1"/>
        <v>0.19548909126646138</v>
      </c>
    </row>
    <row r="16" spans="1:17" ht="29.25" customHeight="1" x14ac:dyDescent="0.25">
      <c r="A16" s="67">
        <v>15</v>
      </c>
      <c r="B16" s="67">
        <v>9</v>
      </c>
      <c r="C16" s="44" t="str">
        <f>[1]ΑΝΤΙΣΤΟΙΧΙΣΗ!F195</f>
        <v>Πωλ.Φύλαξη Αποσκευών  (ΤΡΙΤΩΝ) (RADICAL)</v>
      </c>
      <c r="D16" s="10">
        <f>'[1]2025_ΕΣΟΔΑ'!F10</f>
        <v>284.66000000000003</v>
      </c>
      <c r="E16" s="11">
        <f t="shared" si="2"/>
        <v>4.2768872055080507E-3</v>
      </c>
      <c r="F16" s="12">
        <f>D16+'[1]2025 Μάρτιος'!F16</f>
        <v>377.39000000000004</v>
      </c>
      <c r="G16" s="11">
        <f t="shared" si="3"/>
        <v>2.6610035130399026E-3</v>
      </c>
      <c r="H16" s="12"/>
      <c r="I16" s="11" t="e">
        <f t="shared" si="4"/>
        <v>#DIV/0!</v>
      </c>
      <c r="J16" s="12">
        <f>H16+'[1]2025 Μάρτιος'!J16</f>
        <v>0</v>
      </c>
      <c r="K16" s="11" t="e">
        <f t="shared" si="5"/>
        <v>#DIV/0!</v>
      </c>
      <c r="L16" s="68">
        <f>'[1]2024_60-69 ΕΞΟΔΑ+ΟΜ 2'!F122</f>
        <v>0</v>
      </c>
      <c r="M16" s="11">
        <f t="shared" si="6"/>
        <v>0</v>
      </c>
      <c r="N16" s="12">
        <f>L16+'[1]2025 Μάρτιος'!N16</f>
        <v>0</v>
      </c>
      <c r="O16" s="11">
        <f t="shared" si="7"/>
        <v>0</v>
      </c>
      <c r="P16" s="12">
        <f t="shared" si="0"/>
        <v>377.39000000000004</v>
      </c>
      <c r="Q16" s="11">
        <f t="shared" si="1"/>
        <v>0</v>
      </c>
    </row>
    <row r="17" spans="1:17" ht="34.5" customHeight="1" x14ac:dyDescent="0.25">
      <c r="A17" s="67">
        <v>16</v>
      </c>
      <c r="B17" s="67">
        <v>10</v>
      </c>
      <c r="C17" s="44" t="str">
        <f>[1]ΑΝΤΙΣΤΟΙΧΙΣΗ!F196</f>
        <v>Πωλ. TRANSFER (Περιορισμένη Μίσθωση)</v>
      </c>
      <c r="D17" s="10">
        <f>'[1]2025_ΕΣΟΔΑ'!F11</f>
        <v>0</v>
      </c>
      <c r="E17" s="11">
        <f t="shared" si="2"/>
        <v>0</v>
      </c>
      <c r="F17" s="12">
        <f>D17+'[1]2025 Μάρτιος'!F17</f>
        <v>464.6</v>
      </c>
      <c r="G17" s="11">
        <f t="shared" si="3"/>
        <v>3.2759273752837616E-3</v>
      </c>
      <c r="H17" s="12"/>
      <c r="I17" s="11" t="e">
        <f t="shared" si="4"/>
        <v>#DIV/0!</v>
      </c>
      <c r="J17" s="12">
        <f>H17+'[1]2025 Μάρτιος'!J17</f>
        <v>0</v>
      </c>
      <c r="K17" s="11" t="e">
        <f t="shared" si="5"/>
        <v>#DIV/0!</v>
      </c>
      <c r="L17" s="68">
        <f>'[1]2024_60-69 ΕΞΟΔΑ+ΟΜ 2'!F123</f>
        <v>0</v>
      </c>
      <c r="M17" s="11">
        <f t="shared" si="6"/>
        <v>0</v>
      </c>
      <c r="N17" s="12">
        <f>L17+'[1]2025 Μάρτιος'!N17</f>
        <v>0</v>
      </c>
      <c r="O17" s="11">
        <f t="shared" si="7"/>
        <v>0</v>
      </c>
      <c r="P17" s="12">
        <f t="shared" si="0"/>
        <v>464.6</v>
      </c>
      <c r="Q17" s="11">
        <f t="shared" si="1"/>
        <v>0</v>
      </c>
    </row>
    <row r="18" spans="1:17" ht="27" customHeight="1" x14ac:dyDescent="0.25">
      <c r="A18" s="67">
        <v>17</v>
      </c>
      <c r="B18" s="67">
        <v>11</v>
      </c>
      <c r="C18" s="44" t="str">
        <f>[1]ΑΝΤΙΣΤΟΙΧΙΣΗ!F197</f>
        <v>Πωλ.Ενοικ.Μεταφ.Μέσων Αναψυχής (ποδήλατα)</v>
      </c>
      <c r="D18" s="10">
        <f>'[1]2025_ΕΣΟΔΑ'!F12</f>
        <v>0</v>
      </c>
      <c r="E18" s="11">
        <f t="shared" si="2"/>
        <v>0</v>
      </c>
      <c r="F18" s="12">
        <f>D18+'[1]2025 Μάρτιος'!F18</f>
        <v>0</v>
      </c>
      <c r="G18" s="11">
        <f t="shared" si="3"/>
        <v>0</v>
      </c>
      <c r="H18" s="12"/>
      <c r="I18" s="11" t="e">
        <f t="shared" si="4"/>
        <v>#DIV/0!</v>
      </c>
      <c r="J18" s="12">
        <f>H18+'[1]2025 Μάρτιος'!J18</f>
        <v>0</v>
      </c>
      <c r="K18" s="11" t="e">
        <f t="shared" si="5"/>
        <v>#DIV/0!</v>
      </c>
      <c r="L18" s="68">
        <f>'[1]2024_60-69 ΕΞΟΔΑ+ΟΜ 2'!F124</f>
        <v>0</v>
      </c>
      <c r="M18" s="11">
        <f t="shared" si="6"/>
        <v>0</v>
      </c>
      <c r="N18" s="12">
        <f>L18+'[1]2025 Μάρτιος'!N18</f>
        <v>0</v>
      </c>
      <c r="O18" s="11">
        <f t="shared" si="7"/>
        <v>0</v>
      </c>
      <c r="P18" s="12">
        <f t="shared" si="0"/>
        <v>0</v>
      </c>
      <c r="Q18" s="11" t="e">
        <f t="shared" si="1"/>
        <v>#DIV/0!</v>
      </c>
    </row>
    <row r="19" spans="1:17" ht="33" customHeight="1" x14ac:dyDescent="0.25">
      <c r="A19" s="67">
        <v>18</v>
      </c>
      <c r="B19" s="67">
        <v>12</v>
      </c>
      <c r="C19" s="44" t="str">
        <f>[1]ΑΝΤΙΣΤΟΙΧΙΣΗ!F198</f>
        <v>Πωλ.Ενοικ.Μεταφ.Μέσων(αυτοκινητα)</v>
      </c>
      <c r="D19" s="10">
        <f>'[1]2025_ΕΣΟΔΑ'!F13</f>
        <v>0</v>
      </c>
      <c r="E19" s="11">
        <f t="shared" si="2"/>
        <v>0</v>
      </c>
      <c r="F19" s="12">
        <f>D19+'[1]2025 Μάρτιος'!F19</f>
        <v>0</v>
      </c>
      <c r="G19" s="11">
        <f t="shared" si="3"/>
        <v>0</v>
      </c>
      <c r="H19" s="12"/>
      <c r="I19" s="11" t="e">
        <f t="shared" si="4"/>
        <v>#DIV/0!</v>
      </c>
      <c r="J19" s="12">
        <f>H19+'[1]2025 Μάρτιος'!J19</f>
        <v>0</v>
      </c>
      <c r="K19" s="11" t="e">
        <f t="shared" si="5"/>
        <v>#DIV/0!</v>
      </c>
      <c r="L19" s="68">
        <f>'[1]2024_60-69 ΕΞΟΔΑ+ΟΜ 2'!F125</f>
        <v>0</v>
      </c>
      <c r="M19" s="11">
        <f t="shared" si="6"/>
        <v>0</v>
      </c>
      <c r="N19" s="12">
        <f>L19+'[1]2025 Μάρτιος'!N19</f>
        <v>0</v>
      </c>
      <c r="O19" s="11">
        <f t="shared" si="7"/>
        <v>0</v>
      </c>
      <c r="P19" s="12">
        <f t="shared" si="0"/>
        <v>0</v>
      </c>
      <c r="Q19" s="11" t="e">
        <f t="shared" si="1"/>
        <v>#DIV/0!</v>
      </c>
    </row>
    <row r="20" spans="1:17" ht="31.5" customHeight="1" x14ac:dyDescent="0.25">
      <c r="A20" s="67">
        <v>19</v>
      </c>
      <c r="B20" s="67">
        <v>13</v>
      </c>
      <c r="C20" s="44" t="str">
        <f>[1]ΑΝΤΙΣΤΟΙΧΙΣΗ!F199</f>
        <v>Πωλήσεις Καθαριότητας (ΤΡΙΤΩΝ)</v>
      </c>
      <c r="D20" s="10">
        <f>'[1]2025_ΕΣΟΔΑ'!F14</f>
        <v>0</v>
      </c>
      <c r="E20" s="11">
        <f t="shared" si="2"/>
        <v>0</v>
      </c>
      <c r="F20" s="12">
        <f>D20+'[1]2025 Μάρτιος'!F20</f>
        <v>0</v>
      </c>
      <c r="G20" s="11">
        <f t="shared" si="3"/>
        <v>0</v>
      </c>
      <c r="H20" s="12"/>
      <c r="I20" s="11" t="e">
        <f t="shared" si="4"/>
        <v>#DIV/0!</v>
      </c>
      <c r="J20" s="12">
        <f>H20+'[1]2025 Μάρτιος'!J20</f>
        <v>0</v>
      </c>
      <c r="K20" s="11" t="e">
        <f t="shared" si="5"/>
        <v>#DIV/0!</v>
      </c>
      <c r="L20" s="68">
        <f>'[1]2024_60-69 ΕΞΟΔΑ+ΟΜ 2'!F126</f>
        <v>0</v>
      </c>
      <c r="M20" s="11">
        <f t="shared" si="6"/>
        <v>0</v>
      </c>
      <c r="N20" s="12">
        <f>L20+'[1]2025 Μάρτιος'!N20</f>
        <v>0</v>
      </c>
      <c r="O20" s="11">
        <f t="shared" si="7"/>
        <v>0</v>
      </c>
      <c r="P20" s="12">
        <f t="shared" si="0"/>
        <v>0</v>
      </c>
      <c r="Q20" s="11" t="e">
        <f t="shared" si="1"/>
        <v>#DIV/0!</v>
      </c>
    </row>
    <row r="21" spans="1:17" ht="21" customHeight="1" x14ac:dyDescent="0.25">
      <c r="A21" s="67">
        <v>20</v>
      </c>
      <c r="B21" s="67">
        <v>14</v>
      </c>
      <c r="C21" s="44" t="str">
        <f>[1]ΑΝΤΙΣΤΟΙΧΙΣΗ!F200</f>
        <v>Πωλ.Κρουαζιέρας</v>
      </c>
      <c r="D21" s="10">
        <f>'[1]2025_ΕΣΟΔΑ'!F15</f>
        <v>1274.3399999999999</v>
      </c>
      <c r="E21" s="11">
        <f t="shared" si="2"/>
        <v>1.914637968617694E-2</v>
      </c>
      <c r="F21" s="12">
        <f>D21+'[1]2025 Μάρτιος'!F21</f>
        <v>1504.4299999999998</v>
      </c>
      <c r="G21" s="11">
        <f t="shared" si="3"/>
        <v>1.060784206026291E-2</v>
      </c>
      <c r="H21" s="12"/>
      <c r="I21" s="11" t="e">
        <f t="shared" si="4"/>
        <v>#DIV/0!</v>
      </c>
      <c r="J21" s="12">
        <f>H21+'[1]2025 Μάρτιος'!J21</f>
        <v>0</v>
      </c>
      <c r="K21" s="11" t="e">
        <f t="shared" si="5"/>
        <v>#DIV/0!</v>
      </c>
      <c r="L21" s="68">
        <f>'[1]2024_60-69 ΕΞΟΔΑ+ΟΜ 2'!F127</f>
        <v>0</v>
      </c>
      <c r="M21" s="11">
        <f t="shared" si="6"/>
        <v>0</v>
      </c>
      <c r="N21" s="12">
        <f>L21+'[1]2025 Μάρτιος'!N21</f>
        <v>0</v>
      </c>
      <c r="O21" s="11">
        <f t="shared" si="7"/>
        <v>0</v>
      </c>
      <c r="P21" s="12">
        <f t="shared" si="0"/>
        <v>1504.4299999999998</v>
      </c>
      <c r="Q21" s="11">
        <f t="shared" si="1"/>
        <v>0</v>
      </c>
    </row>
    <row r="22" spans="1:17" ht="18.75" customHeight="1" x14ac:dyDescent="0.25">
      <c r="A22" s="67">
        <v>21</v>
      </c>
      <c r="B22" s="67">
        <v>15</v>
      </c>
      <c r="C22" s="44" t="str">
        <f>[1]ΑΝΤΙΣΤΟΙΧΙΣΗ!F201</f>
        <v>Πωλ. Μαθημάτων</v>
      </c>
      <c r="D22" s="10">
        <f>'[1]2025_ΕΣΟΔΑ'!F16</f>
        <v>0</v>
      </c>
      <c r="E22" s="11">
        <f t="shared" si="2"/>
        <v>0</v>
      </c>
      <c r="F22" s="12">
        <f>D22+'[1]2025 Μάρτιος'!F22</f>
        <v>0</v>
      </c>
      <c r="G22" s="11">
        <f t="shared" si="3"/>
        <v>0</v>
      </c>
      <c r="H22" s="12"/>
      <c r="I22" s="11" t="e">
        <f t="shared" si="4"/>
        <v>#DIV/0!</v>
      </c>
      <c r="J22" s="12">
        <f>H22+'[1]2025 Μάρτιος'!J22</f>
        <v>0</v>
      </c>
      <c r="K22" s="11" t="e">
        <f t="shared" si="5"/>
        <v>#DIV/0!</v>
      </c>
      <c r="L22" s="68">
        <f>'[1]2024_60-69 ΕΞΟΔΑ+ΟΜ 2'!F128</f>
        <v>0</v>
      </c>
      <c r="M22" s="11">
        <f t="shared" si="6"/>
        <v>0</v>
      </c>
      <c r="N22" s="12">
        <f>L22+'[1]2025 Μάρτιος'!N22</f>
        <v>0</v>
      </c>
      <c r="O22" s="11">
        <f t="shared" si="7"/>
        <v>0</v>
      </c>
      <c r="P22" s="12">
        <f t="shared" si="0"/>
        <v>0</v>
      </c>
      <c r="Q22" s="11" t="e">
        <f t="shared" si="1"/>
        <v>#DIV/0!</v>
      </c>
    </row>
    <row r="23" spans="1:17" ht="31.5" customHeight="1" x14ac:dyDescent="0.25">
      <c r="A23" s="67">
        <v>22</v>
      </c>
      <c r="B23" s="67">
        <v>16</v>
      </c>
      <c r="C23" s="44" t="str">
        <f>[1]ΑΝΤΙΣΤΟΙΧΙΣΗ!F202</f>
        <v>Πωλ.Κρουαζ.Transfer.MM. (ΠΑΚΕΤΟ)</v>
      </c>
      <c r="D23" s="10">
        <f>'[1]2025_ΕΣΟΔΑ'!F17</f>
        <v>0</v>
      </c>
      <c r="E23" s="11">
        <f t="shared" si="2"/>
        <v>0</v>
      </c>
      <c r="F23" s="12">
        <f>D23+'[1]2025 Μάρτιος'!F23</f>
        <v>495.58</v>
      </c>
      <c r="G23" s="11">
        <f t="shared" si="3"/>
        <v>3.4943695407729796E-3</v>
      </c>
      <c r="H23" s="12"/>
      <c r="I23" s="11" t="e">
        <f t="shared" si="4"/>
        <v>#DIV/0!</v>
      </c>
      <c r="J23" s="12">
        <f>H23+'[1]2025 Μάρτιος'!J23</f>
        <v>0</v>
      </c>
      <c r="K23" s="11" t="e">
        <f t="shared" si="5"/>
        <v>#DIV/0!</v>
      </c>
      <c r="L23" s="68">
        <f>'[1]2024_60-69 ΕΞΟΔΑ+ΟΜ 2'!F129</f>
        <v>322.58</v>
      </c>
      <c r="M23" s="11">
        <f t="shared" si="6"/>
        <v>4.8293016021302921E-3</v>
      </c>
      <c r="N23" s="12">
        <f>L23+'[1]2025 Μάρτιος'!N23</f>
        <v>524.05999999999995</v>
      </c>
      <c r="O23" s="11">
        <f t="shared" si="7"/>
        <v>3.9911484935690059E-3</v>
      </c>
      <c r="P23" s="12">
        <f t="shared" si="0"/>
        <v>-28.479999999999961</v>
      </c>
      <c r="Q23" s="11">
        <f t="shared" si="1"/>
        <v>1.0574680172726905</v>
      </c>
    </row>
    <row r="24" spans="1:17" ht="22.5" customHeight="1" x14ac:dyDescent="0.25">
      <c r="A24" s="67">
        <v>23</v>
      </c>
      <c r="B24" s="67">
        <v>17</v>
      </c>
      <c r="C24" s="44" t="str">
        <f>[1]ΑΝΤΙΣΤΟΙΧΙΣΗ!F203</f>
        <v>Προμ. Συστ.Πελ. Αυτοκ.</v>
      </c>
      <c r="D24" s="10">
        <f>'[1]2025_ΕΣΟΔΑ'!F18</f>
        <v>0</v>
      </c>
      <c r="E24" s="11">
        <f t="shared" si="2"/>
        <v>0</v>
      </c>
      <c r="F24" s="12">
        <f>D24+'[1]2025 Μάρτιος'!F24</f>
        <v>0</v>
      </c>
      <c r="G24" s="11">
        <f t="shared" si="3"/>
        <v>0</v>
      </c>
      <c r="H24" s="12"/>
      <c r="I24" s="11" t="e">
        <f t="shared" si="4"/>
        <v>#DIV/0!</v>
      </c>
      <c r="J24" s="12">
        <f>H24+'[1]2025 Μάρτιος'!J24</f>
        <v>0</v>
      </c>
      <c r="K24" s="11" t="e">
        <f t="shared" si="5"/>
        <v>#DIV/0!</v>
      </c>
      <c r="L24" s="68">
        <f>'[1]2024_60-69 ΕΞΟΔΑ+ΟΜ 2'!F130</f>
        <v>100.8</v>
      </c>
      <c r="M24" s="11">
        <f t="shared" si="6"/>
        <v>1.5090631827600392E-3</v>
      </c>
      <c r="N24" s="12">
        <f>L24+'[1]2025 Μάρτιος'!N24</f>
        <v>230.39999999999998</v>
      </c>
      <c r="O24" s="11">
        <f t="shared" si="7"/>
        <v>1.7546857476592357E-3</v>
      </c>
      <c r="P24" s="12">
        <f t="shared" si="0"/>
        <v>-230.39999999999998</v>
      </c>
      <c r="Q24" s="11" t="e">
        <f t="shared" si="1"/>
        <v>#DIV/0!</v>
      </c>
    </row>
    <row r="25" spans="1:17" ht="20.25" customHeight="1" x14ac:dyDescent="0.25">
      <c r="A25" s="67">
        <v>24</v>
      </c>
      <c r="B25" s="67">
        <v>18</v>
      </c>
      <c r="C25" s="44" t="str">
        <f>[1]ΑΝΤΙΣΤΟΙΧΙΣΗ!F204</f>
        <v>Προμ. Συστ.Πελ. Γυμν.</v>
      </c>
      <c r="D25" s="10">
        <f>'[1]2025_ΕΣΟΔΑ'!F19</f>
        <v>0</v>
      </c>
      <c r="E25" s="11">
        <f t="shared" si="2"/>
        <v>0</v>
      </c>
      <c r="F25" s="12">
        <f>D25+'[1]2025 Μάρτιος'!F25</f>
        <v>0</v>
      </c>
      <c r="G25" s="11">
        <f t="shared" si="3"/>
        <v>0</v>
      </c>
      <c r="H25" s="12"/>
      <c r="I25" s="11" t="e">
        <f t="shared" si="4"/>
        <v>#DIV/0!</v>
      </c>
      <c r="J25" s="12">
        <f>H25+'[1]2025 Μάρτιος'!J25</f>
        <v>0</v>
      </c>
      <c r="K25" s="11" t="e">
        <f t="shared" si="5"/>
        <v>#DIV/0!</v>
      </c>
      <c r="L25" s="68">
        <f>'[1]2024_60-69 ΕΞΟΔΑ+ΟΜ 2'!F131</f>
        <v>0</v>
      </c>
      <c r="M25" s="11">
        <f t="shared" si="6"/>
        <v>0</v>
      </c>
      <c r="N25" s="12">
        <f>L25+'[1]2025 Μάρτιος'!N25</f>
        <v>0</v>
      </c>
      <c r="O25" s="11">
        <f t="shared" si="7"/>
        <v>0</v>
      </c>
      <c r="P25" s="12">
        <f t="shared" si="0"/>
        <v>0</v>
      </c>
      <c r="Q25" s="11" t="e">
        <f t="shared" si="1"/>
        <v>#DIV/0!</v>
      </c>
    </row>
    <row r="26" spans="1:17" ht="18.75" customHeight="1" x14ac:dyDescent="0.25">
      <c r="A26" s="67">
        <v>25</v>
      </c>
      <c r="B26" s="67">
        <v>19</v>
      </c>
      <c r="C26" s="44" t="str">
        <f>[1]ΑΝΤΙΣΤΟΙΧΙΣΗ!F205</f>
        <v>Προμ.Σύστ.Πελ. TRANSFER</v>
      </c>
      <c r="D26" s="10">
        <f>'[1]2025_ΕΣΟΔΑ'!F20</f>
        <v>0</v>
      </c>
      <c r="E26" s="11">
        <f t="shared" si="2"/>
        <v>0</v>
      </c>
      <c r="F26" s="12">
        <f>D26+'[1]2025 Μάρτιος'!F26</f>
        <v>0</v>
      </c>
      <c r="G26" s="11">
        <f t="shared" si="3"/>
        <v>0</v>
      </c>
      <c r="H26" s="12"/>
      <c r="I26" s="11" t="e">
        <f t="shared" si="4"/>
        <v>#DIV/0!</v>
      </c>
      <c r="J26" s="12">
        <f>H26+'[1]2025 Μάρτιος'!J26</f>
        <v>0</v>
      </c>
      <c r="K26" s="11" t="e">
        <f t="shared" si="5"/>
        <v>#DIV/0!</v>
      </c>
      <c r="L26" s="68">
        <f>'[1]2024_60-69 ΕΞΟΔΑ+ΟΜ 2'!F132</f>
        <v>0</v>
      </c>
      <c r="M26" s="11">
        <f t="shared" si="6"/>
        <v>0</v>
      </c>
      <c r="N26" s="12">
        <f>L26+'[1]2025 Μάρτιος'!N26</f>
        <v>0</v>
      </c>
      <c r="O26" s="11">
        <f t="shared" si="7"/>
        <v>0</v>
      </c>
      <c r="P26" s="12">
        <f t="shared" si="0"/>
        <v>0</v>
      </c>
      <c r="Q26" s="11" t="e">
        <f t="shared" si="1"/>
        <v>#DIV/0!</v>
      </c>
    </row>
    <row r="27" spans="1:17" ht="23.25" customHeight="1" x14ac:dyDescent="0.25">
      <c r="A27" s="67">
        <v>26</v>
      </c>
      <c r="B27" s="67">
        <v>20</v>
      </c>
      <c r="C27" s="44" t="str">
        <f>[1]ΑΝΤΙΣΤΟΙΧΙΣΗ!F206</f>
        <v>Προμ.Σύστ.Πελ.Εκδρ.- Ξεναγ.</v>
      </c>
      <c r="D27" s="10">
        <f>'[1]2025_ΕΣΟΔΑ'!F21</f>
        <v>93.63</v>
      </c>
      <c r="E27" s="11">
        <f t="shared" si="2"/>
        <v>1.4067482226224925E-3</v>
      </c>
      <c r="F27" s="12">
        <f>D27+'[1]2025 Μάρτιος'!F27</f>
        <v>107.88</v>
      </c>
      <c r="G27" s="11">
        <f t="shared" si="3"/>
        <v>7.6066949041242395E-4</v>
      </c>
      <c r="H27" s="12"/>
      <c r="I27" s="11" t="e">
        <f t="shared" si="4"/>
        <v>#DIV/0!</v>
      </c>
      <c r="J27" s="12">
        <f>H27+'[1]2025 Μάρτιος'!J27</f>
        <v>0</v>
      </c>
      <c r="K27" s="11" t="e">
        <f t="shared" si="5"/>
        <v>#DIV/0!</v>
      </c>
      <c r="L27" s="68">
        <f>'[1]2024_60-69 ΕΞΟΔΑ+ΟΜ 2'!F133</f>
        <v>0</v>
      </c>
      <c r="M27" s="11">
        <f t="shared" si="6"/>
        <v>0</v>
      </c>
      <c r="N27" s="12">
        <f>L27+'[1]2025 Μάρτιος'!N27</f>
        <v>0</v>
      </c>
      <c r="O27" s="11">
        <f t="shared" si="7"/>
        <v>0</v>
      </c>
      <c r="P27" s="12">
        <f t="shared" si="0"/>
        <v>107.88</v>
      </c>
      <c r="Q27" s="11">
        <f t="shared" si="1"/>
        <v>0</v>
      </c>
    </row>
    <row r="28" spans="1:17" ht="23.25" customHeight="1" x14ac:dyDescent="0.25">
      <c r="A28" s="67">
        <v>27</v>
      </c>
      <c r="B28" s="67">
        <v>21</v>
      </c>
      <c r="C28" s="44" t="str">
        <f>[1]ΑΝΤΙΣΤΟΙΧΙΣΗ!F207</f>
        <v>Προμ.Συστ.Πελ.Κρουαζιέρας</v>
      </c>
      <c r="D28" s="10">
        <f>'[1]2025_ΕΣΟΔΑ'!F22</f>
        <v>0</v>
      </c>
      <c r="E28" s="11">
        <f t="shared" si="2"/>
        <v>0</v>
      </c>
      <c r="F28" s="12">
        <f>D28+'[1]2025 Μάρτιος'!F28</f>
        <v>0</v>
      </c>
      <c r="G28" s="11">
        <f t="shared" si="3"/>
        <v>0</v>
      </c>
      <c r="H28" s="12"/>
      <c r="I28" s="11" t="e">
        <f t="shared" si="4"/>
        <v>#DIV/0!</v>
      </c>
      <c r="J28" s="12">
        <f>H28+'[1]2025 Μάρτιος'!J28</f>
        <v>0</v>
      </c>
      <c r="K28" s="11" t="e">
        <f t="shared" si="5"/>
        <v>#DIV/0!</v>
      </c>
      <c r="L28" s="68">
        <f>'[1]2024_60-69 ΕΞΟΔΑ+ΟΜ 2'!F134</f>
        <v>0</v>
      </c>
      <c r="M28" s="11">
        <f t="shared" si="6"/>
        <v>0</v>
      </c>
      <c r="N28" s="12">
        <f>L28+'[1]2025 Μάρτιος'!N28</f>
        <v>0</v>
      </c>
      <c r="O28" s="11">
        <f t="shared" si="7"/>
        <v>0</v>
      </c>
      <c r="P28" s="12">
        <f t="shared" si="0"/>
        <v>0</v>
      </c>
      <c r="Q28" s="11" t="e">
        <f t="shared" si="1"/>
        <v>#DIV/0!</v>
      </c>
    </row>
    <row r="29" spans="1:17" ht="23.25" customHeight="1" x14ac:dyDescent="0.25">
      <c r="A29" s="67">
        <v>28</v>
      </c>
      <c r="B29" s="67">
        <v>22</v>
      </c>
      <c r="C29" s="44" t="str">
        <f>[1]ΑΝΤΙΣΤΟΙΧΙΣΗ!F208</f>
        <v>Ασυνήθη έσοδα και κέρδη</v>
      </c>
      <c r="D29" s="10">
        <f>'[1]2025_ΕΣΟΔΑ'!F23</f>
        <v>64.680000000000007</v>
      </c>
      <c r="E29" s="11">
        <f t="shared" si="2"/>
        <v>9.7178762190775207E-4</v>
      </c>
      <c r="F29" s="12">
        <f>D29+'[1]2025 Μάρτιος'!F29</f>
        <v>168.68</v>
      </c>
      <c r="G29" s="11">
        <f t="shared" si="3"/>
        <v>1.1893745795584693E-3</v>
      </c>
      <c r="H29" s="12"/>
      <c r="I29" s="11" t="e">
        <f t="shared" si="4"/>
        <v>#DIV/0!</v>
      </c>
      <c r="J29" s="12">
        <f>H29+'[1]2025 Μάρτιος'!J29</f>
        <v>0</v>
      </c>
      <c r="K29" s="11" t="e">
        <f t="shared" si="5"/>
        <v>#DIV/0!</v>
      </c>
      <c r="L29" s="68">
        <f>'[1]2024_60-69 ΕΞΟΔΑ+ΟΜ 2'!F135</f>
        <v>75.13</v>
      </c>
      <c r="M29" s="11">
        <f t="shared" si="6"/>
        <v>1.1247610805631126E-3</v>
      </c>
      <c r="N29" s="12">
        <f>L29+'[1]2025 Μάρτιος'!N29</f>
        <v>5431.77</v>
      </c>
      <c r="O29" s="11">
        <f t="shared" si="7"/>
        <v>4.1367401925186668E-2</v>
      </c>
      <c r="P29" s="12">
        <f t="shared" si="0"/>
        <v>-5263.09</v>
      </c>
      <c r="Q29" s="11">
        <f t="shared" si="1"/>
        <v>32.201624377519565</v>
      </c>
    </row>
    <row r="30" spans="1:17" ht="25.5" customHeight="1" x14ac:dyDescent="0.25">
      <c r="A30" s="67">
        <v>29</v>
      </c>
      <c r="B30" s="67">
        <v>23</v>
      </c>
      <c r="C30" s="44" t="str">
        <f>[1]ΑΝΤΙΣΤΟΙΧΙΣΗ!F209</f>
        <v>Φορος Παρεπιδημούντων</v>
      </c>
      <c r="D30" s="10">
        <f>'[1]2025_ΕΣΟΔΑ'!F24</f>
        <v>-412.28</v>
      </c>
      <c r="E30" s="11">
        <f t="shared" si="2"/>
        <v>-6.1943197396432895E-3</v>
      </c>
      <c r="F30" s="12">
        <f>D30+'[1]2025 Μάρτιος'!F30</f>
        <v>-767.53</v>
      </c>
      <c r="G30" s="11">
        <f t="shared" si="3"/>
        <v>-5.4119081755306612E-3</v>
      </c>
      <c r="H30" s="12"/>
      <c r="I30" s="11" t="e">
        <f t="shared" si="4"/>
        <v>#DIV/0!</v>
      </c>
      <c r="J30" s="12">
        <f>H30+'[1]2025 Μάρτιος'!J30</f>
        <v>0</v>
      </c>
      <c r="K30" s="11" t="e">
        <f t="shared" si="5"/>
        <v>#DIV/0!</v>
      </c>
      <c r="L30" s="68">
        <f>'[1]2024_60-69 ΕΞΟΔΑ+ΟΜ 2'!F136</f>
        <v>-328.33</v>
      </c>
      <c r="M30" s="11">
        <f t="shared" si="6"/>
        <v>-4.9153840753532116E-3</v>
      </c>
      <c r="N30" s="12">
        <f>L30+'[1]2025 Μάρτιος'!N30</f>
        <v>-609.23</v>
      </c>
      <c r="O30" s="11">
        <f t="shared" si="7"/>
        <v>-4.6397881859654355E-3</v>
      </c>
      <c r="P30" s="12">
        <f t="shared" si="0"/>
        <v>-158.29999999999995</v>
      </c>
      <c r="Q30" s="11">
        <f t="shared" si="1"/>
        <v>0.79375399007204939</v>
      </c>
    </row>
    <row r="31" spans="1:17" ht="24" customHeight="1" x14ac:dyDescent="0.25">
      <c r="A31" s="67">
        <v>30</v>
      </c>
      <c r="B31" s="67">
        <v>24</v>
      </c>
      <c r="C31" s="44" t="str">
        <f>[1]ΑΝΤΙΣΤΟΙΧΙΣΗ!F210</f>
        <v xml:space="preserve">Πρόβλεψη </v>
      </c>
      <c r="D31" s="10">
        <f>'[1]2025_ΕΣΟΔΑ'!F25</f>
        <v>0</v>
      </c>
      <c r="E31" s="11">
        <f t="shared" si="2"/>
        <v>0</v>
      </c>
      <c r="F31" s="12">
        <f>D31+'[1]2025 Μάρτιος'!F31</f>
        <v>0</v>
      </c>
      <c r="G31" s="11">
        <f t="shared" si="3"/>
        <v>0</v>
      </c>
      <c r="H31" s="12"/>
      <c r="I31" s="11" t="e">
        <f t="shared" si="4"/>
        <v>#DIV/0!</v>
      </c>
      <c r="J31" s="12">
        <f>H31+'[1]2025 Μάρτιος'!J31</f>
        <v>0</v>
      </c>
      <c r="K31" s="11" t="e">
        <f t="shared" si="5"/>
        <v>#DIV/0!</v>
      </c>
      <c r="L31" s="68">
        <f>'[1]2024_60-69 ΕΞΟΔΑ+ΟΜ 2'!F137</f>
        <v>0</v>
      </c>
      <c r="M31" s="11">
        <f t="shared" si="6"/>
        <v>0</v>
      </c>
      <c r="N31" s="12">
        <f>L31+'[1]2025 Μάρτιος'!N31</f>
        <v>0</v>
      </c>
      <c r="O31" s="11">
        <f t="shared" si="7"/>
        <v>0</v>
      </c>
      <c r="P31" s="12">
        <f t="shared" si="0"/>
        <v>0</v>
      </c>
      <c r="Q31" s="11" t="e">
        <f t="shared" si="1"/>
        <v>#DIV/0!</v>
      </c>
    </row>
    <row r="32" spans="1:17" ht="15" customHeight="1" x14ac:dyDescent="0.25">
      <c r="A32" s="67">
        <v>31</v>
      </c>
      <c r="B32" s="67">
        <v>25</v>
      </c>
      <c r="C32" s="44">
        <f>[1]ΑΝΤΙΣΤΟΙΧΙΣΗ!F211</f>
        <v>0</v>
      </c>
      <c r="D32" s="10">
        <f>'[1]2025_ΕΣΟΔΑ'!F26</f>
        <v>0</v>
      </c>
      <c r="E32" s="11">
        <f t="shared" si="2"/>
        <v>0</v>
      </c>
      <c r="F32" s="12">
        <f>D32+'[1]2025 Μάρτιος'!F32</f>
        <v>0</v>
      </c>
      <c r="G32" s="11">
        <f t="shared" si="3"/>
        <v>0</v>
      </c>
      <c r="H32" s="12"/>
      <c r="I32" s="11" t="e">
        <f t="shared" si="4"/>
        <v>#DIV/0!</v>
      </c>
      <c r="J32" s="12">
        <f>H32+'[1]2025 Μάρτιος'!J32</f>
        <v>0</v>
      </c>
      <c r="K32" s="11" t="e">
        <f t="shared" si="5"/>
        <v>#DIV/0!</v>
      </c>
      <c r="L32" s="68">
        <f>'[1]2024_60-69 ΕΞΟΔΑ+ΟΜ 2'!F138</f>
        <v>0</v>
      </c>
      <c r="M32" s="11">
        <f t="shared" si="6"/>
        <v>0</v>
      </c>
      <c r="N32" s="12">
        <f>L32+'[1]2025 Μάρτιος'!N32</f>
        <v>0</v>
      </c>
      <c r="O32" s="11">
        <f t="shared" si="7"/>
        <v>0</v>
      </c>
      <c r="P32" s="12">
        <f t="shared" si="0"/>
        <v>0</v>
      </c>
      <c r="Q32" s="11" t="e">
        <f t="shared" si="1"/>
        <v>#DIV/0!</v>
      </c>
    </row>
    <row r="33" spans="1:17" ht="29.25" customHeight="1" x14ac:dyDescent="0.25">
      <c r="A33" s="67">
        <v>32</v>
      </c>
      <c r="B33" s="67">
        <v>26</v>
      </c>
      <c r="C33" s="44">
        <f>[1]ΑΝΤΙΣΤΟΙΧΙΣΗ!F212</f>
        <v>0</v>
      </c>
      <c r="D33" s="10">
        <f>'[1]2025_ΕΣΟΔΑ'!F27</f>
        <v>0</v>
      </c>
      <c r="E33" s="11">
        <f t="shared" si="2"/>
        <v>0</v>
      </c>
      <c r="F33" s="12">
        <f>D33+'[1]2025 Μάρτιος'!F33</f>
        <v>0</v>
      </c>
      <c r="G33" s="11">
        <f t="shared" si="3"/>
        <v>0</v>
      </c>
      <c r="H33" s="12"/>
      <c r="I33" s="11" t="e">
        <f t="shared" si="4"/>
        <v>#DIV/0!</v>
      </c>
      <c r="J33" s="12">
        <f>H33+'[1]2025 Μάρτιος'!J33</f>
        <v>0</v>
      </c>
      <c r="K33" s="11" t="e">
        <f t="shared" si="5"/>
        <v>#DIV/0!</v>
      </c>
      <c r="L33" s="68">
        <f>'[1]2024_60-69 ΕΞΟΔΑ+ΟΜ 2'!F139</f>
        <v>0</v>
      </c>
      <c r="M33" s="11">
        <f t="shared" si="6"/>
        <v>0</v>
      </c>
      <c r="N33" s="12">
        <f>L33+'[1]2025 Μάρτιος'!N33</f>
        <v>0</v>
      </c>
      <c r="O33" s="11">
        <f t="shared" si="7"/>
        <v>0</v>
      </c>
      <c r="P33" s="12">
        <f t="shared" si="0"/>
        <v>0</v>
      </c>
      <c r="Q33" s="11" t="e">
        <f t="shared" si="1"/>
        <v>#DIV/0!</v>
      </c>
    </row>
    <row r="34" spans="1:17" ht="41.25" customHeight="1" x14ac:dyDescent="0.25">
      <c r="A34" s="67">
        <v>33</v>
      </c>
      <c r="B34" s="67">
        <v>27</v>
      </c>
      <c r="C34" s="44">
        <f>[1]ΑΝΤΙΣΤΟΙΧΙΣΗ!F213</f>
        <v>0</v>
      </c>
      <c r="D34" s="10">
        <f>'[1]2025_ΕΣΟΔΑ'!F28</f>
        <v>0</v>
      </c>
      <c r="E34" s="11">
        <f t="shared" si="2"/>
        <v>0</v>
      </c>
      <c r="F34" s="12">
        <f>D34+'[1]2025 Μάρτιος'!F34</f>
        <v>0</v>
      </c>
      <c r="G34" s="11">
        <f t="shared" si="3"/>
        <v>0</v>
      </c>
      <c r="H34" s="12"/>
      <c r="I34" s="11" t="e">
        <f t="shared" si="4"/>
        <v>#DIV/0!</v>
      </c>
      <c r="J34" s="12">
        <f>H34+'[1]2025 Μάρτιος'!J34</f>
        <v>0</v>
      </c>
      <c r="K34" s="11" t="e">
        <f t="shared" si="5"/>
        <v>#DIV/0!</v>
      </c>
      <c r="L34" s="68">
        <f>'[1]2024_60-69 ΕΞΟΔΑ+ΟΜ 2'!F140</f>
        <v>0</v>
      </c>
      <c r="M34" s="11">
        <f t="shared" si="6"/>
        <v>0</v>
      </c>
      <c r="N34" s="12">
        <f>L34+'[1]2025 Μάρτιος'!N34</f>
        <v>0</v>
      </c>
      <c r="O34" s="11">
        <f t="shared" si="7"/>
        <v>0</v>
      </c>
      <c r="P34" s="12">
        <f t="shared" si="0"/>
        <v>0</v>
      </c>
      <c r="Q34" s="11" t="e">
        <f t="shared" si="1"/>
        <v>#DIV/0!</v>
      </c>
    </row>
    <row r="35" spans="1:17" ht="80.25" customHeight="1" x14ac:dyDescent="0.25">
      <c r="A35" s="67">
        <v>34</v>
      </c>
      <c r="B35" s="67">
        <v>28</v>
      </c>
      <c r="C35" s="44">
        <f>[1]ΑΝΤΙΣΤΟΙΧΙΣΗ!F214</f>
        <v>0</v>
      </c>
      <c r="D35" s="10">
        <f>'[1]2025_ΕΣΟΔΑ'!F29</f>
        <v>0</v>
      </c>
      <c r="E35" s="11">
        <f t="shared" si="2"/>
        <v>0</v>
      </c>
      <c r="F35" s="12">
        <f>D35+'[1]2025 Μάρτιος'!F35</f>
        <v>0</v>
      </c>
      <c r="G35" s="11">
        <f t="shared" si="3"/>
        <v>0</v>
      </c>
      <c r="H35" s="12"/>
      <c r="I35" s="11" t="e">
        <f t="shared" si="4"/>
        <v>#DIV/0!</v>
      </c>
      <c r="J35" s="12">
        <f>H35+'[1]2025 Μάρτιος'!J35</f>
        <v>0</v>
      </c>
      <c r="K35" s="11" t="e">
        <f t="shared" si="5"/>
        <v>#DIV/0!</v>
      </c>
      <c r="L35" s="68">
        <f>'[1]2024_60-69 ΕΞΟΔΑ+ΟΜ 2'!F141</f>
        <v>0</v>
      </c>
      <c r="M35" s="11">
        <f t="shared" si="6"/>
        <v>0</v>
      </c>
      <c r="N35" s="12">
        <f>L35+'[1]2025 Μάρτιος'!N35</f>
        <v>0</v>
      </c>
      <c r="O35" s="11">
        <f t="shared" si="7"/>
        <v>0</v>
      </c>
      <c r="P35" s="12">
        <f t="shared" si="0"/>
        <v>0</v>
      </c>
      <c r="Q35" s="11" t="e">
        <f t="shared" si="1"/>
        <v>#DIV/0!</v>
      </c>
    </row>
    <row r="36" spans="1:17" ht="21" customHeight="1" x14ac:dyDescent="0.25">
      <c r="A36" s="67">
        <v>35</v>
      </c>
      <c r="B36" s="67">
        <v>29</v>
      </c>
      <c r="C36" s="44">
        <f>[1]ΑΝΤΙΣΤΟΙΧΙΣΗ!F215</f>
        <v>0</v>
      </c>
      <c r="D36" s="10">
        <f>'[1]2025_ΕΣΟΔΑ'!F30</f>
        <v>0</v>
      </c>
      <c r="E36" s="11">
        <f t="shared" si="2"/>
        <v>0</v>
      </c>
      <c r="F36" s="12">
        <f>D36+'[1]2025 Μάρτιος'!F36</f>
        <v>0</v>
      </c>
      <c r="G36" s="11">
        <f t="shared" si="3"/>
        <v>0</v>
      </c>
      <c r="H36" s="12"/>
      <c r="I36" s="11" t="e">
        <f t="shared" si="4"/>
        <v>#DIV/0!</v>
      </c>
      <c r="J36" s="12">
        <f>H36+'[1]2025 Μάρτιος'!J36</f>
        <v>0</v>
      </c>
      <c r="K36" s="11" t="e">
        <f t="shared" si="5"/>
        <v>#DIV/0!</v>
      </c>
      <c r="L36" s="68">
        <f>'[1]2024_60-69 ΕΞΟΔΑ+ΟΜ 2'!F142</f>
        <v>0</v>
      </c>
      <c r="M36" s="11">
        <f t="shared" si="6"/>
        <v>0</v>
      </c>
      <c r="N36" s="12">
        <f>L36+'[1]2025 Μάρτιος'!N36</f>
        <v>0</v>
      </c>
      <c r="O36" s="11">
        <f t="shared" si="7"/>
        <v>0</v>
      </c>
      <c r="P36" s="12">
        <f t="shared" si="0"/>
        <v>0</v>
      </c>
      <c r="Q36" s="11" t="e">
        <f t="shared" si="1"/>
        <v>#DIV/0!</v>
      </c>
    </row>
    <row r="37" spans="1:17" ht="28.5" customHeight="1" x14ac:dyDescent="0.25">
      <c r="A37" s="67">
        <v>36</v>
      </c>
      <c r="B37" s="67">
        <v>30</v>
      </c>
      <c r="C37" s="44">
        <f>[1]ΑΝΤΙΣΤΟΙΧΙΣΗ!F216</f>
        <v>0</v>
      </c>
      <c r="D37" s="10">
        <f>'[1]2025_ΕΣΟΔΑ'!F31</f>
        <v>0</v>
      </c>
      <c r="E37" s="11">
        <f t="shared" si="2"/>
        <v>0</v>
      </c>
      <c r="F37" s="12">
        <f>D37+'[1]2025 Μάρτιος'!F37</f>
        <v>0</v>
      </c>
      <c r="G37" s="11">
        <f t="shared" si="3"/>
        <v>0</v>
      </c>
      <c r="H37" s="12"/>
      <c r="I37" s="11" t="e">
        <f t="shared" si="4"/>
        <v>#DIV/0!</v>
      </c>
      <c r="J37" s="12">
        <f>H37+'[1]2025 Μάρτιος'!J37</f>
        <v>0</v>
      </c>
      <c r="K37" s="11" t="e">
        <f t="shared" si="5"/>
        <v>#DIV/0!</v>
      </c>
      <c r="L37" s="68">
        <f>'[1]2024_60-69 ΕΞΟΔΑ+ΟΜ 2'!F143</f>
        <v>0</v>
      </c>
      <c r="M37" s="11">
        <f t="shared" si="6"/>
        <v>0</v>
      </c>
      <c r="N37" s="12">
        <f>L37+'[1]2025 Μάρτιος'!N37</f>
        <v>0</v>
      </c>
      <c r="O37" s="11">
        <f t="shared" si="7"/>
        <v>0</v>
      </c>
      <c r="P37" s="12">
        <f t="shared" si="0"/>
        <v>0</v>
      </c>
      <c r="Q37" s="11" t="e">
        <f t="shared" si="1"/>
        <v>#DIV/0!</v>
      </c>
    </row>
    <row r="38" spans="1:17" ht="28.5" customHeight="1" x14ac:dyDescent="0.25">
      <c r="A38" s="60">
        <v>37</v>
      </c>
      <c r="B38" s="60"/>
      <c r="C38" s="6" t="s">
        <v>17</v>
      </c>
      <c r="D38" s="7">
        <f>'[1]2025_ΕΣΟΔΑ'!F32</f>
        <v>66557.7524778761</v>
      </c>
      <c r="E38" s="8"/>
      <c r="F38" s="7">
        <f>'[1]2025_ΕΣΟΔΑ'!F34</f>
        <v>141822.43584070797</v>
      </c>
      <c r="G38" s="8"/>
      <c r="H38" s="7">
        <f t="shared" ref="H38:N38" si="8">SUM(H8:H31)</f>
        <v>0</v>
      </c>
      <c r="I38" s="8"/>
      <c r="J38" s="7">
        <f t="shared" si="8"/>
        <v>0</v>
      </c>
      <c r="K38" s="8"/>
      <c r="L38" s="7">
        <f t="shared" si="8"/>
        <v>66796.407964601778</v>
      </c>
      <c r="M38" s="8"/>
      <c r="N38" s="7">
        <f t="shared" si="8"/>
        <v>131305.56300884948</v>
      </c>
      <c r="O38" s="8"/>
      <c r="P38" s="7">
        <f>SUM(P8:P31)</f>
        <v>10516.872831858454</v>
      </c>
      <c r="Q38" s="8"/>
    </row>
    <row r="39" spans="1:17" ht="28.5" customHeight="1" x14ac:dyDescent="0.25">
      <c r="A39" s="60">
        <v>38</v>
      </c>
      <c r="B39" s="60"/>
      <c r="C39" s="6" t="s">
        <v>18</v>
      </c>
      <c r="D39" s="7">
        <f>D7-D38</f>
        <v>0</v>
      </c>
      <c r="E39" s="8"/>
      <c r="F39" s="7">
        <f>F7-F38</f>
        <v>0</v>
      </c>
      <c r="G39" s="8"/>
      <c r="H39" s="7">
        <f>H7-H38</f>
        <v>0</v>
      </c>
      <c r="I39" s="8"/>
      <c r="J39" s="7">
        <f>J7-J38</f>
        <v>0</v>
      </c>
      <c r="K39" s="8"/>
      <c r="L39" s="7">
        <f>L7-L38</f>
        <v>0</v>
      </c>
      <c r="M39" s="8"/>
      <c r="N39" s="7">
        <f>N7-N38</f>
        <v>0</v>
      </c>
      <c r="O39" s="8"/>
      <c r="P39" s="7">
        <f>P7-P38</f>
        <v>0</v>
      </c>
      <c r="Q39" s="8"/>
    </row>
    <row r="40" spans="1:17" ht="28.5" customHeight="1" x14ac:dyDescent="0.25">
      <c r="A40" s="58">
        <v>39</v>
      </c>
      <c r="B40" s="58"/>
      <c r="C40" s="58" t="s">
        <v>160</v>
      </c>
      <c r="D40" s="181" t="str">
        <f>[1]ΑΝΤΙΣΤΟΙΧΙΣΗ!$F$32</f>
        <v xml:space="preserve">ΠΡΑΓΜΑΤΟΠΟΙΗΘΕΝΤΑ ΜΗΝΟΣ ΤΡΕΧ. ΕΤΟΥΣ </v>
      </c>
      <c r="E40" s="181"/>
      <c r="F40" s="181"/>
      <c r="G40" s="181"/>
      <c r="H40" s="181" t="str">
        <f>[1]ΑΝΤΙΣΤΟΙΧΙΣΗ!$F$35</f>
        <v>ΠΡΟΥΠΟΛΟΓΙΣΜΟΣ ΤΡΕΧΟΝΤΟΣ ΕΤΟΥΣ</v>
      </c>
      <c r="I40" s="181"/>
      <c r="J40" s="181"/>
      <c r="K40" s="181"/>
      <c r="L40" s="181" t="str">
        <f>[1]ΑΝΤΙΣΤΟΙΧΙΣΗ!$F$68</f>
        <v>ΠΡΑΓΜΑΤΟΠΟΙΗΘΕΝΤΑ ΠΡΟΗΓΟΥΜΕΝΟΥ ΕΤΟΥΣ</v>
      </c>
      <c r="M40" s="181"/>
      <c r="N40" s="181"/>
      <c r="O40" s="181">
        <f>[1]ΑΝΤΙΣΤΟΙΧΙΣΗ!$D$33</f>
        <v>2024</v>
      </c>
      <c r="P40" s="182" t="str">
        <f>[1]ΑΝΤΙΣΤΟΙΧΙΣΗ!$F$100</f>
        <v xml:space="preserve">ΣΥΓΚΡΙΣΕΙΣ </v>
      </c>
      <c r="Q40" s="182">
        <f>[1]ΑΝΤΙΣΤΟΙΧΙΣΗ!$H$141</f>
        <v>2024</v>
      </c>
    </row>
    <row r="41" spans="1:17" ht="28.5" customHeight="1" x14ac:dyDescent="0.25">
      <c r="A41" s="60">
        <v>40</v>
      </c>
      <c r="B41" s="60"/>
      <c r="C41" s="5" t="s">
        <v>161</v>
      </c>
      <c r="D41" s="179" t="str">
        <f>[1]ΑΝΤΙΣΤΟΙΧΙΣΗ!$F$109</f>
        <v xml:space="preserve">ΑΠΡΙΛΙΟΣ ΤΡΕΧΟΝ ΕΤΟΣ </v>
      </c>
      <c r="E41" s="179"/>
      <c r="F41" s="179"/>
      <c r="G41" s="61">
        <f>[1]ΑΝΤΙΣΤΟΙΧΙΣΗ!$D$34</f>
        <v>2025</v>
      </c>
      <c r="H41" s="179" t="str">
        <f>[1]ΑΝΤΙΣΤΟΙΧΙΣΗ!$F$109</f>
        <v xml:space="preserve">ΑΠΡΙΛΙΟΣ ΤΡΕΧΟΝ ΕΤΟΣ </v>
      </c>
      <c r="I41" s="179"/>
      <c r="J41" s="179"/>
      <c r="K41" s="61">
        <f>[1]ΑΝΤΙΣΤΟΙΧΙΣΗ!$D$34</f>
        <v>2025</v>
      </c>
      <c r="L41" s="179" t="str">
        <f>[1]ΑΝΤΙΣΤΟΙΧΙΣΗ!$F$123</f>
        <v>ΑΠΡΙΛΙΟΣ ΠΡΟΗΓΟΥΜΕΝΟΥ ΕΤΟΥΣ</v>
      </c>
      <c r="M41" s="179"/>
      <c r="N41" s="179"/>
      <c r="O41" s="61">
        <f>[1]ΑΝΤΙΣΤΟΙΧΙΣΗ!$D$33</f>
        <v>2024</v>
      </c>
      <c r="P41" s="179"/>
      <c r="Q41" s="179"/>
    </row>
    <row r="42" spans="1:17" ht="28.5" customHeight="1" x14ac:dyDescent="0.25">
      <c r="A42" s="69">
        <v>41</v>
      </c>
      <c r="B42" s="69" t="s">
        <v>19</v>
      </c>
      <c r="C42" s="62" t="s">
        <v>20</v>
      </c>
      <c r="D42" s="62"/>
      <c r="E42" s="63" t="s">
        <v>22</v>
      </c>
      <c r="F42" s="63" t="s">
        <v>23</v>
      </c>
      <c r="G42" s="63" t="s">
        <v>24</v>
      </c>
      <c r="H42" s="63" t="s">
        <v>21</v>
      </c>
      <c r="I42" s="63" t="s">
        <v>22</v>
      </c>
      <c r="J42" s="63" t="s">
        <v>23</v>
      </c>
      <c r="K42" s="63" t="s">
        <v>24</v>
      </c>
      <c r="L42" s="63" t="s">
        <v>21</v>
      </c>
      <c r="M42" s="63" t="s">
        <v>25</v>
      </c>
      <c r="N42" s="63" t="s">
        <v>26</v>
      </c>
      <c r="O42" s="63" t="s">
        <v>169</v>
      </c>
      <c r="P42" s="63" t="s">
        <v>28</v>
      </c>
      <c r="Q42" s="63" t="s">
        <v>29</v>
      </c>
    </row>
    <row r="43" spans="1:17" ht="15" customHeight="1" x14ac:dyDescent="0.25">
      <c r="A43" s="60">
        <v>42</v>
      </c>
      <c r="B43" s="70" t="s">
        <v>2</v>
      </c>
      <c r="C43" s="6" t="s">
        <v>31</v>
      </c>
      <c r="D43" s="7">
        <f>SUM(D44:D73)</f>
        <v>48926.896666666667</v>
      </c>
      <c r="E43" s="8"/>
      <c r="F43" s="7">
        <f>SUM(F44:F73)</f>
        <v>173142.19666666671</v>
      </c>
      <c r="G43" s="8"/>
      <c r="H43" s="7">
        <f>SUM(H44:H73)</f>
        <v>0</v>
      </c>
      <c r="I43" s="8"/>
      <c r="J43" s="7">
        <f>SUM(J44:J73)</f>
        <v>0</v>
      </c>
      <c r="K43" s="8"/>
      <c r="L43" s="7">
        <f>SUM(L44:L73)</f>
        <v>49955.25999999998</v>
      </c>
      <c r="M43" s="8"/>
      <c r="N43" s="7">
        <f>SUM(N44:N73)</f>
        <v>177562.88</v>
      </c>
      <c r="O43" s="8"/>
      <c r="P43" s="7">
        <f>SUM(P44:P73)</f>
        <v>0</v>
      </c>
      <c r="Q43" s="8"/>
    </row>
    <row r="44" spans="1:17" ht="15" customHeight="1" x14ac:dyDescent="0.25">
      <c r="A44" s="67">
        <v>43</v>
      </c>
      <c r="B44" s="67">
        <v>1</v>
      </c>
      <c r="C44" s="44" t="str">
        <f>[1]ΑΝΤΙΣΤΟΙΧΙΣΗ!I187</f>
        <v>Μικτές Αποδοχές H.Keepin (Α.Κ.Υπ.)</v>
      </c>
      <c r="D44" s="14">
        <f>'[1]2025_60-69 ΕΞΟΔΑ+ΟΜ 2'!G4</f>
        <v>5695.58</v>
      </c>
      <c r="E44" s="15">
        <f>D44/$D$43</f>
        <v>0.1164099991626964</v>
      </c>
      <c r="F44" s="10">
        <f>D44+'[1]2025 Μάρτιος'!F44</f>
        <v>13415.1</v>
      </c>
      <c r="G44" s="15">
        <f>F44/$F$43</f>
        <v>7.748024605363385E-2</v>
      </c>
      <c r="H44" s="14"/>
      <c r="I44" s="16" t="e">
        <f>H44/$H$43</f>
        <v>#DIV/0!</v>
      </c>
      <c r="J44" s="10">
        <f>H44</f>
        <v>0</v>
      </c>
      <c r="K44" s="17" t="e">
        <f>J44/$J$43</f>
        <v>#DIV/0!</v>
      </c>
      <c r="L44" s="14">
        <f>'[1]2024_60-69 ΕΞΟΔΑ+ΟΜ 2'!G4</f>
        <v>5421.86</v>
      </c>
      <c r="M44" s="15">
        <f>L44/$L$43</f>
        <v>0.10853431650640998</v>
      </c>
      <c r="N44" s="10">
        <f>L44+'[1]2025 Μάρτιος'!N44</f>
        <v>14779.079999999998</v>
      </c>
      <c r="O44" s="15">
        <f>N44/$N$43</f>
        <v>8.3232936974214411E-2</v>
      </c>
      <c r="P44" s="10"/>
      <c r="Q44" s="15"/>
    </row>
    <row r="45" spans="1:17" ht="15" customHeight="1" x14ac:dyDescent="0.25">
      <c r="A45" s="67">
        <v>44</v>
      </c>
      <c r="B45" s="67">
        <v>2</v>
      </c>
      <c r="C45" s="44" t="str">
        <f>[1]ΑΝΤΙΣΤΟΙΧΙΣΗ!I188</f>
        <v>Μικτές Αποδοχές Operation (Α.Κ.Operation )</v>
      </c>
      <c r="D45" s="14">
        <f>'[1]2025_60-69 ΕΞΟΔΑ+ΟΜ 2'!G5</f>
        <v>7422.43</v>
      </c>
      <c r="E45" s="15">
        <f t="shared" ref="E45:E73" si="9">D45/$D$43</f>
        <v>0.15170449191920274</v>
      </c>
      <c r="F45" s="10">
        <f>D45+'[1]2025 Μάρτιος'!F45</f>
        <v>19658.54</v>
      </c>
      <c r="G45" s="15">
        <f t="shared" ref="G45:G73" si="10">F45/$F$43</f>
        <v>0.11353985555494953</v>
      </c>
      <c r="H45" s="14"/>
      <c r="I45" s="16" t="e">
        <f t="shared" ref="I45:I73" si="11">H45/$H$43</f>
        <v>#DIV/0!</v>
      </c>
      <c r="J45" s="10">
        <f>H45</f>
        <v>0</v>
      </c>
      <c r="K45" s="17" t="e">
        <f t="shared" ref="K45:K73" si="12">J45/$J$43</f>
        <v>#DIV/0!</v>
      </c>
      <c r="L45" s="14">
        <f>'[1]2024_60-69 ΕΞΟΔΑ+ΟΜ 2'!G5</f>
        <v>5570.36</v>
      </c>
      <c r="M45" s="15">
        <f t="shared" ref="M45:M73" si="13">L45/$L$43</f>
        <v>0.11150697644252081</v>
      </c>
      <c r="N45" s="10">
        <f>L45+'[1]2025 Μάρτιος'!N45</f>
        <v>25471.64</v>
      </c>
      <c r="O45" s="15">
        <f t="shared" ref="O45:O73" si="14">N45/$N$43</f>
        <v>0.14345137902696778</v>
      </c>
      <c r="P45" s="10"/>
      <c r="Q45" s="15">
        <f>N45/F45</f>
        <v>1.2957035466519893</v>
      </c>
    </row>
    <row r="46" spans="1:17" ht="15" customHeight="1" x14ac:dyDescent="0.25">
      <c r="A46" s="67">
        <v>45</v>
      </c>
      <c r="B46" s="67">
        <v>3</v>
      </c>
      <c r="C46" s="44" t="str">
        <f>[1]ΑΝΤΙΣΤΟΙΧΙΣΗ!I189</f>
        <v>Μικτές Αποδοχές Maintenance (Α.Κ.Υπ.)</v>
      </c>
      <c r="D46" s="14">
        <f>'[1]2025_60-69 ΕΞΟΔΑ+ΟΜ 2'!G6</f>
        <v>3740.0899999999997</v>
      </c>
      <c r="E46" s="15">
        <f t="shared" si="9"/>
        <v>7.6442412145630315E-2</v>
      </c>
      <c r="F46" s="10">
        <f>D46+'[1]2025 Μάρτιος'!F46</f>
        <v>9821.24</v>
      </c>
      <c r="G46" s="15">
        <f t="shared" si="10"/>
        <v>5.672354971277075E-2</v>
      </c>
      <c r="H46" s="14"/>
      <c r="I46" s="16" t="e">
        <f t="shared" si="11"/>
        <v>#DIV/0!</v>
      </c>
      <c r="J46" s="10">
        <f t="shared" ref="J46:J73" si="15">H46</f>
        <v>0</v>
      </c>
      <c r="K46" s="17" t="e">
        <f t="shared" si="12"/>
        <v>#DIV/0!</v>
      </c>
      <c r="L46" s="14">
        <f>'[1]2024_60-69 ΕΞΟΔΑ+ΟΜ 2'!G6</f>
        <v>3696.68</v>
      </c>
      <c r="M46" s="15">
        <f t="shared" si="13"/>
        <v>7.3999815034492891E-2</v>
      </c>
      <c r="N46" s="10">
        <f>L46+'[1]2025 Μάρτιος'!N46</f>
        <v>11864.72</v>
      </c>
      <c r="O46" s="15">
        <f t="shared" si="14"/>
        <v>6.6819821800592552E-2</v>
      </c>
      <c r="P46" s="10"/>
      <c r="Q46" s="15">
        <f t="shared" ref="Q46:Q73" si="16">N46/F46</f>
        <v>1.2080674130761493</v>
      </c>
    </row>
    <row r="47" spans="1:17" ht="15" customHeight="1" x14ac:dyDescent="0.25">
      <c r="A47" s="67">
        <v>46</v>
      </c>
      <c r="B47" s="67">
        <v>4</v>
      </c>
      <c r="C47" s="71" t="str">
        <f>[1]ΑΝΤΙΣΤΟΙΧΙΣΗ!I190</f>
        <v>Ασφαλιστικές εισφορές (Α.Κ.HOUSE KEEPING)</v>
      </c>
      <c r="D47" s="14">
        <f>'[1]2025_60-69 ΕΞΟΔΑ+ΟΜ 2'!G7</f>
        <v>1209.9000000000001</v>
      </c>
      <c r="E47" s="15">
        <f t="shared" si="9"/>
        <v>2.4728729644205926E-2</v>
      </c>
      <c r="F47" s="10">
        <f>D47+'[1]2025 Μάρτιος'!F47</f>
        <v>2875.7200000000003</v>
      </c>
      <c r="G47" s="15">
        <f t="shared" si="10"/>
        <v>1.6609007251631069E-2</v>
      </c>
      <c r="H47" s="14"/>
      <c r="I47" s="16" t="e">
        <f t="shared" si="11"/>
        <v>#DIV/0!</v>
      </c>
      <c r="J47" s="10">
        <f t="shared" si="15"/>
        <v>0</v>
      </c>
      <c r="K47" s="17" t="e">
        <f t="shared" si="12"/>
        <v>#DIV/0!</v>
      </c>
      <c r="L47" s="14">
        <f>'[1]2024_60-69 ΕΞΟΔΑ+ΟΜ 2'!G7</f>
        <v>1325.1</v>
      </c>
      <c r="M47" s="15">
        <f t="shared" si="13"/>
        <v>2.6525735227881916E-2</v>
      </c>
      <c r="N47" s="10">
        <f>L47+'[1]2025 Μάρτιος'!N47</f>
        <v>3587.29</v>
      </c>
      <c r="O47" s="15">
        <f t="shared" si="14"/>
        <v>2.0202927548821015E-2</v>
      </c>
      <c r="P47" s="10"/>
      <c r="Q47" s="15">
        <f t="shared" si="16"/>
        <v>1.2474406409525265</v>
      </c>
    </row>
    <row r="48" spans="1:17" ht="15" customHeight="1" x14ac:dyDescent="0.25">
      <c r="A48" s="67">
        <v>47</v>
      </c>
      <c r="B48" s="67">
        <v>5</v>
      </c>
      <c r="C48" s="71" t="str">
        <f>[1]ΑΝΤΙΣΤΟΙΧΙΣΗ!I191</f>
        <v>Ασφαλιστικές εισφορές (Α.Κ. OPERATION DEP )</v>
      </c>
      <c r="D48" s="14">
        <f>'[1]2025_60-69 ΕΞΟΔΑ+ΟΜ 2'!G8</f>
        <v>1345.6999999999998</v>
      </c>
      <c r="E48" s="15">
        <f t="shared" si="9"/>
        <v>2.7504299100923967E-2</v>
      </c>
      <c r="F48" s="10">
        <f>D48+'[1]2025 Μάρτιος'!F48</f>
        <v>3509.33</v>
      </c>
      <c r="G48" s="15">
        <f t="shared" si="10"/>
        <v>2.0268484907559309E-2</v>
      </c>
      <c r="H48" s="14"/>
      <c r="I48" s="16" t="e">
        <f t="shared" si="11"/>
        <v>#DIV/0!</v>
      </c>
      <c r="J48" s="10">
        <f t="shared" si="15"/>
        <v>0</v>
      </c>
      <c r="K48" s="17" t="e">
        <f t="shared" si="12"/>
        <v>#DIV/0!</v>
      </c>
      <c r="L48" s="14">
        <f>'[1]2024_60-69 ΕΞΟΔΑ+ΟΜ 2'!G8</f>
        <v>1238.6400000000001</v>
      </c>
      <c r="M48" s="15">
        <f t="shared" si="13"/>
        <v>2.4794986553968505E-2</v>
      </c>
      <c r="N48" s="10">
        <f>L48+'[1]2025 Μάρτιος'!N48</f>
        <v>4798.41</v>
      </c>
      <c r="O48" s="15">
        <f t="shared" si="14"/>
        <v>2.7023722525789173E-2</v>
      </c>
      <c r="P48" s="10"/>
      <c r="Q48" s="15">
        <f t="shared" si="16"/>
        <v>1.3673293762627055</v>
      </c>
    </row>
    <row r="49" spans="1:17" ht="28.5" customHeight="1" x14ac:dyDescent="0.25">
      <c r="A49" s="67">
        <v>48</v>
      </c>
      <c r="B49" s="67">
        <v>6</v>
      </c>
      <c r="C49" s="71" t="str">
        <f>[1]ΑΝΤΙΣΤΟΙΧΙΣΗ!I192</f>
        <v>Ασφαλιστικές εισφορές (Α.Κ. MAINTENANCE DEP )</v>
      </c>
      <c r="D49" s="14">
        <f>'[1]2025_60-69 ΕΞΟΔΑ+ΟΜ 2'!G9</f>
        <v>921.08</v>
      </c>
      <c r="E49" s="15">
        <f t="shared" si="9"/>
        <v>1.8825637078010739E-2</v>
      </c>
      <c r="F49" s="10">
        <f>D49+'[1]2025 Μάρτιος'!F49</f>
        <v>2421.35</v>
      </c>
      <c r="G49" s="15">
        <f t="shared" si="10"/>
        <v>1.3984748066131919E-2</v>
      </c>
      <c r="H49" s="14"/>
      <c r="I49" s="16" t="e">
        <f t="shared" si="11"/>
        <v>#DIV/0!</v>
      </c>
      <c r="J49" s="10">
        <f t="shared" si="15"/>
        <v>0</v>
      </c>
      <c r="K49" s="17" t="e">
        <f t="shared" si="12"/>
        <v>#DIV/0!</v>
      </c>
      <c r="L49" s="14">
        <f>'[1]2024_60-69 ΕΞΟΔΑ+ΟΜ 2'!G9</f>
        <v>977.3900000000001</v>
      </c>
      <c r="M49" s="15">
        <f t="shared" si="13"/>
        <v>1.9565307036736482E-2</v>
      </c>
      <c r="N49" s="10">
        <f>L49+'[1]2025 Μάρτιος'!N49</f>
        <v>3137.0200000000004</v>
      </c>
      <c r="O49" s="15">
        <f t="shared" si="14"/>
        <v>1.7667093482601769E-2</v>
      </c>
      <c r="P49" s="10"/>
      <c r="Q49" s="15">
        <f t="shared" si="16"/>
        <v>1.295566522807525</v>
      </c>
    </row>
    <row r="50" spans="1:17" ht="15" customHeight="1" x14ac:dyDescent="0.25">
      <c r="A50" s="67">
        <v>49</v>
      </c>
      <c r="B50" s="67">
        <v>7</v>
      </c>
      <c r="C50" s="45" t="str">
        <f>[1]ΑΝΤΙΣΤΟΙΧΙΣΗ!I193</f>
        <v xml:space="preserve">Ενοίκια </v>
      </c>
      <c r="D50" s="14">
        <f>'[1]2025_60-69 ΕΞΟΔΑ+ΟΜ 2'!G10</f>
        <v>9916.1200000000008</v>
      </c>
      <c r="E50" s="15">
        <f t="shared" si="9"/>
        <v>0.20267216348417494</v>
      </c>
      <c r="F50" s="10">
        <f>D50+'[1]2025 Μάρτιος'!F50</f>
        <v>37350.879999999997</v>
      </c>
      <c r="G50" s="15">
        <f t="shared" si="10"/>
        <v>0.21572372719694607</v>
      </c>
      <c r="H50" s="14"/>
      <c r="I50" s="16" t="e">
        <f t="shared" si="11"/>
        <v>#DIV/0!</v>
      </c>
      <c r="J50" s="10">
        <f t="shared" si="15"/>
        <v>0</v>
      </c>
      <c r="K50" s="17" t="e">
        <f t="shared" si="12"/>
        <v>#DIV/0!</v>
      </c>
      <c r="L50" s="14">
        <f>'[1]2024_60-69 ΕΞΟΔΑ+ΟΜ 2'!G10</f>
        <v>9312.57</v>
      </c>
      <c r="M50" s="15">
        <f t="shared" si="13"/>
        <v>0.18641820701163409</v>
      </c>
      <c r="N50" s="10">
        <f>L50+'[1]2025 Μάρτιος'!N50</f>
        <v>37246.28</v>
      </c>
      <c r="O50" s="15">
        <f t="shared" si="14"/>
        <v>0.20976388758731554</v>
      </c>
      <c r="P50" s="10"/>
      <c r="Q50" s="15">
        <f t="shared" si="16"/>
        <v>0.99719953050637633</v>
      </c>
    </row>
    <row r="51" spans="1:17" ht="15" customHeight="1" x14ac:dyDescent="0.25">
      <c r="A51" s="67">
        <v>50</v>
      </c>
      <c r="B51" s="67">
        <v>8</v>
      </c>
      <c r="C51" s="45" t="str">
        <f>[1]ΑΝΤΙΣΤΟΙΧΙΣΗ!I194</f>
        <v xml:space="preserve">Διαφορά Ενοικίου </v>
      </c>
      <c r="D51" s="14">
        <f>'[1]2025_60-69 ΕΞΟΔΑ+ΟΜ 2'!G11</f>
        <v>0</v>
      </c>
      <c r="E51" s="15">
        <f t="shared" si="9"/>
        <v>0</v>
      </c>
      <c r="F51" s="10">
        <f>D51+'[1]2025 Μάρτιος'!F51</f>
        <v>0</v>
      </c>
      <c r="G51" s="15">
        <f t="shared" si="10"/>
        <v>0</v>
      </c>
      <c r="H51" s="14"/>
      <c r="I51" s="16" t="e">
        <f t="shared" si="11"/>
        <v>#DIV/0!</v>
      </c>
      <c r="J51" s="10">
        <f t="shared" si="15"/>
        <v>0</v>
      </c>
      <c r="K51" s="17" t="e">
        <f t="shared" si="12"/>
        <v>#DIV/0!</v>
      </c>
      <c r="L51" s="14">
        <f>'[1]2024_60-69 ΕΞΟΔΑ+ΟΜ 2'!G11</f>
        <v>0</v>
      </c>
      <c r="M51" s="15">
        <f t="shared" si="13"/>
        <v>0</v>
      </c>
      <c r="N51" s="10">
        <f>L51+'[1]2025 Μάρτιος'!N51</f>
        <v>0</v>
      </c>
      <c r="O51" s="15">
        <f t="shared" si="14"/>
        <v>0</v>
      </c>
      <c r="P51" s="10"/>
      <c r="Q51" s="15" t="e">
        <f t="shared" si="16"/>
        <v>#DIV/0!</v>
      </c>
    </row>
    <row r="52" spans="1:17" ht="15" customHeight="1" x14ac:dyDescent="0.25">
      <c r="A52" s="67">
        <v>51</v>
      </c>
      <c r="B52" s="67">
        <v>9</v>
      </c>
      <c r="C52" s="45" t="str">
        <f>[1]ΑΝΤΙΣΤΟΙΧΙΣΗ!I195</f>
        <v xml:space="preserve">Χαρτόσημο ενοικίων </v>
      </c>
      <c r="D52" s="14">
        <f>'[1]2025_60-69 ΕΞΟΔΑ+ΟΜ 2'!G12</f>
        <v>350.21000000000004</v>
      </c>
      <c r="E52" s="15">
        <f t="shared" si="9"/>
        <v>7.1578216453404061E-3</v>
      </c>
      <c r="F52" s="10">
        <f>D52+'[1]2025 Μάρτιος'!F52</f>
        <v>1314.44</v>
      </c>
      <c r="G52" s="15">
        <f t="shared" si="10"/>
        <v>7.5916791244745466E-3</v>
      </c>
      <c r="H52" s="14"/>
      <c r="I52" s="16" t="e">
        <f t="shared" si="11"/>
        <v>#DIV/0!</v>
      </c>
      <c r="J52" s="10">
        <f t="shared" si="15"/>
        <v>0</v>
      </c>
      <c r="K52" s="17" t="e">
        <f t="shared" si="12"/>
        <v>#DIV/0!</v>
      </c>
      <c r="L52" s="14">
        <f>'[1]2024_60-69 ΕΞΟΔΑ+ΟΜ 2'!G12</f>
        <v>327.67</v>
      </c>
      <c r="M52" s="15">
        <f t="shared" si="13"/>
        <v>6.5592692341106852E-3</v>
      </c>
      <c r="N52" s="10">
        <f>L52+'[1]2025 Μάρτιος'!N52</f>
        <v>1318.1000000000001</v>
      </c>
      <c r="O52" s="15">
        <f t="shared" si="14"/>
        <v>7.4232857678361609E-3</v>
      </c>
      <c r="P52" s="10"/>
      <c r="Q52" s="15">
        <f t="shared" si="16"/>
        <v>1.0027844557378047</v>
      </c>
    </row>
    <row r="53" spans="1:17" ht="15" customHeight="1" x14ac:dyDescent="0.25">
      <c r="A53" s="67">
        <v>52</v>
      </c>
      <c r="B53" s="67">
        <v>10</v>
      </c>
      <c r="C53" s="45" t="str">
        <f>[1]ΑΝΤΙΣΤΟΙΧΙΣΗ!I196</f>
        <v xml:space="preserve">Κοινόχρηστες Δαπάνες </v>
      </c>
      <c r="D53" s="14">
        <f>'[1]2025_60-69 ΕΞΟΔΑ+ΟΜ 2'!G13</f>
        <v>506.04000000000008</v>
      </c>
      <c r="E53" s="15">
        <f t="shared" si="9"/>
        <v>1.0342777377596469E-2</v>
      </c>
      <c r="F53" s="10">
        <f>D53+'[1]2025 Μάρτιος'!F53</f>
        <v>2231.1000000000004</v>
      </c>
      <c r="G53" s="15">
        <f t="shared" si="10"/>
        <v>1.2885940244221997E-2</v>
      </c>
      <c r="H53" s="14"/>
      <c r="I53" s="16" t="e">
        <f t="shared" si="11"/>
        <v>#DIV/0!</v>
      </c>
      <c r="J53" s="10">
        <f t="shared" si="15"/>
        <v>0</v>
      </c>
      <c r="K53" s="17" t="e">
        <f t="shared" si="12"/>
        <v>#DIV/0!</v>
      </c>
      <c r="L53" s="14">
        <f>'[1]2024_60-69 ΕΞΟΔΑ+ΟΜ 2'!G13</f>
        <v>292.91999999999996</v>
      </c>
      <c r="M53" s="15">
        <f t="shared" si="13"/>
        <v>5.8636467911487213E-3</v>
      </c>
      <c r="N53" s="10">
        <f>L53+'[1]2025 Μάρτιος'!N53</f>
        <v>2261.8000000000002</v>
      </c>
      <c r="O53" s="15">
        <f t="shared" si="14"/>
        <v>1.2738022721866192E-2</v>
      </c>
      <c r="P53" s="10"/>
      <c r="Q53" s="15">
        <f t="shared" si="16"/>
        <v>1.0137600286854018</v>
      </c>
    </row>
    <row r="54" spans="1:17" ht="15" customHeight="1" x14ac:dyDescent="0.25">
      <c r="A54" s="67">
        <v>53</v>
      </c>
      <c r="B54" s="67">
        <v>11</v>
      </c>
      <c r="C54" s="45" t="str">
        <f>[1]ΑΝΤΙΣΤΟΙΧΙΣΗ!I197</f>
        <v xml:space="preserve">Ενέργεια </v>
      </c>
      <c r="D54" s="14">
        <f>'[1]2025_60-69 ΕΞΟΔΑ+ΟΜ 2'!G14</f>
        <v>458.47</v>
      </c>
      <c r="E54" s="15">
        <f t="shared" si="9"/>
        <v>9.370510521513423E-3</v>
      </c>
      <c r="F54" s="10">
        <f>D54+'[1]2025 Μάρτιος'!F54</f>
        <v>2603.7200000000003</v>
      </c>
      <c r="G54" s="15">
        <f t="shared" si="10"/>
        <v>1.5038044163276275E-2</v>
      </c>
      <c r="H54" s="14"/>
      <c r="I54" s="16" t="e">
        <f t="shared" si="11"/>
        <v>#DIV/0!</v>
      </c>
      <c r="J54" s="10">
        <f t="shared" si="15"/>
        <v>0</v>
      </c>
      <c r="K54" s="17" t="e">
        <f t="shared" si="12"/>
        <v>#DIV/0!</v>
      </c>
      <c r="L54" s="14">
        <f>'[1]2024_60-69 ΕΞΟΔΑ+ΟΜ 2'!G14</f>
        <v>-113.32999999999998</v>
      </c>
      <c r="M54" s="15">
        <f t="shared" si="13"/>
        <v>-2.2686299700972437E-3</v>
      </c>
      <c r="N54" s="10">
        <f>L54+'[1]2025 Μάρτιος'!N54</f>
        <v>1755.42</v>
      </c>
      <c r="O54" s="15">
        <f t="shared" si="14"/>
        <v>9.8861879239624858E-3</v>
      </c>
      <c r="P54" s="10"/>
      <c r="Q54" s="15">
        <f t="shared" si="16"/>
        <v>0.67419691825541916</v>
      </c>
    </row>
    <row r="55" spans="1:17" ht="15" customHeight="1" x14ac:dyDescent="0.25">
      <c r="A55" s="67">
        <v>54</v>
      </c>
      <c r="B55" s="67">
        <v>12</v>
      </c>
      <c r="C55" s="45" t="str">
        <f>[1]ΑΝΤΙΣΤΟΙΧΙΣΗ!I198</f>
        <v>Φυσικό αέριο</v>
      </c>
      <c r="D55" s="14">
        <f>'[1]2025_60-69 ΕΞΟΔΑ+ΟΜ 2'!G15</f>
        <v>0</v>
      </c>
      <c r="E55" s="15">
        <f t="shared" si="9"/>
        <v>0</v>
      </c>
      <c r="F55" s="10">
        <f>D55+'[1]2025 Μάρτιος'!F55</f>
        <v>722.69</v>
      </c>
      <c r="G55" s="15">
        <f t="shared" si="10"/>
        <v>4.1739680673644362E-3</v>
      </c>
      <c r="H55" s="14"/>
      <c r="I55" s="16" t="e">
        <f t="shared" si="11"/>
        <v>#DIV/0!</v>
      </c>
      <c r="J55" s="10">
        <f t="shared" si="15"/>
        <v>0</v>
      </c>
      <c r="K55" s="17" t="e">
        <f t="shared" si="12"/>
        <v>#DIV/0!</v>
      </c>
      <c r="L55" s="14">
        <f>'[1]2024_60-69 ΕΞΟΔΑ+ΟΜ 2'!G15</f>
        <v>0</v>
      </c>
      <c r="M55" s="15">
        <f t="shared" si="13"/>
        <v>0</v>
      </c>
      <c r="N55" s="10">
        <f>L55+'[1]2025 Μάρτιος'!N55</f>
        <v>0</v>
      </c>
      <c r="O55" s="15">
        <f t="shared" si="14"/>
        <v>0</v>
      </c>
      <c r="P55" s="10"/>
      <c r="Q55" s="15">
        <f t="shared" si="16"/>
        <v>0</v>
      </c>
    </row>
    <row r="56" spans="1:17" ht="15" customHeight="1" x14ac:dyDescent="0.25">
      <c r="A56" s="67">
        <v>55</v>
      </c>
      <c r="B56" s="67">
        <v>13</v>
      </c>
      <c r="C56" s="45" t="str">
        <f>[1]ΑΝΤΙΣΤΟΙΧΙΣΗ!I199</f>
        <v xml:space="preserve">Τηλεπικοινωνίες (Τηλεφωνία &amp; Διαδίκτυο) </v>
      </c>
      <c r="D56" s="14">
        <f>'[1]2025_60-69 ΕΞΟΔΑ+ΟΜ 2'!G16</f>
        <v>407.89</v>
      </c>
      <c r="E56" s="15">
        <f t="shared" si="9"/>
        <v>8.3367233114928132E-3</v>
      </c>
      <c r="F56" s="10">
        <f>D56+'[1]2025 Μάρτιος'!F56</f>
        <v>1304.96</v>
      </c>
      <c r="G56" s="15">
        <f t="shared" si="10"/>
        <v>7.5369264403657103E-3</v>
      </c>
      <c r="H56" s="14"/>
      <c r="I56" s="16" t="e">
        <f t="shared" si="11"/>
        <v>#DIV/0!</v>
      </c>
      <c r="J56" s="10"/>
      <c r="K56" s="17" t="e">
        <f t="shared" si="12"/>
        <v>#DIV/0!</v>
      </c>
      <c r="L56" s="14">
        <f>'[1]2024_60-69 ΕΞΟΔΑ+ΟΜ 2'!G16</f>
        <v>271.66999999999996</v>
      </c>
      <c r="M56" s="15">
        <f t="shared" si="13"/>
        <v>5.4382661605604709E-3</v>
      </c>
      <c r="N56" s="10">
        <f>L56+'[1]2025 Μάρτιος'!N56</f>
        <v>1115.9299999999998</v>
      </c>
      <c r="O56" s="15">
        <f t="shared" si="14"/>
        <v>6.284703199227225E-3</v>
      </c>
      <c r="P56" s="10"/>
      <c r="Q56" s="15"/>
    </row>
    <row r="57" spans="1:17" ht="42.75" customHeight="1" x14ac:dyDescent="0.25">
      <c r="A57" s="67">
        <v>56</v>
      </c>
      <c r="B57" s="67">
        <v>14</v>
      </c>
      <c r="C57" s="45" t="str">
        <f>[1]ΑΝΤΙΣΤΟΙΧΙΣΗ!I200</f>
        <v xml:space="preserve">Ύδρευση </v>
      </c>
      <c r="D57" s="14">
        <f>'[1]2025_60-69 ΕΞΟΔΑ+ΟΜ 2'!G17</f>
        <v>43.870000000000005</v>
      </c>
      <c r="E57" s="15">
        <f t="shared" si="9"/>
        <v>8.9664382964816432E-4</v>
      </c>
      <c r="F57" s="10">
        <f>D57+'[1]2025 Μάρτιος'!F57</f>
        <v>128.44</v>
      </c>
      <c r="G57" s="15">
        <f t="shared" si="10"/>
        <v>7.4181801128047741E-4</v>
      </c>
      <c r="H57" s="14"/>
      <c r="I57" s="16" t="e">
        <f t="shared" si="11"/>
        <v>#DIV/0!</v>
      </c>
      <c r="J57" s="10">
        <f t="shared" si="15"/>
        <v>0</v>
      </c>
      <c r="K57" s="17" t="e">
        <f t="shared" si="12"/>
        <v>#DIV/0!</v>
      </c>
      <c r="L57" s="14">
        <f>'[1]2024_60-69 ΕΞΟΔΑ+ΟΜ 2'!G17</f>
        <v>24.39</v>
      </c>
      <c r="M57" s="15">
        <f t="shared" si="13"/>
        <v>4.8823687435517319E-4</v>
      </c>
      <c r="N57" s="10">
        <f>L57+'[1]2025 Μάρτιος'!N57</f>
        <v>3.8000000000000256</v>
      </c>
      <c r="O57" s="15">
        <f t="shared" si="14"/>
        <v>2.1400869370895682E-5</v>
      </c>
      <c r="P57" s="10"/>
      <c r="Q57" s="15">
        <f t="shared" si="16"/>
        <v>2.9585798816568247E-2</v>
      </c>
    </row>
    <row r="58" spans="1:17" ht="42.75" customHeight="1" x14ac:dyDescent="0.25">
      <c r="A58" s="67">
        <v>57</v>
      </c>
      <c r="B58" s="67">
        <v>15</v>
      </c>
      <c r="C58" s="45" t="str">
        <f>[1]ΑΝΤΙΣΤΟΙΧΙΣΗ!I201</f>
        <v xml:space="preserve">Ασφάλιστρα </v>
      </c>
      <c r="D58" s="14">
        <f>'[1]2025_60-69 ΕΞΟΔΑ+ΟΜ 2'!G18</f>
        <v>0</v>
      </c>
      <c r="E58" s="15">
        <f t="shared" si="9"/>
        <v>0</v>
      </c>
      <c r="F58" s="10">
        <f>D58+'[1]2025 Μάρτιος'!F58</f>
        <v>3780.7</v>
      </c>
      <c r="G58" s="15">
        <f t="shared" si="10"/>
        <v>2.1835809368172691E-2</v>
      </c>
      <c r="H58" s="14"/>
      <c r="I58" s="16" t="e">
        <f t="shared" si="11"/>
        <v>#DIV/0!</v>
      </c>
      <c r="J58" s="10">
        <f t="shared" si="15"/>
        <v>0</v>
      </c>
      <c r="K58" s="17" t="e">
        <f t="shared" si="12"/>
        <v>#DIV/0!</v>
      </c>
      <c r="L58" s="14">
        <f>'[1]2024_60-69 ΕΞΟΔΑ+ΟΜ 2'!G18</f>
        <v>0</v>
      </c>
      <c r="M58" s="15">
        <f t="shared" si="13"/>
        <v>0</v>
      </c>
      <c r="N58" s="10">
        <f>L58+'[1]2025 Μάρτιος'!N58</f>
        <v>768.31000000000017</v>
      </c>
      <c r="O58" s="15">
        <f t="shared" si="14"/>
        <v>4.3269741964086193E-3</v>
      </c>
      <c r="P58" s="10"/>
      <c r="Q58" s="15">
        <f t="shared" si="16"/>
        <v>0.20321898061205601</v>
      </c>
    </row>
    <row r="59" spans="1:17" ht="15" customHeight="1" x14ac:dyDescent="0.25">
      <c r="A59" s="67">
        <v>58</v>
      </c>
      <c r="B59" s="67">
        <v>16</v>
      </c>
      <c r="C59" s="45" t="str">
        <f>[1]ΑΝΤΙΣΤΟΙΧΙΣΗ!I202</f>
        <v xml:space="preserve">Αναλώσιμα τρόφιμα  </v>
      </c>
      <c r="D59" s="14">
        <f>'[1]2025_60-69 ΕΞΟΔΑ+ΟΜ 2'!G19</f>
        <v>55.660000000000004</v>
      </c>
      <c r="E59" s="15">
        <f t="shared" si="9"/>
        <v>1.1376155814501214E-3</v>
      </c>
      <c r="F59" s="10">
        <f>D59+'[1]2025 Μάρτιος'!F59</f>
        <v>284.71000000000004</v>
      </c>
      <c r="G59" s="15">
        <f t="shared" si="10"/>
        <v>1.6443709591378445E-3</v>
      </c>
      <c r="H59" s="14"/>
      <c r="I59" s="16" t="e">
        <f t="shared" si="11"/>
        <v>#DIV/0!</v>
      </c>
      <c r="J59" s="10">
        <f t="shared" si="15"/>
        <v>0</v>
      </c>
      <c r="K59" s="17" t="e">
        <f t="shared" si="12"/>
        <v>#DIV/0!</v>
      </c>
      <c r="L59" s="14">
        <f>'[1]2024_60-69 ΕΞΟΔΑ+ΟΜ 2'!G19</f>
        <v>256.40999999999985</v>
      </c>
      <c r="M59" s="15">
        <f t="shared" si="13"/>
        <v>5.1327928230180354E-3</v>
      </c>
      <c r="N59" s="10">
        <f>L59+'[1]2025 Μάρτιος'!N59</f>
        <v>510.90999999999985</v>
      </c>
      <c r="O59" s="15">
        <f t="shared" si="14"/>
        <v>2.8773468869169043E-3</v>
      </c>
      <c r="P59" s="10"/>
      <c r="Q59" s="15">
        <f t="shared" si="16"/>
        <v>1.7944926416353475</v>
      </c>
    </row>
    <row r="60" spans="1:17" ht="42.75" customHeight="1" x14ac:dyDescent="0.25">
      <c r="A60" s="67">
        <v>59</v>
      </c>
      <c r="B60" s="67">
        <v>17</v>
      </c>
      <c r="C60" s="45" t="str">
        <f>[1]ΑΝΤΙΣΤΟΙΧΙΣΗ!I203</f>
        <v xml:space="preserve">Εντυπα και γραφική ύλη </v>
      </c>
      <c r="D60" s="14">
        <f>'[1]2025_60-69 ΕΞΟΔΑ+ΟΜ 2'!G20</f>
        <v>0</v>
      </c>
      <c r="E60" s="15">
        <f t="shared" si="9"/>
        <v>0</v>
      </c>
      <c r="F60" s="10">
        <f>D60+'[1]2025 Μάρτιος'!F60</f>
        <v>0</v>
      </c>
      <c r="G60" s="15">
        <f t="shared" si="10"/>
        <v>0</v>
      </c>
      <c r="H60" s="14"/>
      <c r="I60" s="16" t="e">
        <f t="shared" si="11"/>
        <v>#DIV/0!</v>
      </c>
      <c r="J60" s="10">
        <f t="shared" si="15"/>
        <v>0</v>
      </c>
      <c r="K60" s="17" t="e">
        <f t="shared" si="12"/>
        <v>#DIV/0!</v>
      </c>
      <c r="L60" s="14">
        <f>'[1]2024_60-69 ΕΞΟΔΑ+ΟΜ 2'!G20</f>
        <v>0</v>
      </c>
      <c r="M60" s="15">
        <f t="shared" si="13"/>
        <v>0</v>
      </c>
      <c r="N60" s="10">
        <f>L60+'[1]2025 Μάρτιος'!N60</f>
        <v>0</v>
      </c>
      <c r="O60" s="15">
        <f t="shared" si="14"/>
        <v>0</v>
      </c>
      <c r="P60" s="10"/>
      <c r="Q60" s="15" t="e">
        <f t="shared" si="16"/>
        <v>#DIV/0!</v>
      </c>
    </row>
    <row r="61" spans="1:17" ht="28.5" customHeight="1" x14ac:dyDescent="0.25">
      <c r="A61" s="67">
        <v>60</v>
      </c>
      <c r="B61" s="67">
        <v>18</v>
      </c>
      <c r="C61" s="45" t="str">
        <f>[1]ΑΝΤΙΣΤΟΙΧΙΣΗ!I204</f>
        <v xml:space="preserve">Υλικά Καθαριότητας </v>
      </c>
      <c r="D61" s="14">
        <f>'[1]2025_60-69 ΕΞΟΔΑ+ΟΜ 2'!G21</f>
        <v>0</v>
      </c>
      <c r="E61" s="15">
        <f t="shared" si="9"/>
        <v>0</v>
      </c>
      <c r="F61" s="10">
        <f>D61+'[1]2025 Μάρτιος'!F61</f>
        <v>0</v>
      </c>
      <c r="G61" s="15">
        <f t="shared" si="10"/>
        <v>0</v>
      </c>
      <c r="H61" s="14"/>
      <c r="I61" s="16" t="e">
        <f t="shared" si="11"/>
        <v>#DIV/0!</v>
      </c>
      <c r="J61" s="10">
        <f t="shared" si="15"/>
        <v>0</v>
      </c>
      <c r="K61" s="17" t="e">
        <f t="shared" si="12"/>
        <v>#DIV/0!</v>
      </c>
      <c r="L61" s="14">
        <f>'[1]2024_60-69 ΕΞΟΔΑ+ΟΜ 2'!G21</f>
        <v>0</v>
      </c>
      <c r="M61" s="15">
        <f t="shared" si="13"/>
        <v>0</v>
      </c>
      <c r="N61" s="10">
        <f>L61+'[1]2025 Μάρτιος'!N61</f>
        <v>17.98</v>
      </c>
      <c r="O61" s="15">
        <f t="shared" si="14"/>
        <v>1.0125990297071099E-4</v>
      </c>
      <c r="P61" s="10"/>
      <c r="Q61" s="15" t="e">
        <f t="shared" si="16"/>
        <v>#DIV/0!</v>
      </c>
    </row>
    <row r="62" spans="1:17" ht="15" customHeight="1" x14ac:dyDescent="0.25">
      <c r="A62" s="67">
        <v>61</v>
      </c>
      <c r="B62" s="67">
        <v>19</v>
      </c>
      <c r="C62" s="72" t="str">
        <f>[1]ΑΝΤΙΣΤΟΙΧΙΣΗ!I205</f>
        <v>Υλικά Φαρμακείου</v>
      </c>
      <c r="D62" s="14">
        <f>'[1]2025_60-69 ΕΞΟΔΑ+ΟΜ 2'!G22</f>
        <v>0</v>
      </c>
      <c r="E62" s="15">
        <f t="shared" si="9"/>
        <v>0</v>
      </c>
      <c r="F62" s="10">
        <f>D62+'[1]2025 Μάρτιος'!F62</f>
        <v>0</v>
      </c>
      <c r="G62" s="15">
        <f t="shared" si="10"/>
        <v>0</v>
      </c>
      <c r="H62" s="14"/>
      <c r="I62" s="16" t="e">
        <f t="shared" si="11"/>
        <v>#DIV/0!</v>
      </c>
      <c r="J62" s="10">
        <f t="shared" si="15"/>
        <v>0</v>
      </c>
      <c r="K62" s="17" t="e">
        <f t="shared" si="12"/>
        <v>#DIV/0!</v>
      </c>
      <c r="L62" s="14">
        <f>'[1]2024_60-69 ΕΞΟΔΑ+ΟΜ 2'!G22</f>
        <v>0</v>
      </c>
      <c r="M62" s="15">
        <f t="shared" si="13"/>
        <v>0</v>
      </c>
      <c r="N62" s="10">
        <f>L62+'[1]2025 Μάρτιος'!N62</f>
        <v>61.85</v>
      </c>
      <c r="O62" s="15">
        <f t="shared" si="14"/>
        <v>3.4832730804997079E-4</v>
      </c>
      <c r="P62" s="10"/>
      <c r="Q62" s="15" t="e">
        <f t="shared" si="16"/>
        <v>#DIV/0!</v>
      </c>
    </row>
    <row r="63" spans="1:17" ht="22.5" customHeight="1" x14ac:dyDescent="0.25">
      <c r="A63" s="67">
        <v>62</v>
      </c>
      <c r="B63" s="67">
        <v>20</v>
      </c>
      <c r="C63" s="73" t="str">
        <f>[1]ΑΝΤΙΣΤΟΙΧΙΣΗ!I206</f>
        <v>Διάφορα αναλώσιμα</v>
      </c>
      <c r="D63" s="14">
        <f>'[1]2025_60-69 ΕΞΟΔΑ+ΟΜ 2'!G23</f>
        <v>49.57</v>
      </c>
      <c r="E63" s="15">
        <f t="shared" si="9"/>
        <v>1.0131441676694665E-3</v>
      </c>
      <c r="F63" s="10">
        <f>D63+'[1]2025 Μάρτιος'!F63</f>
        <v>187.75</v>
      </c>
      <c r="G63" s="15">
        <f t="shared" si="10"/>
        <v>1.0843688229360761E-3</v>
      </c>
      <c r="H63" s="14"/>
      <c r="I63" s="16" t="e">
        <f t="shared" si="11"/>
        <v>#DIV/0!</v>
      </c>
      <c r="J63" s="10">
        <f t="shared" si="15"/>
        <v>0</v>
      </c>
      <c r="K63" s="17" t="e">
        <f t="shared" si="12"/>
        <v>#DIV/0!</v>
      </c>
      <c r="L63" s="14">
        <f>'[1]2024_60-69 ΕΞΟΔΑ+ΟΜ 2'!G23</f>
        <v>0</v>
      </c>
      <c r="M63" s="15">
        <f t="shared" si="13"/>
        <v>0</v>
      </c>
      <c r="N63" s="10">
        <f>L63+'[1]2025 Μάρτιος'!N63</f>
        <v>462.48</v>
      </c>
      <c r="O63" s="15">
        <f t="shared" si="14"/>
        <v>2.6045984385925708E-3</v>
      </c>
      <c r="P63" s="10"/>
      <c r="Q63" s="15">
        <f t="shared" si="16"/>
        <v>2.4632756324900136</v>
      </c>
    </row>
    <row r="64" spans="1:17" ht="36" customHeight="1" x14ac:dyDescent="0.25">
      <c r="A64" s="67">
        <v>63</v>
      </c>
      <c r="B64" s="67">
        <v>21</v>
      </c>
      <c r="C64" s="74" t="str">
        <f>[1]ΑΝΤΙΣΤΟΙΧΙΣΗ!I207</f>
        <v>Αμοιβές συνεργατών ( Μέσα ανεύρεσης Πελατείας Booking Airbnb κλπ)</v>
      </c>
      <c r="D64" s="14">
        <f>'[1]2025_60-69 ΕΞΟΔΑ+ΟΜ 2'!G24</f>
        <v>4093.02</v>
      </c>
      <c r="E64" s="15">
        <f t="shared" si="9"/>
        <v>8.365582693472827E-2</v>
      </c>
      <c r="F64" s="10">
        <f>D64+'[1]2025 Μάρτιος'!F64</f>
        <v>29381.33</v>
      </c>
      <c r="G64" s="15">
        <f t="shared" si="10"/>
        <v>0.1696947974881301</v>
      </c>
      <c r="H64" s="14"/>
      <c r="I64" s="16" t="e">
        <f t="shared" si="11"/>
        <v>#DIV/0!</v>
      </c>
      <c r="J64" s="10">
        <f t="shared" si="15"/>
        <v>0</v>
      </c>
      <c r="K64" s="17" t="e">
        <f t="shared" si="12"/>
        <v>#DIV/0!</v>
      </c>
      <c r="L64" s="14">
        <f>'[1]2024_60-69 ΕΞΟΔΑ+ΟΜ 2'!G24</f>
        <v>7312.44</v>
      </c>
      <c r="M64" s="15">
        <f t="shared" si="13"/>
        <v>0.14637978062770571</v>
      </c>
      <c r="N64" s="10">
        <f>L64+'[1]2025 Μάρτιος'!N64</f>
        <v>21194.829999999998</v>
      </c>
      <c r="O64" s="15">
        <f t="shared" si="14"/>
        <v>0.11936520741272048</v>
      </c>
      <c r="P64" s="10"/>
      <c r="Q64" s="15">
        <f t="shared" si="16"/>
        <v>0.72137067995220083</v>
      </c>
    </row>
    <row r="65" spans="1:17" ht="36" customHeight="1" x14ac:dyDescent="0.25">
      <c r="A65" s="67">
        <v>64</v>
      </c>
      <c r="B65" s="67">
        <v>22</v>
      </c>
      <c r="C65" s="74" t="str">
        <f>[1]ΑΝΤΙΣΤΟΙΧΙΣΗ!I208</f>
        <v>Εξοδα για Αναψυχή Πελατών (Κρουαζιέρες Ποδήλατα - Μαθήματα)</v>
      </c>
      <c r="D65" s="14">
        <f>'[1]2025_60-69 ΕΞΟΔΑ+ΟΜ 2'!G25</f>
        <v>918.31999999999994</v>
      </c>
      <c r="E65" s="15">
        <f t="shared" si="9"/>
        <v>1.8769226388021476E-2</v>
      </c>
      <c r="F65" s="10">
        <f>D65+'[1]2025 Μάρτιος'!F65</f>
        <v>1686.82</v>
      </c>
      <c r="G65" s="15">
        <f t="shared" si="10"/>
        <v>9.7423968996273348E-3</v>
      </c>
      <c r="H65" s="14"/>
      <c r="I65" s="16" t="e">
        <f t="shared" si="11"/>
        <v>#DIV/0!</v>
      </c>
      <c r="J65" s="10">
        <f t="shared" si="15"/>
        <v>0</v>
      </c>
      <c r="K65" s="17" t="e">
        <f t="shared" si="12"/>
        <v>#DIV/0!</v>
      </c>
      <c r="L65" s="14">
        <f>'[1]2024_60-69 ΕΞΟΔΑ+ΟΜ 2'!G25</f>
        <v>0</v>
      </c>
      <c r="M65" s="15">
        <f t="shared" si="13"/>
        <v>0</v>
      </c>
      <c r="N65" s="10">
        <f>L65+'[1]2025 Μάρτιος'!N65</f>
        <v>0</v>
      </c>
      <c r="O65" s="15">
        <f t="shared" si="14"/>
        <v>0</v>
      </c>
      <c r="P65" s="10"/>
      <c r="Q65" s="15">
        <f t="shared" si="16"/>
        <v>0</v>
      </c>
    </row>
    <row r="66" spans="1:17" ht="36" customHeight="1" x14ac:dyDescent="0.25">
      <c r="A66" s="67">
        <v>65</v>
      </c>
      <c r="B66" s="67">
        <v>23</v>
      </c>
      <c r="C66" s="72" t="str">
        <f>[1]ΑΝΤΙΣΤΟΙΧΙΣΗ!I209</f>
        <v>Εξοδα για Μεταφορά Πελατών</v>
      </c>
      <c r="D66" s="14">
        <f>'[1]2025_60-69 ΕΞΟΔΑ+ΟΜ 2'!G26</f>
        <v>0</v>
      </c>
      <c r="E66" s="15">
        <f t="shared" si="9"/>
        <v>0</v>
      </c>
      <c r="F66" s="10">
        <f>D66+'[1]2025 Μάρτιος'!F66</f>
        <v>0</v>
      </c>
      <c r="G66" s="15">
        <f t="shared" si="10"/>
        <v>0</v>
      </c>
      <c r="H66" s="14"/>
      <c r="I66" s="16" t="e">
        <f t="shared" si="11"/>
        <v>#DIV/0!</v>
      </c>
      <c r="J66" s="10">
        <f t="shared" si="15"/>
        <v>0</v>
      </c>
      <c r="K66" s="17" t="e">
        <f t="shared" si="12"/>
        <v>#DIV/0!</v>
      </c>
      <c r="L66" s="14">
        <f>'[1]2024_60-69 ΕΞΟΔΑ+ΟΜ 2'!G26</f>
        <v>0</v>
      </c>
      <c r="M66" s="15">
        <f t="shared" si="13"/>
        <v>0</v>
      </c>
      <c r="N66" s="10">
        <f>L66+'[1]2025 Μάρτιος'!N66</f>
        <v>0</v>
      </c>
      <c r="O66" s="15">
        <f t="shared" si="14"/>
        <v>0</v>
      </c>
      <c r="P66" s="10"/>
      <c r="Q66" s="15" t="e">
        <f t="shared" si="16"/>
        <v>#DIV/0!</v>
      </c>
    </row>
    <row r="67" spans="1:17" ht="15.75" customHeight="1" x14ac:dyDescent="0.25">
      <c r="A67" s="67">
        <v>66</v>
      </c>
      <c r="B67" s="67">
        <v>24</v>
      </c>
      <c r="C67" s="74" t="str">
        <f>[1]ΑΝΤΙΣΤΟΙΧΙΣΗ!I210</f>
        <v xml:space="preserve">Έξοδα για σύσταση πελατείας αποθήκευσης Αποσκευών ( Radical) </v>
      </c>
      <c r="D67" s="14">
        <f>'[1]2025_60-69 ΕΞΟΔΑ+ΟΜ 2'!G27</f>
        <v>141.5</v>
      </c>
      <c r="E67" s="15">
        <f t="shared" si="9"/>
        <v>2.8920697947393487E-3</v>
      </c>
      <c r="F67" s="10">
        <f>D67+'[1]2025 Μάρτιος'!F67</f>
        <v>141.5</v>
      </c>
      <c r="G67" s="15">
        <f t="shared" si="10"/>
        <v>8.1724734191986569E-4</v>
      </c>
      <c r="H67" s="14"/>
      <c r="I67" s="16" t="e">
        <f t="shared" si="11"/>
        <v>#DIV/0!</v>
      </c>
      <c r="J67" s="10">
        <f t="shared" si="15"/>
        <v>0</v>
      </c>
      <c r="K67" s="17" t="e">
        <f t="shared" si="12"/>
        <v>#DIV/0!</v>
      </c>
      <c r="L67" s="14">
        <f>'[1]2024_60-69 ΕΞΟΔΑ+ΟΜ 2'!G27</f>
        <v>0</v>
      </c>
      <c r="M67" s="15">
        <f t="shared" si="13"/>
        <v>0</v>
      </c>
      <c r="N67" s="10">
        <f>L67+'[1]2025 Μάρτιος'!N67</f>
        <v>0</v>
      </c>
      <c r="O67" s="15">
        <f t="shared" si="14"/>
        <v>0</v>
      </c>
      <c r="P67" s="10"/>
      <c r="Q67" s="15">
        <f t="shared" si="16"/>
        <v>0</v>
      </c>
    </row>
    <row r="68" spans="1:17" ht="27.75" customHeight="1" x14ac:dyDescent="0.25">
      <c r="A68" s="67">
        <v>67</v>
      </c>
      <c r="B68" s="67">
        <v>25</v>
      </c>
      <c r="C68" s="74" t="str">
        <f>[1]ΑΝΤΙΣΤΟΙΧΙΣΗ!I211</f>
        <v>Αμοιβές Τρίτων ( Καθαριστήριο και άλλα άμεσα έξοδα )</v>
      </c>
      <c r="D68" s="14">
        <f>'[1]2025_60-69 ΕΞΟΔΑ+ΟΜ 2'!G28</f>
        <v>1736.58</v>
      </c>
      <c r="E68" s="15">
        <f t="shared" si="9"/>
        <v>3.5493360877374265E-2</v>
      </c>
      <c r="F68" s="10">
        <f>D68+'[1]2025 Μάρτιος'!F68</f>
        <v>3980.52</v>
      </c>
      <c r="G68" s="15">
        <f t="shared" si="10"/>
        <v>2.2989889678154515E-2</v>
      </c>
      <c r="H68" s="14"/>
      <c r="I68" s="16" t="e">
        <f t="shared" si="11"/>
        <v>#DIV/0!</v>
      </c>
      <c r="J68" s="10">
        <f t="shared" si="15"/>
        <v>0</v>
      </c>
      <c r="K68" s="17" t="e">
        <f t="shared" si="12"/>
        <v>#DIV/0!</v>
      </c>
      <c r="L68" s="14">
        <f>'[1]2024_60-69 ΕΞΟΔΑ+ΟΜ 2'!G28</f>
        <v>2162.85</v>
      </c>
      <c r="M68" s="15">
        <f t="shared" si="13"/>
        <v>4.3295741029072833E-2</v>
      </c>
      <c r="N68" s="10">
        <f>L68+'[1]2025 Μάρτιος'!N68</f>
        <v>4343.9599999999991</v>
      </c>
      <c r="O68" s="15">
        <f t="shared" si="14"/>
        <v>2.4464347503261936E-2</v>
      </c>
      <c r="P68" s="10"/>
      <c r="Q68" s="15">
        <f t="shared" si="16"/>
        <v>1.0913046536633402</v>
      </c>
    </row>
    <row r="69" spans="1:17" ht="78.75" customHeight="1" x14ac:dyDescent="0.25">
      <c r="A69" s="67">
        <v>68</v>
      </c>
      <c r="B69" s="67">
        <v>26</v>
      </c>
      <c r="C69" s="45" t="str">
        <f>[1]ΑΝΤΙΣΤΟΙΧΙΣΗ!I212</f>
        <v>Επισκευές - Συντηρήσεις</v>
      </c>
      <c r="D69" s="14">
        <f>'[1]2025_60-69 ΕΞΟΔΑ+ΟΜ 2'!G29</f>
        <v>234.66</v>
      </c>
      <c r="E69" s="15">
        <f t="shared" si="9"/>
        <v>4.7961349684348805E-3</v>
      </c>
      <c r="F69" s="10">
        <f>D69+'[1]2025 Μάρτιος'!F69</f>
        <v>234.66</v>
      </c>
      <c r="G69" s="15">
        <f t="shared" si="10"/>
        <v>1.3553021996813828E-3</v>
      </c>
      <c r="H69" s="14"/>
      <c r="I69" s="16" t="e">
        <f t="shared" si="11"/>
        <v>#DIV/0!</v>
      </c>
      <c r="J69" s="10">
        <f t="shared" si="15"/>
        <v>0</v>
      </c>
      <c r="K69" s="17" t="e">
        <f t="shared" si="12"/>
        <v>#DIV/0!</v>
      </c>
      <c r="L69" s="14">
        <f>'[1]2024_60-69 ΕΞΟΔΑ+ΟΜ 2'!G29</f>
        <v>0</v>
      </c>
      <c r="M69" s="15">
        <f t="shared" si="13"/>
        <v>0</v>
      </c>
      <c r="N69" s="10">
        <f>L69+'[1]2025 Μάρτιος'!N69</f>
        <v>3634.55</v>
      </c>
      <c r="O69" s="15">
        <f t="shared" si="14"/>
        <v>2.0469086782102207E-2</v>
      </c>
      <c r="P69" s="10"/>
      <c r="Q69" s="15">
        <f t="shared" si="16"/>
        <v>15.488579221000597</v>
      </c>
    </row>
    <row r="70" spans="1:17" ht="30" customHeight="1" x14ac:dyDescent="0.25">
      <c r="A70" s="67">
        <v>69</v>
      </c>
      <c r="B70" s="67">
        <v>27</v>
      </c>
      <c r="C70" s="45" t="str">
        <f>[1]ΑΝΤΙΣΤΟΙΧΙΣΗ!I213</f>
        <v>Φόρος Παρεπιδημούντων</v>
      </c>
      <c r="D70" s="14">
        <v>0</v>
      </c>
      <c r="E70" s="15">
        <f t="shared" si="9"/>
        <v>0</v>
      </c>
      <c r="F70" s="10">
        <f>D70+'[1]2025 Μάρτιος'!F70</f>
        <v>0</v>
      </c>
      <c r="G70" s="15">
        <f t="shared" si="10"/>
        <v>0</v>
      </c>
      <c r="H70" s="14"/>
      <c r="I70" s="16" t="e">
        <f t="shared" si="11"/>
        <v>#DIV/0!</v>
      </c>
      <c r="J70" s="10">
        <f t="shared" si="15"/>
        <v>0</v>
      </c>
      <c r="K70" s="17" t="e">
        <f t="shared" si="12"/>
        <v>#DIV/0!</v>
      </c>
      <c r="L70" s="14">
        <f>'[1]2024_60-69 ΕΞΟΔΑ+ΟΜ 2'!G30</f>
        <v>328.35</v>
      </c>
      <c r="M70" s="15">
        <f t="shared" si="13"/>
        <v>6.572881414289509E-3</v>
      </c>
      <c r="N70" s="10">
        <f>L70+'[1]2025 Μάρτιος'!N70</f>
        <v>609.21</v>
      </c>
      <c r="O70" s="15">
        <f t="shared" si="14"/>
        <v>3.430953586695598E-3</v>
      </c>
      <c r="P70" s="10"/>
      <c r="Q70" s="15" t="e">
        <f t="shared" si="16"/>
        <v>#DIV/0!</v>
      </c>
    </row>
    <row r="71" spans="1:17" ht="33.75" customHeight="1" x14ac:dyDescent="0.25">
      <c r="A71" s="67">
        <v>70</v>
      </c>
      <c r="B71" s="67">
        <v>28</v>
      </c>
      <c r="C71" s="74" t="str">
        <f>[1]ΑΝΤΙΣΤΟΙΧΙΣΗ!I214</f>
        <v>Αποσβέσεις ( Κτήρια - Μηχανήματα - Εξοπλισμός )</v>
      </c>
      <c r="D71" s="14">
        <f>'[1]2025_60-69 ΕΞΟΔΑ+ΟΜ 2'!G31</f>
        <v>7839.9766666666674</v>
      </c>
      <c r="E71" s="15">
        <f t="shared" si="9"/>
        <v>0.16023858451680531</v>
      </c>
      <c r="F71" s="10">
        <f>D71+'[1]2025 Μάρτιος'!F71</f>
        <v>31359.906666666669</v>
      </c>
      <c r="G71" s="15">
        <f t="shared" si="10"/>
        <v>0.18112226407200291</v>
      </c>
      <c r="H71" s="14"/>
      <c r="I71" s="16" t="e">
        <f t="shared" si="11"/>
        <v>#DIV/0!</v>
      </c>
      <c r="J71" s="10">
        <f t="shared" si="15"/>
        <v>0</v>
      </c>
      <c r="K71" s="17" t="e">
        <f t="shared" si="12"/>
        <v>#DIV/0!</v>
      </c>
      <c r="L71" s="14">
        <f>'[1]2024_60-69 ΕΞΟΔΑ+ΟΜ 2'!G31</f>
        <v>7839.98</v>
      </c>
      <c r="M71" s="15">
        <f t="shared" si="13"/>
        <v>0.15694002993878928</v>
      </c>
      <c r="N71" s="10">
        <f>L71+'[1]2025 Μάρτιος'!N71</f>
        <v>31359.919999999998</v>
      </c>
      <c r="O71" s="15">
        <f t="shared" si="14"/>
        <v>0.17661303984256169</v>
      </c>
      <c r="P71" s="10"/>
      <c r="Q71" s="15">
        <f t="shared" si="16"/>
        <v>1.0000004251713333</v>
      </c>
    </row>
    <row r="72" spans="1:17" ht="28.5" customHeight="1" x14ac:dyDescent="0.25">
      <c r="A72" s="67">
        <v>71</v>
      </c>
      <c r="B72" s="67">
        <v>29</v>
      </c>
      <c r="C72" s="74" t="str">
        <f>[1]ΑΝΤΙΣΤΟΙΧΙΣΗ!I215</f>
        <v>Αναλώσιμα τρόφιμα  (Ομάδα 2**)</v>
      </c>
      <c r="D72" s="14">
        <f>'[1]2025_60-69 ΕΞΟΔΑ+ΟΜ 2'!G32</f>
        <v>1346.45</v>
      </c>
      <c r="E72" s="15">
        <f t="shared" si="9"/>
        <v>2.751962809276888E-2</v>
      </c>
      <c r="F72" s="10">
        <f>D72+'[1]2025 Μάρτιος'!F72</f>
        <v>4253.01</v>
      </c>
      <c r="G72" s="15">
        <f t="shared" si="10"/>
        <v>2.4563682810308185E-2</v>
      </c>
      <c r="H72" s="14"/>
      <c r="I72" s="16" t="e">
        <f t="shared" si="11"/>
        <v>#DIV/0!</v>
      </c>
      <c r="J72" s="10">
        <f t="shared" si="15"/>
        <v>0</v>
      </c>
      <c r="K72" s="17" t="e">
        <f t="shared" si="12"/>
        <v>#DIV/0!</v>
      </c>
      <c r="L72" s="14">
        <f>'[1]2024_60-69 ΕΞΟΔΑ+ΟΜ 2'!G32</f>
        <v>3709.31</v>
      </c>
      <c r="M72" s="15">
        <f t="shared" si="13"/>
        <v>7.4252641263402516E-2</v>
      </c>
      <c r="N72" s="10">
        <f>L72+'[1]2025 Μάρτιος'!N72</f>
        <v>7259.3899999999994</v>
      </c>
      <c r="O72" s="15">
        <f t="shared" si="14"/>
        <v>4.0883488711154041E-2</v>
      </c>
      <c r="P72" s="10"/>
      <c r="Q72" s="15">
        <f t="shared" si="16"/>
        <v>1.7068828900002584</v>
      </c>
    </row>
    <row r="73" spans="1:17" ht="28.5" customHeight="1" x14ac:dyDescent="0.25">
      <c r="A73" s="67">
        <v>72</v>
      </c>
      <c r="B73" s="67">
        <v>30</v>
      </c>
      <c r="C73" s="74" t="str">
        <f>[1]ΑΝΤΙΣΤΟΙΧΙΣΗ!I216</f>
        <v>Υλικά Καθαριότητας (Ομάδα 2**)</v>
      </c>
      <c r="D73" s="14">
        <f>'[1]2025_60-69 ΕΞΟΔΑ+ΟΜ 2'!G33</f>
        <v>493.78</v>
      </c>
      <c r="E73" s="15">
        <f t="shared" si="9"/>
        <v>1.0092199457571701E-2</v>
      </c>
      <c r="F73" s="10">
        <f>D73+'[1]2025 Μάρτιος'!F73</f>
        <v>493.78</v>
      </c>
      <c r="G73" s="15">
        <f t="shared" si="10"/>
        <v>2.8518755653229064E-3</v>
      </c>
      <c r="H73" s="14"/>
      <c r="I73" s="16" t="e">
        <f t="shared" si="11"/>
        <v>#DIV/0!</v>
      </c>
      <c r="J73" s="10">
        <f t="shared" si="15"/>
        <v>0</v>
      </c>
      <c r="K73" s="17" t="e">
        <f t="shared" si="12"/>
        <v>#DIV/0!</v>
      </c>
      <c r="L73" s="14">
        <f>'[1]2024_60-69 ΕΞΟΔΑ+ΟΜ 2'!G33</f>
        <v>0</v>
      </c>
      <c r="M73" s="15">
        <f t="shared" si="13"/>
        <v>0</v>
      </c>
      <c r="N73" s="10">
        <f>L73+'[1]2025 Μάρτιος'!N73</f>
        <v>0</v>
      </c>
      <c r="O73" s="15">
        <f t="shared" si="14"/>
        <v>0</v>
      </c>
      <c r="P73" s="10"/>
      <c r="Q73" s="15">
        <f t="shared" si="16"/>
        <v>0</v>
      </c>
    </row>
    <row r="74" spans="1:17" ht="28.5" customHeight="1" x14ac:dyDescent="0.25">
      <c r="A74" s="60">
        <v>73</v>
      </c>
      <c r="B74" s="60"/>
      <c r="C74" s="75" t="s">
        <v>163</v>
      </c>
      <c r="D74" s="7">
        <f>'[1]2025_60-69 ΕΞΟΔΑ+ΟΜ 2'!G3</f>
        <v>49339.176666666666</v>
      </c>
      <c r="E74" s="21"/>
      <c r="F74" s="7">
        <f>D74+'[1]2025 Μάρτιος'!F74</f>
        <v>173909.72666666668</v>
      </c>
      <c r="G74" s="21"/>
      <c r="H74" s="7">
        <f>SUM(H44:H73)</f>
        <v>0</v>
      </c>
      <c r="I74" s="21"/>
      <c r="J74" s="7">
        <f>SUM(J44:J73)</f>
        <v>0</v>
      </c>
      <c r="K74" s="21"/>
      <c r="L74" s="7">
        <f>SUM(L44:L73)</f>
        <v>49955.25999999998</v>
      </c>
      <c r="M74" s="21"/>
      <c r="N74" s="7">
        <f>SUM(N44:N73)</f>
        <v>177562.88</v>
      </c>
      <c r="O74" s="21"/>
      <c r="P74" s="7">
        <f>SUM(P44:P73)</f>
        <v>0</v>
      </c>
      <c r="Q74" s="21"/>
    </row>
    <row r="75" spans="1:17" ht="33" customHeight="1" x14ac:dyDescent="0.25">
      <c r="A75" s="60">
        <v>74</v>
      </c>
      <c r="B75" s="60"/>
      <c r="C75" s="22" t="s">
        <v>18</v>
      </c>
      <c r="D75" s="7">
        <f>D43-D74</f>
        <v>-412.27999999999884</v>
      </c>
      <c r="E75" s="21"/>
      <c r="F75" s="7">
        <f>F43-F74</f>
        <v>-767.52999999996973</v>
      </c>
      <c r="G75" s="21"/>
      <c r="H75" s="7">
        <f>H43-H74</f>
        <v>0</v>
      </c>
      <c r="I75" s="21"/>
      <c r="J75" s="7">
        <f>J43-J74</f>
        <v>0</v>
      </c>
      <c r="K75" s="21"/>
      <c r="L75" s="7">
        <f>L43-L74</f>
        <v>0</v>
      </c>
      <c r="M75" s="21"/>
      <c r="N75" s="7">
        <f>N43-N74</f>
        <v>0</v>
      </c>
      <c r="O75" s="21"/>
      <c r="P75" s="7">
        <f>P43-P74</f>
        <v>0</v>
      </c>
      <c r="Q75" s="21"/>
    </row>
    <row r="76" spans="1:17" ht="27" customHeight="1" x14ac:dyDescent="0.25">
      <c r="A76" s="76">
        <v>75</v>
      </c>
      <c r="B76" s="76"/>
      <c r="C76" s="13" t="s">
        <v>32</v>
      </c>
      <c r="D76" s="23">
        <f>D38-D74</f>
        <v>17218.575811209434</v>
      </c>
      <c r="E76" s="24"/>
      <c r="F76" s="23">
        <f>F38-F74</f>
        <v>-32087.290825958713</v>
      </c>
      <c r="G76" s="24"/>
      <c r="H76" s="25">
        <f>H38-H74</f>
        <v>0</v>
      </c>
      <c r="I76" s="24" t="e">
        <f t="shared" ref="I76" si="17">H76/$I$39</f>
        <v>#DIV/0!</v>
      </c>
      <c r="J76" s="25">
        <f>J38-J74</f>
        <v>0</v>
      </c>
      <c r="K76" s="24"/>
      <c r="L76" s="77">
        <f>L38-L74</f>
        <v>16841.147964601798</v>
      </c>
      <c r="M76" s="24"/>
      <c r="N76" s="23">
        <f>N38-N74</f>
        <v>-46257.316991150525</v>
      </c>
      <c r="O76" s="24"/>
      <c r="P76" s="23">
        <f>P38-P74</f>
        <v>10516.872831858454</v>
      </c>
      <c r="Q76" s="24"/>
    </row>
    <row r="77" spans="1:17" ht="30.75" customHeight="1" x14ac:dyDescent="0.25">
      <c r="A77" s="78">
        <v>76</v>
      </c>
      <c r="B77" s="78"/>
      <c r="C77" s="78" t="s">
        <v>160</v>
      </c>
      <c r="D77" s="181" t="str">
        <f>[1]ΑΝΤΙΣΤΟΙΧΙΣΗ!$F$32</f>
        <v xml:space="preserve">ΠΡΑΓΜΑΤΟΠΟΙΗΘΕΝΤΑ ΜΗΝΟΣ ΤΡΕΧ. ΕΤΟΥΣ </v>
      </c>
      <c r="E77" s="181"/>
      <c r="F77" s="181"/>
      <c r="G77" s="181"/>
      <c r="H77" s="181" t="str">
        <f>[1]ΑΝΤΙΣΤΟΙΧΙΣΗ!$F$35</f>
        <v>ΠΡΟΥΠΟΛΟΓΙΣΜΟΣ ΤΡΕΧΟΝΤΟΣ ΕΤΟΥΣ</v>
      </c>
      <c r="I77" s="181"/>
      <c r="J77" s="181"/>
      <c r="K77" s="181"/>
      <c r="L77" s="181" t="str">
        <f>[1]ΑΝΤΙΣΤΟΙΧΙΣΗ!$F$68</f>
        <v>ΠΡΑΓΜΑΤΟΠΟΙΗΘΕΝΤΑ ΠΡΟΗΓΟΥΜΕΝΟΥ ΕΤΟΥΣ</v>
      </c>
      <c r="M77" s="181"/>
      <c r="N77" s="181"/>
      <c r="O77" s="181">
        <f>[1]ΑΝΤΙΣΤΟΙΧΙΣΗ!$D$33</f>
        <v>2024</v>
      </c>
      <c r="P77" s="182" t="str">
        <f>[1]ΑΝΤΙΣΤΟΙΧΙΣΗ!$F$100</f>
        <v xml:space="preserve">ΣΥΓΚΡΙΣΕΙΣ </v>
      </c>
      <c r="Q77" s="182">
        <f>[1]ΑΝΤΙΣΤΟΙΧΙΣΗ!$H$141</f>
        <v>2024</v>
      </c>
    </row>
    <row r="78" spans="1:17" ht="24.75" customHeight="1" x14ac:dyDescent="0.25">
      <c r="A78" s="19">
        <v>77</v>
      </c>
      <c r="B78" s="19"/>
      <c r="C78" s="5" t="s">
        <v>3</v>
      </c>
      <c r="D78" s="179" t="str">
        <f>[1]ΑΝΤΙΣΤΟΙΧΙΣΗ!$F$109</f>
        <v xml:space="preserve">ΑΠΡΙΛΙΟΣ ΤΡΕΧΟΝ ΕΤΟΣ </v>
      </c>
      <c r="E78" s="179"/>
      <c r="F78" s="179"/>
      <c r="G78" s="61">
        <f>[1]ΑΝΤΙΣΤΟΙΧΙΣΗ!$D$34</f>
        <v>2025</v>
      </c>
      <c r="H78" s="179" t="str">
        <f>[1]ΑΝΤΙΣΤΟΙΧΙΣΗ!$F$109</f>
        <v xml:space="preserve">ΑΠΡΙΛΙΟΣ ΤΡΕΧΟΝ ΕΤΟΣ </v>
      </c>
      <c r="I78" s="179"/>
      <c r="J78" s="179"/>
      <c r="K78" s="61">
        <f>[1]ΑΝΤΙΣΤΟΙΧΙΣΗ!$D$34</f>
        <v>2025</v>
      </c>
      <c r="L78" s="179" t="str">
        <f>[1]ΑΝΤΙΣΤΟΙΧΙΣΗ!$F$123</f>
        <v>ΑΠΡΙΛΙΟΣ ΠΡΟΗΓΟΥΜΕΝΟΥ ΕΤΟΥΣ</v>
      </c>
      <c r="M78" s="179"/>
      <c r="N78" s="179"/>
      <c r="O78" s="61">
        <f>[1]ΑΝΤΙΣΤΟΙΧΙΣΗ!$D$33</f>
        <v>2024</v>
      </c>
      <c r="P78" s="179"/>
      <c r="Q78" s="179"/>
    </row>
    <row r="79" spans="1:17" ht="15" customHeight="1" x14ac:dyDescent="0.25">
      <c r="A79" s="69">
        <v>78</v>
      </c>
      <c r="B79" s="69" t="s">
        <v>33</v>
      </c>
      <c r="C79" s="62" t="s">
        <v>164</v>
      </c>
      <c r="D79" s="62" t="s">
        <v>162</v>
      </c>
      <c r="E79" s="63" t="s">
        <v>35</v>
      </c>
      <c r="F79" s="63" t="s">
        <v>36</v>
      </c>
      <c r="G79" s="63" t="s">
        <v>27</v>
      </c>
      <c r="H79" s="63" t="s">
        <v>38</v>
      </c>
      <c r="I79" s="63" t="s">
        <v>39</v>
      </c>
      <c r="J79" s="63" t="s">
        <v>36</v>
      </c>
      <c r="K79" s="63" t="s">
        <v>27</v>
      </c>
      <c r="L79" s="63" t="s">
        <v>38</v>
      </c>
      <c r="M79" s="63" t="s">
        <v>39</v>
      </c>
      <c r="N79" s="63" t="s">
        <v>36</v>
      </c>
      <c r="O79" s="63" t="s">
        <v>27</v>
      </c>
      <c r="P79" s="63" t="s">
        <v>28</v>
      </c>
      <c r="Q79" s="63" t="s">
        <v>40</v>
      </c>
    </row>
    <row r="80" spans="1:17" ht="15" customHeight="1" x14ac:dyDescent="0.25">
      <c r="A80" s="19">
        <v>79</v>
      </c>
      <c r="B80" s="19" t="s">
        <v>2</v>
      </c>
      <c r="C80" s="75" t="s">
        <v>165</v>
      </c>
      <c r="D80" s="7">
        <f>SUM(D81:D110)</f>
        <v>12929.560000000001</v>
      </c>
      <c r="E80" s="8"/>
      <c r="F80" s="7">
        <f>SUM(F81:F110)</f>
        <v>38524.519999999997</v>
      </c>
      <c r="G80" s="8"/>
      <c r="H80" s="7">
        <f>SUM(H81:H110)</f>
        <v>0</v>
      </c>
      <c r="I80" s="8"/>
      <c r="J80" s="7">
        <f>SUM(J81:J110)</f>
        <v>0</v>
      </c>
      <c r="K80" s="8"/>
      <c r="L80" s="7">
        <f>SUM(L81:L110)</f>
        <v>9088.2899999999991</v>
      </c>
      <c r="M80" s="8"/>
      <c r="N80" s="7">
        <f>SUM(N81:N110)</f>
        <v>23621.690000000002</v>
      </c>
      <c r="O80" s="8"/>
      <c r="P80" s="7">
        <f>SUM(P81:P110)</f>
        <v>0</v>
      </c>
      <c r="Q80" s="8"/>
    </row>
    <row r="81" spans="1:17" ht="15" customHeight="1" x14ac:dyDescent="0.25">
      <c r="A81" s="67">
        <v>80</v>
      </c>
      <c r="B81" s="67">
        <v>1</v>
      </c>
      <c r="C81" s="45" t="str">
        <f>[1]ΑΝΤΙΣΤΟΙΧΙΣΗ!L187</f>
        <v>Μικτές Αποδοχές Developent Department (A.K.Ddep)</v>
      </c>
      <c r="D81" s="79">
        <f>'[1]2025_60-69 ΕΞΟΔΑ+ΟΜ 2'!G37</f>
        <v>2675.96</v>
      </c>
      <c r="E81" s="15">
        <f>D81/$D$111</f>
        <v>0.20696450613942005</v>
      </c>
      <c r="F81" s="79">
        <f>D81+'[1]2025 Μάρτιος'!F81</f>
        <v>7818.87</v>
      </c>
      <c r="G81" s="15">
        <f>F81/$F$80</f>
        <v>0.20295827177080988</v>
      </c>
      <c r="H81" s="14"/>
      <c r="I81" s="26" t="e">
        <f>H81/$H$80</f>
        <v>#DIV/0!</v>
      </c>
      <c r="J81" s="27"/>
      <c r="K81" s="27" t="e">
        <f>J81/$J$80</f>
        <v>#DIV/0!</v>
      </c>
      <c r="L81" s="79">
        <f>'[1]2024_60-69 ΕΞΟΔΑ+ΟΜ 2'!G35</f>
        <v>2234.79</v>
      </c>
      <c r="M81" s="15">
        <f>L81/$L$80</f>
        <v>0.24589774313979859</v>
      </c>
      <c r="N81" s="10">
        <f>L81+'[1]2025 Μάρτιος'!N81</f>
        <v>7124.15</v>
      </c>
      <c r="O81" s="15">
        <f>N81/$N$80</f>
        <v>0.3015935777668744</v>
      </c>
      <c r="P81" s="27"/>
      <c r="Q81" s="28" t="e">
        <f>SUM(D81:P81)</f>
        <v>#DIV/0!</v>
      </c>
    </row>
    <row r="82" spans="1:17" ht="15" customHeight="1" x14ac:dyDescent="0.25">
      <c r="A82" s="67">
        <v>81</v>
      </c>
      <c r="B82" s="67">
        <v>2</v>
      </c>
      <c r="C82" s="44" t="str">
        <f>[1]ΑΝΤΙΣΤΟΙΧΙΣΗ!L188</f>
        <v>Μικτές Αποδοχές Reservation department (Α.Κ.RDep )</v>
      </c>
      <c r="D82" s="79">
        <f>'[1]2025_60-69 ΕΞΟΔΑ+ΟΜ 2'!G38</f>
        <v>2645.07</v>
      </c>
      <c r="E82" s="15">
        <f t="shared" ref="E82:E105" si="18">D82/$D$111</f>
        <v>0.20457540705174809</v>
      </c>
      <c r="F82" s="79">
        <f>D82+'[1]2025 Μάρτιος'!F82</f>
        <v>7848.6900000000005</v>
      </c>
      <c r="G82" s="15">
        <f t="shared" ref="G82:G105" si="19">F82/$F$80</f>
        <v>0.20373232424440332</v>
      </c>
      <c r="H82" s="14"/>
      <c r="I82" s="26" t="e">
        <f t="shared" ref="I82:I105" si="20">H82/$H$80</f>
        <v>#DIV/0!</v>
      </c>
      <c r="J82" s="27"/>
      <c r="K82" s="27" t="e">
        <f t="shared" ref="K82:K104" si="21">J82/$J$80</f>
        <v>#DIV/0!</v>
      </c>
      <c r="L82" s="79">
        <v>1730.5800000000002</v>
      </c>
      <c r="M82" s="15">
        <f t="shared" ref="M82:M105" si="22">L82/$L$80</f>
        <v>0.19041865961583537</v>
      </c>
      <c r="N82" s="10">
        <f>L82+'[1]2025 Μάρτιος'!N82</f>
        <v>1730.5800000000002</v>
      </c>
      <c r="O82" s="15">
        <f t="shared" ref="O82:O105" si="23">N82/$N$80</f>
        <v>7.326232797060668E-2</v>
      </c>
      <c r="P82" s="27"/>
      <c r="Q82" s="28" t="e">
        <f t="shared" ref="Q82:Q105" si="24">SUM(D82:P82)</f>
        <v>#DIV/0!</v>
      </c>
    </row>
    <row r="83" spans="1:17" ht="24.75" customHeight="1" x14ac:dyDescent="0.25">
      <c r="A83" s="67">
        <v>82</v>
      </c>
      <c r="B83" s="67">
        <v>3</v>
      </c>
      <c r="C83" s="44" t="str">
        <f>[1]ΑΝΤΙΣΤΟΙΧΙΣΗ!L189</f>
        <v>Μικτές Αποδοχές Marketing (Α.Κ.MDep )</v>
      </c>
      <c r="D83" s="79">
        <f>'[1]2025_60-69 ΕΞΟΔΑ+ΟΜ 2'!G39</f>
        <v>1629.6599999999999</v>
      </c>
      <c r="E83" s="15">
        <f t="shared" si="18"/>
        <v>0.12604141208208167</v>
      </c>
      <c r="F83" s="79">
        <f>D83+'[1]2025 Μάρτιος'!F83</f>
        <v>4932.1000000000004</v>
      </c>
      <c r="G83" s="15">
        <f t="shared" si="19"/>
        <v>0.12802495657311241</v>
      </c>
      <c r="H83" s="14"/>
      <c r="I83" s="26" t="e">
        <f t="shared" si="20"/>
        <v>#DIV/0!</v>
      </c>
      <c r="J83" s="27"/>
      <c r="K83" s="27" t="e">
        <f t="shared" si="21"/>
        <v>#DIV/0!</v>
      </c>
      <c r="L83" s="79">
        <v>2128.84</v>
      </c>
      <c r="M83" s="15">
        <f t="shared" si="22"/>
        <v>0.23423988451072758</v>
      </c>
      <c r="N83" s="10">
        <f>L83+'[1]2025 Μάρτιος'!N83</f>
        <v>5933.05</v>
      </c>
      <c r="O83" s="15">
        <f t="shared" si="23"/>
        <v>0.25116958185464289</v>
      </c>
      <c r="P83" s="27"/>
      <c r="Q83" s="28" t="e">
        <f t="shared" si="24"/>
        <v>#DIV/0!</v>
      </c>
    </row>
    <row r="84" spans="1:17" ht="14.25" customHeight="1" x14ac:dyDescent="0.25">
      <c r="A84" s="67">
        <v>83</v>
      </c>
      <c r="B84" s="67">
        <v>4</v>
      </c>
      <c r="C84" s="44" t="str">
        <f>[1]ΑΝΤΙΣΤΟΙΧΙΣΗ!L190</f>
        <v>Μικτές Αποδοχές Sales (Α.Κ.SDep )</v>
      </c>
      <c r="D84" s="79">
        <f>'[1]2025_60-69 ΕΞΟΔΑ+ΟΜ 2'!G40</f>
        <v>1744.5300000000002</v>
      </c>
      <c r="E84" s="15">
        <f t="shared" si="18"/>
        <v>0.13492570512840343</v>
      </c>
      <c r="F84" s="79">
        <f>D84+'[1]2025 Μάρτιος'!F84</f>
        <v>5213.8899999999994</v>
      </c>
      <c r="G84" s="15">
        <f t="shared" si="19"/>
        <v>0.13533951883112366</v>
      </c>
      <c r="H84" s="14"/>
      <c r="I84" s="26" t="e">
        <f t="shared" si="20"/>
        <v>#DIV/0!</v>
      </c>
      <c r="J84" s="27"/>
      <c r="K84" s="27" t="e">
        <f t="shared" si="21"/>
        <v>#DIV/0!</v>
      </c>
      <c r="L84" s="79">
        <v>0</v>
      </c>
      <c r="M84" s="15">
        <f t="shared" si="22"/>
        <v>0</v>
      </c>
      <c r="N84" s="10">
        <f>L84+'[1]2025 Μάρτιος'!N84</f>
        <v>0</v>
      </c>
      <c r="O84" s="15">
        <f t="shared" si="23"/>
        <v>0</v>
      </c>
      <c r="P84" s="27"/>
      <c r="Q84" s="28" t="e">
        <f t="shared" si="24"/>
        <v>#DIV/0!</v>
      </c>
    </row>
    <row r="85" spans="1:17" ht="15" customHeight="1" x14ac:dyDescent="0.25">
      <c r="A85" s="67">
        <v>84</v>
      </c>
      <c r="B85" s="67">
        <v>5</v>
      </c>
      <c r="C85" s="44" t="str">
        <f>[1]ΑΝΤΙΣΤΟΙΧΙΣΗ!L191</f>
        <v>Ασφαλιστικές εισφορές (Α.Κ.DDep)</v>
      </c>
      <c r="D85" s="79">
        <f>'[1]2025_60-69 ΕΞΟΔΑ+ΟΜ 2'!G41</f>
        <v>523.53</v>
      </c>
      <c r="E85" s="15">
        <f t="shared" si="18"/>
        <v>4.0490937046581625E-2</v>
      </c>
      <c r="F85" s="79">
        <f>D85+'[1]2025 Μάρτιος'!F85</f>
        <v>1578.8</v>
      </c>
      <c r="G85" s="15">
        <f t="shared" si="19"/>
        <v>4.0981691660272476E-2</v>
      </c>
      <c r="H85" s="14"/>
      <c r="I85" s="26" t="e">
        <f t="shared" si="20"/>
        <v>#DIV/0!</v>
      </c>
      <c r="J85" s="27"/>
      <c r="K85" s="27" t="e">
        <f t="shared" si="21"/>
        <v>#DIV/0!</v>
      </c>
      <c r="L85" s="79">
        <v>498.13</v>
      </c>
      <c r="M85" s="15">
        <f t="shared" si="22"/>
        <v>5.4810090787155784E-2</v>
      </c>
      <c r="N85" s="10">
        <f>L85+'[1]2025 Μάρτιος'!N85</f>
        <v>1287.1500000000001</v>
      </c>
      <c r="O85" s="15">
        <f t="shared" si="23"/>
        <v>5.4490174073065896E-2</v>
      </c>
      <c r="P85" s="27"/>
      <c r="Q85" s="28" t="e">
        <f t="shared" si="24"/>
        <v>#DIV/0!</v>
      </c>
    </row>
    <row r="86" spans="1:17" ht="15" customHeight="1" x14ac:dyDescent="0.25">
      <c r="A86" s="67">
        <v>85</v>
      </c>
      <c r="B86" s="67">
        <v>6</v>
      </c>
      <c r="C86" s="71" t="str">
        <f>[1]ΑΝΤΙΣΤΟΙΧΙΣΗ!L192</f>
        <v>Ασφαλιστικές εισφορές (Α.Κ.RDep)</v>
      </c>
      <c r="D86" s="79">
        <f>'[1]2025_60-69 ΕΞΟΔΑ+ΟΜ 2'!G42</f>
        <v>530.74</v>
      </c>
      <c r="E86" s="15">
        <f t="shared" si="18"/>
        <v>4.1048573965394027E-2</v>
      </c>
      <c r="F86" s="79">
        <f>D86+'[1]2025 Μάρτιος'!F86</f>
        <v>1599.23</v>
      </c>
      <c r="G86" s="15">
        <f t="shared" si="19"/>
        <v>4.1512003264414461E-2</v>
      </c>
      <c r="H86" s="14"/>
      <c r="I86" s="26" t="e">
        <f t="shared" si="20"/>
        <v>#DIV/0!</v>
      </c>
      <c r="J86" s="27"/>
      <c r="K86" s="27" t="e">
        <f t="shared" si="21"/>
        <v>#DIV/0!</v>
      </c>
      <c r="L86" s="79">
        <v>385.75</v>
      </c>
      <c r="M86" s="15">
        <f t="shared" si="22"/>
        <v>4.2444728326230793E-2</v>
      </c>
      <c r="N86" s="10">
        <f>L86+'[1]2025 Μάρτιος'!N86</f>
        <v>686.56999999999994</v>
      </c>
      <c r="O86" s="15">
        <f t="shared" si="23"/>
        <v>2.9065236229922579E-2</v>
      </c>
      <c r="P86" s="27"/>
      <c r="Q86" s="28" t="e">
        <f t="shared" si="24"/>
        <v>#DIV/0!</v>
      </c>
    </row>
    <row r="87" spans="1:17" ht="15" customHeight="1" x14ac:dyDescent="0.25">
      <c r="A87" s="67">
        <v>86</v>
      </c>
      <c r="B87" s="67">
        <v>7</v>
      </c>
      <c r="C87" s="71" t="str">
        <f>[1]ΑΝΤΙΣΤΟΙΧΙΣΗ!L193</f>
        <v>Ασφαλιστικές εισφορές (Α.Κ.MDep)</v>
      </c>
      <c r="D87" s="79">
        <f>'[1]2025_60-69 ΕΞΟΔΑ+ΟΜ 2'!G43</f>
        <v>231.44</v>
      </c>
      <c r="E87" s="15">
        <f t="shared" si="18"/>
        <v>1.79000677517255E-2</v>
      </c>
      <c r="F87" s="79">
        <f>D87+'[1]2025 Μάρτιος'!F87</f>
        <v>685.71</v>
      </c>
      <c r="G87" s="15">
        <f t="shared" si="19"/>
        <v>1.779931326853651E-2</v>
      </c>
      <c r="H87" s="14"/>
      <c r="I87" s="26" t="e">
        <f t="shared" si="20"/>
        <v>#DIV/0!</v>
      </c>
      <c r="J87" s="27"/>
      <c r="K87" s="27" t="e">
        <f t="shared" si="21"/>
        <v>#DIV/0!</v>
      </c>
      <c r="L87" s="79">
        <v>427.49</v>
      </c>
      <c r="M87" s="15">
        <f t="shared" si="22"/>
        <v>4.7037451489774208E-2</v>
      </c>
      <c r="N87" s="10">
        <f>L87+'[1]2025 Μάρτιος'!N87</f>
        <v>1185.47</v>
      </c>
      <c r="O87" s="15">
        <f t="shared" si="23"/>
        <v>5.0185655641065474E-2</v>
      </c>
      <c r="P87" s="27"/>
      <c r="Q87" s="28" t="e">
        <f t="shared" si="24"/>
        <v>#DIV/0!</v>
      </c>
    </row>
    <row r="88" spans="1:17" ht="15" customHeight="1" x14ac:dyDescent="0.25">
      <c r="A88" s="67">
        <v>87</v>
      </c>
      <c r="B88" s="67">
        <v>8</v>
      </c>
      <c r="C88" s="71" t="str">
        <f>[1]ΑΝΤΙΣΤΟΙΧΙΣΗ!L194</f>
        <v>Ασφαλιστικές εισφορές (Α.Κ.SDep)</v>
      </c>
      <c r="D88" s="79">
        <f>'[1]2025_60-69 ΕΞΟΔΑ+ΟΜ 2'!G44</f>
        <v>241.26</v>
      </c>
      <c r="E88" s="15">
        <f t="shared" si="18"/>
        <v>1.8659567688304936E-2</v>
      </c>
      <c r="F88" s="79">
        <f>D88+'[1]2025 Μάρτιος'!F88</f>
        <v>720.79</v>
      </c>
      <c r="G88" s="15">
        <f t="shared" si="19"/>
        <v>1.8709902161013297E-2</v>
      </c>
      <c r="H88" s="14"/>
      <c r="I88" s="26" t="e">
        <f t="shared" si="20"/>
        <v>#DIV/0!</v>
      </c>
      <c r="J88" s="27"/>
      <c r="K88" s="27" t="e">
        <f t="shared" si="21"/>
        <v>#DIV/0!</v>
      </c>
      <c r="L88" s="79">
        <v>0</v>
      </c>
      <c r="M88" s="15">
        <f t="shared" si="22"/>
        <v>0</v>
      </c>
      <c r="N88" s="10">
        <f>L88+'[1]2025 Μάρτιος'!N88</f>
        <v>0</v>
      </c>
      <c r="O88" s="15">
        <f t="shared" si="23"/>
        <v>0</v>
      </c>
      <c r="P88" s="27"/>
      <c r="Q88" s="28" t="e">
        <f t="shared" si="24"/>
        <v>#DIV/0!</v>
      </c>
    </row>
    <row r="89" spans="1:17" ht="28.5" customHeight="1" x14ac:dyDescent="0.25">
      <c r="A89" s="67">
        <v>88</v>
      </c>
      <c r="B89" s="67">
        <v>9</v>
      </c>
      <c r="C89" s="72" t="str">
        <f>[1]ΑΝΤΙΣΤΟΙΧΙΣΗ!L195</f>
        <v>Ενοίκιο</v>
      </c>
      <c r="D89" s="79">
        <f>'[1]2025_60-69 ΕΞΟΔΑ+ΟΜ 2'!G45</f>
        <v>0</v>
      </c>
      <c r="E89" s="15">
        <f t="shared" si="18"/>
        <v>0</v>
      </c>
      <c r="F89" s="79">
        <f>D89+'[1]2025 Μάρτιος'!F89</f>
        <v>0</v>
      </c>
      <c r="G89" s="15">
        <f t="shared" si="19"/>
        <v>0</v>
      </c>
      <c r="H89" s="80"/>
      <c r="I89" s="26" t="e">
        <f t="shared" si="20"/>
        <v>#DIV/0!</v>
      </c>
      <c r="J89" s="80"/>
      <c r="K89" s="27" t="e">
        <f t="shared" si="21"/>
        <v>#DIV/0!</v>
      </c>
      <c r="L89" s="79">
        <v>0</v>
      </c>
      <c r="M89" s="15">
        <f t="shared" si="22"/>
        <v>0</v>
      </c>
      <c r="N89" s="10">
        <f>L89+'[1]2025 Μάρτιος'!N89</f>
        <v>0</v>
      </c>
      <c r="O89" s="15">
        <f t="shared" si="23"/>
        <v>0</v>
      </c>
      <c r="P89" s="80"/>
      <c r="Q89" s="28" t="e">
        <f t="shared" si="24"/>
        <v>#DIV/0!</v>
      </c>
    </row>
    <row r="90" spans="1:17" ht="42.75" customHeight="1" x14ac:dyDescent="0.25">
      <c r="A90" s="67">
        <v>89</v>
      </c>
      <c r="B90" s="67">
        <v>10</v>
      </c>
      <c r="C90" s="45" t="str">
        <f>[1]ΑΝΤΙΣΤΟΙΧΙΣΗ!L196</f>
        <v xml:space="preserve">Χαρτόσημο ενοικίων </v>
      </c>
      <c r="D90" s="79">
        <f>'[1]2025_60-69 ΕΞΟΔΑ+ΟΜ 2'!G46</f>
        <v>0</v>
      </c>
      <c r="E90" s="15">
        <f t="shared" si="18"/>
        <v>0</v>
      </c>
      <c r="F90" s="79">
        <f>D90+'[1]2025 Μάρτιος'!F90</f>
        <v>0</v>
      </c>
      <c r="G90" s="15">
        <f t="shared" si="19"/>
        <v>0</v>
      </c>
      <c r="H90" s="80"/>
      <c r="I90" s="26" t="e">
        <f t="shared" si="20"/>
        <v>#DIV/0!</v>
      </c>
      <c r="J90" s="80"/>
      <c r="K90" s="27" t="e">
        <f t="shared" si="21"/>
        <v>#DIV/0!</v>
      </c>
      <c r="L90" s="79">
        <v>0</v>
      </c>
      <c r="M90" s="15">
        <f t="shared" si="22"/>
        <v>0</v>
      </c>
      <c r="N90" s="10">
        <f>L90+'[1]2025 Μάρτιος'!N90</f>
        <v>0</v>
      </c>
      <c r="O90" s="15">
        <f t="shared" si="23"/>
        <v>0</v>
      </c>
      <c r="P90" s="80"/>
      <c r="Q90" s="28" t="e">
        <f t="shared" si="24"/>
        <v>#DIV/0!</v>
      </c>
    </row>
    <row r="91" spans="1:17" ht="15" customHeight="1" x14ac:dyDescent="0.25">
      <c r="A91" s="67">
        <v>90</v>
      </c>
      <c r="B91" s="67">
        <v>11</v>
      </c>
      <c r="C91" s="45" t="str">
        <f>[1]ΑΝΤΙΣΤΟΙΧΙΣΗ!L197</f>
        <v xml:space="preserve">Κοινόχρηστες Δαπάνες </v>
      </c>
      <c r="D91" s="79">
        <f>'[1]2025_60-69 ΕΞΟΔΑ+ΟΜ 2'!G47</f>
        <v>0</v>
      </c>
      <c r="E91" s="15">
        <f t="shared" si="18"/>
        <v>0</v>
      </c>
      <c r="F91" s="79">
        <f>D91+'[1]2025 Μάρτιος'!F91</f>
        <v>0</v>
      </c>
      <c r="G91" s="15">
        <f t="shared" si="19"/>
        <v>0</v>
      </c>
      <c r="H91" s="80"/>
      <c r="I91" s="26" t="e">
        <f t="shared" si="20"/>
        <v>#DIV/0!</v>
      </c>
      <c r="J91" s="80"/>
      <c r="K91" s="27" t="e">
        <f t="shared" si="21"/>
        <v>#DIV/0!</v>
      </c>
      <c r="L91" s="79">
        <v>0</v>
      </c>
      <c r="M91" s="15">
        <f t="shared" si="22"/>
        <v>0</v>
      </c>
      <c r="N91" s="10">
        <f>L91+'[1]2025 Μάρτιος'!N91</f>
        <v>0</v>
      </c>
      <c r="O91" s="15">
        <f t="shared" si="23"/>
        <v>0</v>
      </c>
      <c r="P91" s="80"/>
      <c r="Q91" s="28" t="e">
        <f t="shared" si="24"/>
        <v>#DIV/0!</v>
      </c>
    </row>
    <row r="92" spans="1:17" ht="15" customHeight="1" x14ac:dyDescent="0.25">
      <c r="A92" s="67">
        <v>91</v>
      </c>
      <c r="B92" s="67">
        <v>12</v>
      </c>
      <c r="C92" s="71" t="str">
        <f>[1]ΑΝΤΙΣΤΟΙΧΙΣΗ!L198</f>
        <v xml:space="preserve">Ενέργεια </v>
      </c>
      <c r="D92" s="79">
        <f>'[1]2025_60-69 ΕΞΟΔΑ+ΟΜ 2'!G48</f>
        <v>0</v>
      </c>
      <c r="E92" s="15">
        <f t="shared" si="18"/>
        <v>0</v>
      </c>
      <c r="F92" s="79">
        <f>D92+'[1]2025 Μάρτιος'!F92</f>
        <v>0</v>
      </c>
      <c r="G92" s="15">
        <f t="shared" si="19"/>
        <v>0</v>
      </c>
      <c r="H92" s="14"/>
      <c r="I92" s="26" t="e">
        <f t="shared" si="20"/>
        <v>#DIV/0!</v>
      </c>
      <c r="J92" s="27"/>
      <c r="K92" s="27" t="e">
        <f t="shared" si="21"/>
        <v>#DIV/0!</v>
      </c>
      <c r="L92" s="79">
        <v>0</v>
      </c>
      <c r="M92" s="15">
        <f t="shared" si="22"/>
        <v>0</v>
      </c>
      <c r="N92" s="10">
        <f>L92+'[1]2025 Μάρτιος'!N92</f>
        <v>0</v>
      </c>
      <c r="O92" s="15">
        <f t="shared" si="23"/>
        <v>0</v>
      </c>
      <c r="P92" s="27"/>
      <c r="Q92" s="28" t="e">
        <f t="shared" si="24"/>
        <v>#DIV/0!</v>
      </c>
    </row>
    <row r="93" spans="1:17" ht="15" customHeight="1" x14ac:dyDescent="0.25">
      <c r="A93" s="67">
        <v>92</v>
      </c>
      <c r="B93" s="67">
        <v>13</v>
      </c>
      <c r="C93" s="45" t="str">
        <f>[1]ΑΝΤΙΣΤΟΙΧΙΣΗ!L199</f>
        <v xml:space="preserve">Τηλεπικοινωνίες (Τηλεφωνία &amp; Διαδίκτυο) </v>
      </c>
      <c r="D93" s="79">
        <f>'[1]2025_60-69 ΕΞΟΔΑ+ΟΜ 2'!G49</f>
        <v>0</v>
      </c>
      <c r="E93" s="15">
        <f t="shared" si="18"/>
        <v>0</v>
      </c>
      <c r="F93" s="79">
        <f>D93+'[1]2025 Μάρτιος'!F93</f>
        <v>0</v>
      </c>
      <c r="G93" s="15">
        <f t="shared" si="19"/>
        <v>0</v>
      </c>
      <c r="H93" s="14"/>
      <c r="I93" s="26" t="e">
        <f t="shared" si="20"/>
        <v>#DIV/0!</v>
      </c>
      <c r="J93" s="27"/>
      <c r="K93" s="27" t="e">
        <f t="shared" si="21"/>
        <v>#DIV/0!</v>
      </c>
      <c r="L93" s="79">
        <v>0</v>
      </c>
      <c r="M93" s="15">
        <f t="shared" si="22"/>
        <v>0</v>
      </c>
      <c r="N93" s="10">
        <f>L93+'[1]2025 Μάρτιος'!N93</f>
        <v>0</v>
      </c>
      <c r="O93" s="15">
        <f t="shared" si="23"/>
        <v>0</v>
      </c>
      <c r="P93" s="27"/>
      <c r="Q93" s="28" t="e">
        <f t="shared" si="24"/>
        <v>#DIV/0!</v>
      </c>
    </row>
    <row r="94" spans="1:17" ht="15" customHeight="1" x14ac:dyDescent="0.25">
      <c r="A94" s="67">
        <v>93</v>
      </c>
      <c r="B94" s="67">
        <v>14</v>
      </c>
      <c r="C94" s="45" t="str">
        <f>[1]ΑΝΤΙΣΤΟΙΧΙΣΗ!L200</f>
        <v xml:space="preserve">Ύδρευση </v>
      </c>
      <c r="D94" s="79">
        <f>'[1]2025_60-69 ΕΞΟΔΑ+ΟΜ 2'!G50</f>
        <v>0</v>
      </c>
      <c r="E94" s="15">
        <f t="shared" si="18"/>
        <v>0</v>
      </c>
      <c r="F94" s="79">
        <f>D94+'[1]2025 Μάρτιος'!F94</f>
        <v>0</v>
      </c>
      <c r="G94" s="15">
        <f t="shared" si="19"/>
        <v>0</v>
      </c>
      <c r="H94" s="81"/>
      <c r="I94" s="26" t="e">
        <f t="shared" si="20"/>
        <v>#DIV/0!</v>
      </c>
      <c r="J94" s="81"/>
      <c r="K94" s="27" t="e">
        <f t="shared" si="21"/>
        <v>#DIV/0!</v>
      </c>
      <c r="L94" s="79">
        <v>0</v>
      </c>
      <c r="M94" s="15">
        <f t="shared" si="22"/>
        <v>0</v>
      </c>
      <c r="N94" s="10">
        <f>L94+'[1]2025 Μάρτιος'!N94</f>
        <v>0</v>
      </c>
      <c r="O94" s="15">
        <f t="shared" si="23"/>
        <v>0</v>
      </c>
      <c r="P94" s="81"/>
      <c r="Q94" s="28" t="e">
        <f t="shared" si="24"/>
        <v>#DIV/0!</v>
      </c>
    </row>
    <row r="95" spans="1:17" ht="28.5" customHeight="1" x14ac:dyDescent="0.25">
      <c r="A95" s="67">
        <v>94</v>
      </c>
      <c r="B95" s="67">
        <v>15</v>
      </c>
      <c r="C95" s="45" t="str">
        <f>[1]ΑΝΤΙΣΤΟΙΧΙΣΗ!L201</f>
        <v xml:space="preserve">Ασφάλιστρα </v>
      </c>
      <c r="D95" s="79">
        <f>'[1]2025_60-69 ΕΞΟΔΑ+ΟΜ 2'!G51</f>
        <v>0</v>
      </c>
      <c r="E95" s="15">
        <f t="shared" si="18"/>
        <v>0</v>
      </c>
      <c r="F95" s="79">
        <f>D95+'[1]2025 Μάρτιος'!F95</f>
        <v>0</v>
      </c>
      <c r="G95" s="15">
        <f t="shared" si="19"/>
        <v>0</v>
      </c>
      <c r="H95" s="14"/>
      <c r="I95" s="26" t="e">
        <f t="shared" si="20"/>
        <v>#DIV/0!</v>
      </c>
      <c r="J95" s="27"/>
      <c r="K95" s="27" t="e">
        <f t="shared" si="21"/>
        <v>#DIV/0!</v>
      </c>
      <c r="L95" s="79">
        <v>0</v>
      </c>
      <c r="M95" s="15">
        <f t="shared" si="22"/>
        <v>0</v>
      </c>
      <c r="N95" s="10">
        <f>L95+'[1]2025 Μάρτιος'!N95</f>
        <v>246.76</v>
      </c>
      <c r="O95" s="15">
        <f t="shared" si="23"/>
        <v>1.0446331316683944E-2</v>
      </c>
      <c r="P95" s="27"/>
      <c r="Q95" s="28" t="e">
        <f t="shared" si="24"/>
        <v>#DIV/0!</v>
      </c>
    </row>
    <row r="96" spans="1:17" ht="15" customHeight="1" x14ac:dyDescent="0.25">
      <c r="A96" s="67">
        <v>95</v>
      </c>
      <c r="B96" s="67">
        <v>16</v>
      </c>
      <c r="C96" s="45" t="str">
        <f>[1]ΑΝΤΙΣΤΟΙΧΙΣΗ!L202</f>
        <v xml:space="preserve">Έντυπα και γραφική Ύλη </v>
      </c>
      <c r="D96" s="79">
        <f>'[1]2025_60-69 ΕΞΟΔΑ+ΟΜ 2'!G52</f>
        <v>34.4</v>
      </c>
      <c r="E96" s="15">
        <f t="shared" si="18"/>
        <v>2.6605700426000573E-3</v>
      </c>
      <c r="F96" s="79">
        <f>D96+'[1]2025 Μάρτιος'!F96</f>
        <v>304.21999999999997</v>
      </c>
      <c r="G96" s="15">
        <f t="shared" si="19"/>
        <v>7.8967888503218217E-3</v>
      </c>
      <c r="H96" s="14"/>
      <c r="I96" s="26" t="e">
        <f t="shared" si="20"/>
        <v>#DIV/0!</v>
      </c>
      <c r="J96" s="27"/>
      <c r="K96" s="27" t="e">
        <f t="shared" si="21"/>
        <v>#DIV/0!</v>
      </c>
      <c r="L96" s="79">
        <v>0</v>
      </c>
      <c r="M96" s="15">
        <f t="shared" si="22"/>
        <v>0</v>
      </c>
      <c r="N96" s="10">
        <f>L96+'[1]2025 Μάρτιος'!N96</f>
        <v>8.0399999999999991</v>
      </c>
      <c r="O96" s="15">
        <f t="shared" si="23"/>
        <v>3.4036514745557994E-4</v>
      </c>
      <c r="P96" s="27"/>
      <c r="Q96" s="28" t="e">
        <f t="shared" si="24"/>
        <v>#DIV/0!</v>
      </c>
    </row>
    <row r="97" spans="1:17" ht="15" customHeight="1" x14ac:dyDescent="0.25">
      <c r="A97" s="67">
        <v>96</v>
      </c>
      <c r="B97" s="67">
        <v>17</v>
      </c>
      <c r="C97" s="45" t="str">
        <f>[1]ΑΝΤΙΣΤΟΙΧΙΣΗ!L203</f>
        <v xml:space="preserve">Υλικά Καθαριότητας </v>
      </c>
      <c r="D97" s="79">
        <f>'[1]2025_60-69 ΕΞΟΔΑ+ΟΜ 2'!G53</f>
        <v>0</v>
      </c>
      <c r="E97" s="15">
        <f t="shared" si="18"/>
        <v>0</v>
      </c>
      <c r="F97" s="79">
        <f>D97+'[1]2025 Μάρτιος'!F97</f>
        <v>0</v>
      </c>
      <c r="G97" s="15">
        <f t="shared" si="19"/>
        <v>0</v>
      </c>
      <c r="H97" s="14"/>
      <c r="I97" s="26" t="e">
        <f t="shared" si="20"/>
        <v>#DIV/0!</v>
      </c>
      <c r="J97" s="27"/>
      <c r="K97" s="27" t="e">
        <f t="shared" si="21"/>
        <v>#DIV/0!</v>
      </c>
      <c r="L97" s="79">
        <v>0</v>
      </c>
      <c r="M97" s="15">
        <f t="shared" si="22"/>
        <v>0</v>
      </c>
      <c r="N97" s="10">
        <f>L97+'[1]2025 Μάρτιος'!N97</f>
        <v>0</v>
      </c>
      <c r="O97" s="15">
        <f t="shared" si="23"/>
        <v>0</v>
      </c>
      <c r="P97" s="27"/>
      <c r="Q97" s="28" t="e">
        <f t="shared" si="24"/>
        <v>#DIV/0!</v>
      </c>
    </row>
    <row r="98" spans="1:17" ht="15" customHeight="1" x14ac:dyDescent="0.25">
      <c r="A98" s="67">
        <v>97</v>
      </c>
      <c r="B98" s="67">
        <v>18</v>
      </c>
      <c r="C98" s="72" t="str">
        <f>[1]ΑΝΤΙΣΤΟΙΧΙΣΗ!L204</f>
        <v>Υλικά Φαρμακείου</v>
      </c>
      <c r="D98" s="79">
        <f>'[1]2025_60-69 ΕΞΟΔΑ+ΟΜ 2'!G54</f>
        <v>0</v>
      </c>
      <c r="E98" s="15">
        <f t="shared" si="18"/>
        <v>0</v>
      </c>
      <c r="F98" s="79">
        <f>D98+'[1]2025 Μάρτιος'!F98</f>
        <v>0</v>
      </c>
      <c r="G98" s="15">
        <f t="shared" si="19"/>
        <v>0</v>
      </c>
      <c r="H98" s="14"/>
      <c r="I98" s="26" t="e">
        <f t="shared" si="20"/>
        <v>#DIV/0!</v>
      </c>
      <c r="J98" s="27"/>
      <c r="K98" s="27" t="e">
        <f t="shared" si="21"/>
        <v>#DIV/0!</v>
      </c>
      <c r="L98" s="79">
        <v>0</v>
      </c>
      <c r="M98" s="15">
        <f t="shared" si="22"/>
        <v>0</v>
      </c>
      <c r="N98" s="10">
        <f>L98+'[1]2025 Μάρτιος'!N98</f>
        <v>0</v>
      </c>
      <c r="O98" s="15">
        <f t="shared" si="23"/>
        <v>0</v>
      </c>
      <c r="P98" s="27"/>
      <c r="Q98" s="28" t="e">
        <f t="shared" si="24"/>
        <v>#DIV/0!</v>
      </c>
    </row>
    <row r="99" spans="1:17" ht="15" customHeight="1" x14ac:dyDescent="0.25">
      <c r="A99" s="67">
        <v>98</v>
      </c>
      <c r="B99" s="67">
        <v>19</v>
      </c>
      <c r="C99" s="46" t="str">
        <f>[1]ΑΝΤΙΣΤΟΙΧΙΣΗ!L205</f>
        <v xml:space="preserve">Αγορές εφαρμογών για Marketing </v>
      </c>
      <c r="D99" s="79">
        <f>'[1]2025_60-69 ΕΞΟΔΑ+ΟΜ 2'!G55</f>
        <v>2500</v>
      </c>
      <c r="E99" s="15">
        <f t="shared" si="18"/>
        <v>0.19335538100291114</v>
      </c>
      <c r="F99" s="79">
        <f>D99+'[1]2025 Μάρτιος'!F99</f>
        <v>4747.45</v>
      </c>
      <c r="G99" s="15">
        <f t="shared" si="19"/>
        <v>0.12323190529044879</v>
      </c>
      <c r="H99" s="14"/>
      <c r="I99" s="26" t="e">
        <f t="shared" si="20"/>
        <v>#DIV/0!</v>
      </c>
      <c r="J99" s="27"/>
      <c r="K99" s="27" t="e">
        <f t="shared" si="21"/>
        <v>#DIV/0!</v>
      </c>
      <c r="L99" s="79">
        <v>37.19</v>
      </c>
      <c r="M99" s="15">
        <f t="shared" si="22"/>
        <v>4.0920789279391395E-3</v>
      </c>
      <c r="N99" s="10">
        <f>L99+'[1]2025 Μάρτιος'!N99</f>
        <v>119.88</v>
      </c>
      <c r="O99" s="15">
        <f t="shared" si="23"/>
        <v>5.0749967508675279E-3</v>
      </c>
      <c r="P99" s="27"/>
      <c r="Q99" s="28" t="e">
        <f t="shared" si="24"/>
        <v>#DIV/0!</v>
      </c>
    </row>
    <row r="100" spans="1:17" ht="15" customHeight="1" x14ac:dyDescent="0.25">
      <c r="A100" s="67">
        <v>99</v>
      </c>
      <c r="B100" s="67">
        <v>20</v>
      </c>
      <c r="C100" s="46" t="str">
        <f>[1]ΑΝΤΙΣΤΟΙΧΙΣΗ!L206</f>
        <v>Αμοιβές συνεργατών ( Συνδρομές για Marketing - Ιστοσελίδα _ Editing 3D  -)</v>
      </c>
      <c r="D100" s="79">
        <f>'[1]2025_60-69 ΕΞΟΔΑ+ΟΜ 2'!G56</f>
        <v>89.14</v>
      </c>
      <c r="E100" s="15">
        <f t="shared" si="18"/>
        <v>6.8942794650397998E-3</v>
      </c>
      <c r="F100" s="79">
        <f>D100+'[1]2025 Μάρτιος'!F100</f>
        <v>801.03</v>
      </c>
      <c r="G100" s="15">
        <f t="shared" si="19"/>
        <v>2.0792731486336494E-2</v>
      </c>
      <c r="H100" s="14"/>
      <c r="I100" s="26" t="e">
        <f t="shared" si="20"/>
        <v>#DIV/0!</v>
      </c>
      <c r="J100" s="27"/>
      <c r="K100" s="27" t="e">
        <f t="shared" si="21"/>
        <v>#DIV/0!</v>
      </c>
      <c r="L100" s="79">
        <v>645.52</v>
      </c>
      <c r="M100" s="15">
        <f t="shared" si="22"/>
        <v>7.1027663069730393E-2</v>
      </c>
      <c r="N100" s="10">
        <f>L100+'[1]2025 Μάρτιος'!N100</f>
        <v>1305.52</v>
      </c>
      <c r="O100" s="15">
        <f t="shared" si="23"/>
        <v>5.5267849167438904E-2</v>
      </c>
      <c r="P100" s="27"/>
      <c r="Q100" s="28" t="e">
        <f t="shared" si="24"/>
        <v>#DIV/0!</v>
      </c>
    </row>
    <row r="101" spans="1:17" ht="25.5" customHeight="1" x14ac:dyDescent="0.25">
      <c r="A101" s="67">
        <v>100</v>
      </c>
      <c r="B101" s="67">
        <v>21</v>
      </c>
      <c r="C101" s="46" t="str">
        <f>[1]ΑΝΤΙΣΤΟΙΧΙΣΗ!L207</f>
        <v xml:space="preserve">Αμοιβές Τρίτων </v>
      </c>
      <c r="D101" s="79">
        <f>'[1]2025_60-69 ΕΞΟΔΑ+ΟΜ 2'!G57</f>
        <v>0</v>
      </c>
      <c r="E101" s="15">
        <f t="shared" si="18"/>
        <v>0</v>
      </c>
      <c r="F101" s="79">
        <f>D101+'[1]2025 Μάρτιος'!F101</f>
        <v>0</v>
      </c>
      <c r="G101" s="15">
        <f t="shared" si="19"/>
        <v>0</v>
      </c>
      <c r="H101" s="14"/>
      <c r="I101" s="26" t="e">
        <f t="shared" si="20"/>
        <v>#DIV/0!</v>
      </c>
      <c r="J101" s="27"/>
      <c r="K101" s="27" t="e">
        <f t="shared" si="21"/>
        <v>#DIV/0!</v>
      </c>
      <c r="L101" s="79">
        <v>0</v>
      </c>
      <c r="M101" s="15">
        <f t="shared" si="22"/>
        <v>0</v>
      </c>
      <c r="N101" s="10">
        <f>L101+'[1]2025 Μάρτιος'!N101</f>
        <v>0</v>
      </c>
      <c r="O101" s="15">
        <f t="shared" si="23"/>
        <v>0</v>
      </c>
      <c r="P101" s="27"/>
      <c r="Q101" s="28" t="e">
        <f t="shared" si="24"/>
        <v>#DIV/0!</v>
      </c>
    </row>
    <row r="102" spans="1:17" ht="24" customHeight="1" x14ac:dyDescent="0.25">
      <c r="A102" s="67">
        <v>101</v>
      </c>
      <c r="B102" s="67">
        <v>22</v>
      </c>
      <c r="C102" s="82" t="str">
        <f>[1]ΑΝΤΙΣΤΟΙΧΙΣΗ!L208</f>
        <v>Επισκευές - Συντηρήσεις</v>
      </c>
      <c r="D102" s="79">
        <f>'[1]2025_60-69 ΕΞΟΔΑ+ΟΜ 2'!G58</f>
        <v>0</v>
      </c>
      <c r="E102" s="15">
        <f t="shared" si="18"/>
        <v>0</v>
      </c>
      <c r="F102" s="79">
        <f>D102+'[1]2025 Μάρτιος'!F102</f>
        <v>0</v>
      </c>
      <c r="G102" s="15">
        <f t="shared" si="19"/>
        <v>0</v>
      </c>
      <c r="H102" s="14"/>
      <c r="I102" s="26" t="e">
        <f t="shared" si="20"/>
        <v>#DIV/0!</v>
      </c>
      <c r="J102" s="27"/>
      <c r="K102" s="27" t="e">
        <f t="shared" si="21"/>
        <v>#DIV/0!</v>
      </c>
      <c r="L102" s="79">
        <v>0</v>
      </c>
      <c r="M102" s="15">
        <f t="shared" si="22"/>
        <v>0</v>
      </c>
      <c r="N102" s="10">
        <f>L102+'[1]2025 Μάρτιος'!N102</f>
        <v>1396.23</v>
      </c>
      <c r="O102" s="15">
        <f t="shared" si="23"/>
        <v>5.9107963909440855E-2</v>
      </c>
      <c r="P102" s="27"/>
      <c r="Q102" s="28" t="e">
        <f t="shared" si="24"/>
        <v>#DIV/0!</v>
      </c>
    </row>
    <row r="103" spans="1:17" ht="15.75" hidden="1" customHeight="1" x14ac:dyDescent="0.25">
      <c r="A103" s="67">
        <v>102</v>
      </c>
      <c r="B103" s="67">
        <v>23</v>
      </c>
      <c r="C103" s="72" t="str">
        <f>[1]ΑΝΤΙΣΤΟΙΧΙΣΗ!L209</f>
        <v xml:space="preserve">Εξοδα προβολής και διαφήμισης </v>
      </c>
      <c r="D103" s="79">
        <f>'[1]2025_60-69 ΕΞΟΔΑ+ΟΜ 2'!G59</f>
        <v>83.83</v>
      </c>
      <c r="E103" s="15">
        <f t="shared" si="18"/>
        <v>6.4835926357896161E-3</v>
      </c>
      <c r="F103" s="79">
        <f>D103+'[1]2025 Μάρτιος'!F103</f>
        <v>2273.7399999999998</v>
      </c>
      <c r="G103" s="15">
        <f t="shared" si="19"/>
        <v>5.9020592599206945E-2</v>
      </c>
      <c r="H103" s="14"/>
      <c r="I103" s="26" t="e">
        <f t="shared" si="20"/>
        <v>#DIV/0!</v>
      </c>
      <c r="J103" s="27"/>
      <c r="K103" s="27" t="e">
        <f t="shared" si="21"/>
        <v>#DIV/0!</v>
      </c>
      <c r="L103" s="79">
        <v>1000</v>
      </c>
      <c r="M103" s="15">
        <f t="shared" si="22"/>
        <v>0.11003170013280827</v>
      </c>
      <c r="N103" s="10">
        <f>L103+'[1]2025 Μάρτιος'!N103</f>
        <v>2598.29</v>
      </c>
      <c r="O103" s="15">
        <f t="shared" si="23"/>
        <v>0.10999594017193519</v>
      </c>
      <c r="P103" s="27"/>
      <c r="Q103" s="28" t="e">
        <f t="shared" si="24"/>
        <v>#DIV/0!</v>
      </c>
    </row>
    <row r="104" spans="1:17" ht="15.75" hidden="1" customHeight="1" x14ac:dyDescent="0.25">
      <c r="A104" s="67">
        <v>103</v>
      </c>
      <c r="B104" s="67">
        <v>24</v>
      </c>
      <c r="C104" s="82" t="str">
        <f>[1]ΑΝΤΙΣΤΟΙΧΙΣΗ!L210</f>
        <v>Εξοδα εκθέσεων και επιδείξεων</v>
      </c>
      <c r="D104" s="79">
        <f>'[1]2025_60-69 ΕΞΟΔΑ+ΟΜ 2'!G60</f>
        <v>0</v>
      </c>
      <c r="E104" s="15">
        <f t="shared" si="18"/>
        <v>0</v>
      </c>
      <c r="F104" s="79">
        <f>D104+'[1]2025 Μάρτιος'!F104</f>
        <v>0</v>
      </c>
      <c r="G104" s="15">
        <f t="shared" si="19"/>
        <v>0</v>
      </c>
      <c r="H104" s="14"/>
      <c r="I104" s="26" t="e">
        <f t="shared" si="20"/>
        <v>#DIV/0!</v>
      </c>
      <c r="J104" s="27"/>
      <c r="K104" s="27" t="e">
        <f t="shared" si="21"/>
        <v>#DIV/0!</v>
      </c>
      <c r="L104" s="79">
        <v>0</v>
      </c>
      <c r="M104" s="15">
        <f t="shared" si="22"/>
        <v>0</v>
      </c>
      <c r="N104" s="10">
        <f>L104+'[1]2025 Μάρτιος'!N104</f>
        <v>0</v>
      </c>
      <c r="O104" s="15">
        <f t="shared" si="23"/>
        <v>0</v>
      </c>
      <c r="P104" s="27"/>
      <c r="Q104" s="28" t="e">
        <f t="shared" si="24"/>
        <v>#DIV/0!</v>
      </c>
    </row>
    <row r="105" spans="1:17" ht="31.5" customHeight="1" x14ac:dyDescent="0.25">
      <c r="A105" s="67">
        <v>104</v>
      </c>
      <c r="B105" s="67">
        <v>25</v>
      </c>
      <c r="C105" s="82" t="str">
        <f>[1]ΑΝΤΙΣΤΟΙΧΙΣΗ!L211</f>
        <v>Αποσβέσεις ( Εξοπλισμού R.DEP. &amp; M.DEP.)</v>
      </c>
      <c r="D105" s="79">
        <f>'[1]2025_60-69 ΕΞΟΔΑ+ΟΜ 2'!G61</f>
        <v>0</v>
      </c>
      <c r="E105" s="15">
        <f t="shared" si="18"/>
        <v>0</v>
      </c>
      <c r="F105" s="79">
        <f>D105+'[1]2025 Μάρτιος'!F105</f>
        <v>0</v>
      </c>
      <c r="G105" s="15">
        <f t="shared" si="19"/>
        <v>0</v>
      </c>
      <c r="H105" s="14"/>
      <c r="I105" s="26" t="e">
        <f t="shared" si="20"/>
        <v>#DIV/0!</v>
      </c>
      <c r="J105" s="27"/>
      <c r="K105" s="27" t="e">
        <f>J105/$J$80</f>
        <v>#DIV/0!</v>
      </c>
      <c r="L105" s="79">
        <v>0</v>
      </c>
      <c r="M105" s="15">
        <f t="shared" si="22"/>
        <v>0</v>
      </c>
      <c r="N105" s="10">
        <f>L105+'[1]2025 Μάρτιος'!N105</f>
        <v>0</v>
      </c>
      <c r="O105" s="15">
        <f t="shared" si="23"/>
        <v>0</v>
      </c>
      <c r="P105" s="27"/>
      <c r="Q105" s="28" t="e">
        <f t="shared" si="24"/>
        <v>#DIV/0!</v>
      </c>
    </row>
    <row r="106" spans="1:17" ht="45" customHeight="1" x14ac:dyDescent="0.25">
      <c r="A106" s="67">
        <v>105</v>
      </c>
      <c r="B106" s="67">
        <v>26</v>
      </c>
      <c r="C106" s="82">
        <f>[1]ΑΝΤΙΣΤΟΙΧΙΣΗ!L212</f>
        <v>0</v>
      </c>
      <c r="D106" s="79"/>
      <c r="E106" s="15"/>
      <c r="F106" s="79"/>
      <c r="G106" s="15"/>
      <c r="H106" s="14"/>
      <c r="I106" s="26"/>
      <c r="J106" s="27"/>
      <c r="K106" s="27"/>
      <c r="L106" s="79"/>
      <c r="M106" s="15"/>
      <c r="N106" s="27"/>
      <c r="O106" s="27"/>
      <c r="P106" s="27"/>
      <c r="Q106" s="28"/>
    </row>
    <row r="107" spans="1:17" ht="30" customHeight="1" x14ac:dyDescent="0.25">
      <c r="A107" s="67">
        <v>106</v>
      </c>
      <c r="B107" s="67">
        <v>27</v>
      </c>
      <c r="C107" s="82">
        <f>[1]ΑΝΤΙΣΤΟΙΧΙΣΗ!L213</f>
        <v>0</v>
      </c>
      <c r="D107" s="79"/>
      <c r="E107" s="15"/>
      <c r="F107" s="79"/>
      <c r="G107" s="15"/>
      <c r="H107" s="14"/>
      <c r="I107" s="26"/>
      <c r="J107" s="27"/>
      <c r="K107" s="27"/>
      <c r="L107" s="79"/>
      <c r="M107" s="15"/>
      <c r="N107" s="27"/>
      <c r="O107" s="27"/>
      <c r="P107" s="27"/>
      <c r="Q107" s="28"/>
    </row>
    <row r="108" spans="1:17" ht="15" customHeight="1" x14ac:dyDescent="0.25">
      <c r="A108" s="67">
        <v>107</v>
      </c>
      <c r="B108" s="67">
        <v>28</v>
      </c>
      <c r="C108" s="82">
        <f>[1]ΑΝΤΙΣΤΟΙΧΙΣΗ!L214</f>
        <v>0</v>
      </c>
      <c r="D108" s="79"/>
      <c r="E108" s="15"/>
      <c r="F108" s="79"/>
      <c r="G108" s="15"/>
      <c r="H108" s="14"/>
      <c r="I108" s="26"/>
      <c r="J108" s="27"/>
      <c r="K108" s="27"/>
      <c r="L108" s="79"/>
      <c r="M108" s="15"/>
      <c r="N108" s="27"/>
      <c r="O108" s="27"/>
      <c r="P108" s="27"/>
      <c r="Q108" s="28"/>
    </row>
    <row r="109" spans="1:17" ht="28.5" customHeight="1" x14ac:dyDescent="0.25">
      <c r="A109" s="67">
        <v>108</v>
      </c>
      <c r="B109" s="67">
        <v>29</v>
      </c>
      <c r="C109" s="82">
        <f>[1]ΑΝΤΙΣΤΟΙΧΙΣΗ!L215</f>
        <v>0</v>
      </c>
      <c r="D109" s="79"/>
      <c r="E109" s="15"/>
      <c r="F109" s="79"/>
      <c r="G109" s="15"/>
      <c r="H109" s="14"/>
      <c r="I109" s="12"/>
      <c r="J109" s="83"/>
      <c r="K109" s="11"/>
      <c r="L109" s="79"/>
      <c r="M109" s="15"/>
      <c r="N109" s="83"/>
      <c r="O109" s="83"/>
      <c r="P109" s="83"/>
      <c r="Q109" s="28"/>
    </row>
    <row r="110" spans="1:17" ht="15" customHeight="1" x14ac:dyDescent="0.25">
      <c r="A110" s="67">
        <v>109</v>
      </c>
      <c r="B110" s="67">
        <v>30</v>
      </c>
      <c r="C110" s="84">
        <f>[1]ΑΝΤΙΣΤΟΙΧΙΣΗ!L216</f>
        <v>0</v>
      </c>
      <c r="D110" s="79"/>
      <c r="E110" s="15"/>
      <c r="F110" s="79"/>
      <c r="G110" s="15"/>
      <c r="H110" s="14"/>
      <c r="I110" s="12"/>
      <c r="J110" s="83"/>
      <c r="K110" s="11"/>
      <c r="L110" s="79"/>
      <c r="M110" s="15"/>
      <c r="N110" s="83"/>
      <c r="O110" s="83"/>
      <c r="P110" s="83"/>
      <c r="Q110" s="28"/>
    </row>
    <row r="111" spans="1:17" ht="15" customHeight="1" x14ac:dyDescent="0.25">
      <c r="A111" s="60">
        <v>110</v>
      </c>
      <c r="B111" s="60"/>
      <c r="C111" s="20" t="s">
        <v>41</v>
      </c>
      <c r="D111" s="7">
        <f>'[1]2025_60-69 ΕΞΟΔΑ+ΟΜ 2'!G36</f>
        <v>12929.560000000001</v>
      </c>
      <c r="E111" s="8"/>
      <c r="F111" s="7">
        <f>D111+'[1]2025 Μάρτιος'!F111</f>
        <v>38524.520000000004</v>
      </c>
      <c r="G111" s="8"/>
      <c r="H111" s="7">
        <f>SUM(H81:H110)</f>
        <v>0</v>
      </c>
      <c r="I111" s="8"/>
      <c r="J111" s="7">
        <f>SUM(J81:J110)</f>
        <v>0</v>
      </c>
      <c r="K111" s="8"/>
      <c r="L111" s="7">
        <f>SUM(L81:L110)</f>
        <v>9088.2899999999991</v>
      </c>
      <c r="M111" s="8"/>
      <c r="N111" s="7">
        <f>SUM(N81:N110)</f>
        <v>23621.690000000002</v>
      </c>
      <c r="O111" s="8"/>
      <c r="P111" s="7">
        <f>SUM(P81:P110)</f>
        <v>0</v>
      </c>
      <c r="Q111" s="8"/>
    </row>
    <row r="112" spans="1:17" ht="15" customHeight="1" x14ac:dyDescent="0.25">
      <c r="A112" s="60">
        <v>111</v>
      </c>
      <c r="B112" s="60"/>
      <c r="C112" s="22" t="s">
        <v>18</v>
      </c>
      <c r="D112" s="7">
        <f>D80-D111</f>
        <v>0</v>
      </c>
      <c r="E112" s="8"/>
      <c r="F112" s="7">
        <f>F80-F111</f>
        <v>0</v>
      </c>
      <c r="G112" s="8"/>
      <c r="H112" s="7">
        <f>H80-H111</f>
        <v>0</v>
      </c>
      <c r="I112" s="8"/>
      <c r="J112" s="7">
        <f>J80-J111</f>
        <v>0</v>
      </c>
      <c r="K112" s="8"/>
      <c r="L112" s="7">
        <f>L80-L111</f>
        <v>0</v>
      </c>
      <c r="M112" s="8"/>
      <c r="N112" s="7">
        <f>N80-N111</f>
        <v>0</v>
      </c>
      <c r="O112" s="8"/>
      <c r="P112" s="7">
        <f>P80-P111</f>
        <v>0</v>
      </c>
      <c r="Q112" s="8"/>
    </row>
    <row r="113" spans="1:17" ht="15" customHeight="1" x14ac:dyDescent="0.25">
      <c r="A113" s="85">
        <v>112</v>
      </c>
      <c r="B113" s="85"/>
      <c r="C113" s="78" t="s">
        <v>160</v>
      </c>
      <c r="D113" s="181" t="str">
        <f>[1]ΑΝΤΙΣΤΟΙΧΙΣΗ!$F$32</f>
        <v xml:space="preserve">ΠΡΑΓΜΑΤΟΠΟΙΗΘΕΝΤΑ ΜΗΝΟΣ ΤΡΕΧ. ΕΤΟΥΣ </v>
      </c>
      <c r="E113" s="181"/>
      <c r="F113" s="181"/>
      <c r="G113" s="181"/>
      <c r="H113" s="181" t="str">
        <f>[1]ΑΝΤΙΣΤΟΙΧΙΣΗ!$F$35</f>
        <v>ΠΡΟΥΠΟΛΟΓΙΣΜΟΣ ΤΡΕΧΟΝΤΟΣ ΕΤΟΥΣ</v>
      </c>
      <c r="I113" s="181"/>
      <c r="J113" s="181"/>
      <c r="K113" s="181"/>
      <c r="L113" s="181" t="str">
        <f>[1]ΑΝΤΙΣΤΟΙΧΙΣΗ!$F$68</f>
        <v>ΠΡΑΓΜΑΤΟΠΟΙΗΘΕΝΤΑ ΠΡΟΗΓΟΥΜΕΝΟΥ ΕΤΟΥΣ</v>
      </c>
      <c r="M113" s="181"/>
      <c r="N113" s="181"/>
      <c r="O113" s="181">
        <f>[1]ΑΝΤΙΣΤΟΙΧΙΣΗ!$D$33</f>
        <v>2024</v>
      </c>
      <c r="P113" s="182" t="str">
        <f>[1]ΑΝΤΙΣΤΟΙΧΙΣΗ!$F$100</f>
        <v xml:space="preserve">ΣΥΓΚΡΙΣΕΙΣ </v>
      </c>
      <c r="Q113" s="182">
        <f>[1]ΑΝΤΙΣΤΟΙΧΙΣΗ!$H$141</f>
        <v>2024</v>
      </c>
    </row>
    <row r="114" spans="1:17" ht="15" customHeight="1" x14ac:dyDescent="0.25">
      <c r="A114" s="60">
        <v>113</v>
      </c>
      <c r="B114" s="19"/>
      <c r="C114" s="5" t="s">
        <v>161</v>
      </c>
      <c r="D114" s="179" t="str">
        <f>[1]ΑΝΤΙΣΤΟΙΧΙΣΗ!$F$109</f>
        <v xml:space="preserve">ΑΠΡΙΛΙΟΣ ΤΡΕΧΟΝ ΕΤΟΣ </v>
      </c>
      <c r="E114" s="179"/>
      <c r="F114" s="179"/>
      <c r="G114" s="61">
        <f>[1]ΑΝΤΙΣΤΟΙΧΙΣΗ!$D$34</f>
        <v>2025</v>
      </c>
      <c r="H114" s="179" t="str">
        <f>[1]ΑΝΤΙΣΤΟΙΧΙΣΗ!$F$109</f>
        <v xml:space="preserve">ΑΠΡΙΛΙΟΣ ΤΡΕΧΟΝ ΕΤΟΣ </v>
      </c>
      <c r="I114" s="179"/>
      <c r="J114" s="179"/>
      <c r="K114" s="61">
        <f>[1]ΑΝΤΙΣΤΟΙΧΙΣΗ!$D$34</f>
        <v>2025</v>
      </c>
      <c r="L114" s="179" t="str">
        <f>[1]ΑΝΤΙΣΤΟΙΧΙΣΗ!$F$123</f>
        <v>ΑΠΡΙΛΙΟΣ ΠΡΟΗΓΟΥΜΕΝΟΥ ΕΤΟΥΣ</v>
      </c>
      <c r="M114" s="179"/>
      <c r="N114" s="179"/>
      <c r="O114" s="61">
        <f>[1]ΑΝΤΙΣΤΟΙΧΙΣΗ!$D$33</f>
        <v>2024</v>
      </c>
      <c r="P114" s="179"/>
      <c r="Q114" s="179"/>
    </row>
    <row r="115" spans="1:17" ht="28.5" customHeight="1" x14ac:dyDescent="0.25">
      <c r="A115" s="69">
        <v>114</v>
      </c>
      <c r="B115" s="69" t="s">
        <v>42</v>
      </c>
      <c r="C115" s="62" t="s">
        <v>20</v>
      </c>
      <c r="D115" s="62" t="s">
        <v>166</v>
      </c>
      <c r="E115" s="63" t="s">
        <v>35</v>
      </c>
      <c r="F115" s="63" t="s">
        <v>36</v>
      </c>
      <c r="G115" s="63" t="s">
        <v>27</v>
      </c>
      <c r="H115" s="63" t="s">
        <v>38</v>
      </c>
      <c r="I115" s="63" t="s">
        <v>39</v>
      </c>
      <c r="J115" s="63" t="s">
        <v>36</v>
      </c>
      <c r="K115" s="63" t="s">
        <v>37</v>
      </c>
      <c r="L115" s="63" t="s">
        <v>38</v>
      </c>
      <c r="M115" s="63" t="s">
        <v>39</v>
      </c>
      <c r="N115" s="63" t="s">
        <v>36</v>
      </c>
      <c r="O115" s="63" t="s">
        <v>27</v>
      </c>
      <c r="P115" s="63" t="s">
        <v>28</v>
      </c>
      <c r="Q115" s="63" t="s">
        <v>40</v>
      </c>
    </row>
    <row r="116" spans="1:17" ht="28.5" customHeight="1" x14ac:dyDescent="0.25">
      <c r="A116" s="60">
        <v>115</v>
      </c>
      <c r="B116" s="19" t="s">
        <v>2</v>
      </c>
      <c r="C116" s="6" t="s">
        <v>167</v>
      </c>
      <c r="D116" s="7">
        <f>SUM(D117:D156)</f>
        <v>10041.650000000001</v>
      </c>
      <c r="E116" s="8"/>
      <c r="F116" s="7">
        <f>SUM(F117:F156)</f>
        <v>39488.04</v>
      </c>
      <c r="G116" s="8"/>
      <c r="H116" s="7">
        <f>SUM(H117:H156)</f>
        <v>0</v>
      </c>
      <c r="I116" s="8"/>
      <c r="J116" s="7">
        <f>SUM(J117:J156)</f>
        <v>0</v>
      </c>
      <c r="K116" s="8"/>
      <c r="L116" s="7">
        <f>SUM(L117:L156)</f>
        <v>7490.6799999999985</v>
      </c>
      <c r="M116" s="8"/>
      <c r="N116" s="7">
        <f>SUM(N117:N156)</f>
        <v>36129.740000000005</v>
      </c>
      <c r="O116" s="8"/>
      <c r="P116" s="7">
        <f>SUM(P117:P156)</f>
        <v>0</v>
      </c>
      <c r="Q116" s="8"/>
    </row>
    <row r="117" spans="1:17" ht="28.5" customHeight="1" x14ac:dyDescent="0.25">
      <c r="A117" s="67">
        <v>116</v>
      </c>
      <c r="B117" s="67">
        <v>1</v>
      </c>
      <c r="C117" s="44" t="str">
        <f>[1]ΑΝΤΙΣΤΟΙΧΙΣΗ!O187</f>
        <v>Μικτές Αποδοχές (Α.Κ.Διοικ.)</v>
      </c>
      <c r="D117" s="14">
        <f>'[1]2025_60-69 ΕΞΟΔΑ+ΟΜ 2'!G74</f>
        <v>1839.83</v>
      </c>
      <c r="E117" s="15">
        <f>D117/$D$116</f>
        <v>0.18321988916164172</v>
      </c>
      <c r="F117" s="10">
        <f>D117+'[1]2025 Μάρτιος'!F117</f>
        <v>5305.25</v>
      </c>
      <c r="G117" s="15">
        <f>F117/$F$116</f>
        <v>0.1343508059655531</v>
      </c>
      <c r="H117" s="14"/>
      <c r="I117" s="29" t="e">
        <f>H117/$H$116</f>
        <v>#DIV/0!</v>
      </c>
      <c r="J117" s="10"/>
      <c r="K117" s="10" t="e">
        <f>J117/$J$116</f>
        <v>#DIV/0!</v>
      </c>
      <c r="L117" s="14">
        <f>'[1]2024_60-69 ΕΞΟΔΑ+ΟΜ 2'!G66</f>
        <v>1313.16</v>
      </c>
      <c r="M117" s="15">
        <f>L117/$L$116</f>
        <v>0.17530584673220592</v>
      </c>
      <c r="N117" s="10">
        <f>L117+'[1]2025 Μάρτιος'!N117</f>
        <v>5513.4699999999993</v>
      </c>
      <c r="O117" s="15">
        <f>N117/$N$116</f>
        <v>0.15260198385042345</v>
      </c>
      <c r="P117" s="10"/>
      <c r="Q117" s="30" t="e">
        <f t="shared" ref="Q117:Q153" si="25">SUM(D117:P117)</f>
        <v>#DIV/0!</v>
      </c>
    </row>
    <row r="118" spans="1:17" ht="15" customHeight="1" x14ac:dyDescent="0.25">
      <c r="A118" s="67">
        <v>117</v>
      </c>
      <c r="B118" s="67">
        <v>2</v>
      </c>
      <c r="C118" s="71" t="str">
        <f>[1]ΑΝΤΙΣΤΟΙΧΙΣΗ!O188</f>
        <v>Ασφαλιστικές εισφορές  (Α.Κ.Διοικ.)</v>
      </c>
      <c r="D118" s="14">
        <f>'[1]2025_60-69 ΕΞΟΔΑ+ΟΜ 2'!G75</f>
        <v>379.11</v>
      </c>
      <c r="E118" s="15">
        <f t="shared" ref="E118:E153" si="26">D118/$D$116</f>
        <v>3.7753755607893118E-2</v>
      </c>
      <c r="F118" s="10">
        <f>D118+'[1]2025 Μάρτιος'!F118</f>
        <v>1079.74</v>
      </c>
      <c r="G118" s="15">
        <f t="shared" ref="G118:G153" si="27">F118/$F$116</f>
        <v>2.7343469060505408E-2</v>
      </c>
      <c r="H118" s="14"/>
      <c r="I118" s="29" t="e">
        <f t="shared" ref="I118:I153" si="28">H118/$H$116</f>
        <v>#DIV/0!</v>
      </c>
      <c r="J118" s="10"/>
      <c r="K118" s="10" t="e">
        <f t="shared" ref="K118:K153" si="29">J118/$J$116</f>
        <v>#DIV/0!</v>
      </c>
      <c r="L118" s="14">
        <f>'[1]2024_60-69 ΕΞΟΔΑ+ΟΜ 2'!G67</f>
        <v>292.7</v>
      </c>
      <c r="M118" s="15">
        <f t="shared" ref="M118:M153" si="30">L118/$L$116</f>
        <v>3.9075224145204444E-2</v>
      </c>
      <c r="N118" s="10">
        <f>L118+'[1]2025 Μάρτιος'!N118</f>
        <v>1105.6200000000001</v>
      </c>
      <c r="O118" s="15">
        <f t="shared" ref="O118:O153" si="31">N118/$N$116</f>
        <v>3.0601382683628501E-2</v>
      </c>
      <c r="P118" s="10"/>
      <c r="Q118" s="30" t="e">
        <f t="shared" si="25"/>
        <v>#DIV/0!</v>
      </c>
    </row>
    <row r="119" spans="1:17" ht="28.5" customHeight="1" x14ac:dyDescent="0.25">
      <c r="A119" s="67">
        <v>118</v>
      </c>
      <c r="B119" s="67">
        <v>3</v>
      </c>
      <c r="C119" s="46" t="str">
        <f>[1]ΑΝΤΙΣΤΟΙΧΙΣΗ!O189</f>
        <v xml:space="preserve">Ενοίκια  Έδρας </v>
      </c>
      <c r="D119" s="14">
        <f>'[1]2025_60-69 ΕΞΟΔΑ+ΟΜ 2'!G76</f>
        <v>875.5</v>
      </c>
      <c r="E119" s="15">
        <f t="shared" si="26"/>
        <v>8.7186866700193683E-2</v>
      </c>
      <c r="F119" s="10">
        <f>D119+'[1]2025 Μάρτιος'!F119</f>
        <v>3502</v>
      </c>
      <c r="G119" s="15">
        <f t="shared" si="27"/>
        <v>8.8685080343314071E-2</v>
      </c>
      <c r="H119" s="14"/>
      <c r="I119" s="29" t="e">
        <f t="shared" si="28"/>
        <v>#DIV/0!</v>
      </c>
      <c r="J119" s="10"/>
      <c r="K119" s="10" t="e">
        <f t="shared" si="29"/>
        <v>#DIV/0!</v>
      </c>
      <c r="L119" s="14">
        <f>'[1]2024_60-69 ΕΞΟΔΑ+ΟΜ 2'!G68</f>
        <v>850</v>
      </c>
      <c r="M119" s="15">
        <f t="shared" si="30"/>
        <v>0.11347434411829102</v>
      </c>
      <c r="N119" s="10">
        <f>L119+'[1]2025 Μάρτιος'!N119</f>
        <v>3400</v>
      </c>
      <c r="O119" s="15">
        <f t="shared" si="31"/>
        <v>9.4105299401545633E-2</v>
      </c>
      <c r="P119" s="10"/>
      <c r="Q119" s="30" t="e">
        <f t="shared" si="25"/>
        <v>#DIV/0!</v>
      </c>
    </row>
    <row r="120" spans="1:17" ht="28.5" customHeight="1" x14ac:dyDescent="0.25">
      <c r="A120" s="67">
        <v>119</v>
      </c>
      <c r="B120" s="67">
        <v>4</v>
      </c>
      <c r="C120" s="46" t="str">
        <f>[1]ΑΝΤΙΣΤΟΙΧΙΣΗ!O190</f>
        <v>Ενοίκιο Αποθήκης Β</v>
      </c>
      <c r="D120" s="14">
        <f>'[1]2025_60-69 ΕΞΟΔΑ+ΟΜ 2'!G77</f>
        <v>0</v>
      </c>
      <c r="E120" s="15">
        <f t="shared" si="26"/>
        <v>0</v>
      </c>
      <c r="F120" s="10">
        <f>D120+'[1]2025 Μάρτιος'!F120</f>
        <v>0</v>
      </c>
      <c r="G120" s="15">
        <f t="shared" si="27"/>
        <v>0</v>
      </c>
      <c r="H120" s="14"/>
      <c r="I120" s="29" t="e">
        <f t="shared" si="28"/>
        <v>#DIV/0!</v>
      </c>
      <c r="J120" s="10"/>
      <c r="K120" s="10" t="e">
        <f t="shared" si="29"/>
        <v>#DIV/0!</v>
      </c>
      <c r="L120" s="14">
        <f>'[1]2024_60-69 ΕΞΟΔΑ+ΟΜ 2'!G69</f>
        <v>0</v>
      </c>
      <c r="M120" s="15">
        <f t="shared" si="30"/>
        <v>0</v>
      </c>
      <c r="N120" s="10">
        <f>L120+'[1]2025 Μάρτιος'!N120</f>
        <v>0</v>
      </c>
      <c r="O120" s="15">
        <f t="shared" si="31"/>
        <v>0</v>
      </c>
      <c r="P120" s="10"/>
      <c r="Q120" s="30" t="e">
        <f t="shared" si="25"/>
        <v>#DIV/0!</v>
      </c>
    </row>
    <row r="121" spans="1:17" ht="28.5" customHeight="1" x14ac:dyDescent="0.25">
      <c r="A121" s="67">
        <v>120</v>
      </c>
      <c r="B121" s="67">
        <v>5</v>
      </c>
      <c r="C121" s="46" t="str">
        <f>[1]ΑΝΤΙΣΤΟΙΧΙΣΗ!O191</f>
        <v>Ενοίκιο Αποθήκης Α</v>
      </c>
      <c r="D121" s="14">
        <f>'[1]2025_60-69 ΕΞΟΔΑ+ΟΜ 2'!G78</f>
        <v>248.55</v>
      </c>
      <c r="E121" s="15">
        <f t="shared" si="26"/>
        <v>2.475190830192249E-2</v>
      </c>
      <c r="F121" s="10">
        <f>D121+'[1]2025 Μάρτιος'!F121</f>
        <v>994.2</v>
      </c>
      <c r="G121" s="15">
        <f t="shared" si="27"/>
        <v>2.5177243540069349E-2</v>
      </c>
      <c r="H121" s="14"/>
      <c r="I121" s="29" t="e">
        <f t="shared" si="28"/>
        <v>#DIV/0!</v>
      </c>
      <c r="J121" s="10"/>
      <c r="K121" s="10" t="e">
        <f t="shared" si="29"/>
        <v>#DIV/0!</v>
      </c>
      <c r="L121" s="14">
        <f>'[1]2024_60-69 ΕΞΟΔΑ+ΟΜ 2'!G70</f>
        <v>241.31</v>
      </c>
      <c r="M121" s="15">
        <f t="shared" si="30"/>
        <v>3.2214698799040951E-2</v>
      </c>
      <c r="N121" s="10">
        <f>L121+'[1]2025 Μάρτιος'!N121</f>
        <v>965.24</v>
      </c>
      <c r="O121" s="15">
        <f t="shared" si="31"/>
        <v>2.6715940939514092E-2</v>
      </c>
      <c r="P121" s="10"/>
      <c r="Q121" s="30" t="e">
        <f t="shared" si="25"/>
        <v>#DIV/0!</v>
      </c>
    </row>
    <row r="122" spans="1:17" ht="15" customHeight="1" x14ac:dyDescent="0.25">
      <c r="A122" s="67">
        <v>121</v>
      </c>
      <c r="B122" s="67">
        <v>6</v>
      </c>
      <c r="C122" s="46" t="str">
        <f>[1]ΑΝΤΙΣΤΟΙΧΙΣΗ!O192</f>
        <v>Ενοίκιο Αριστοφάνους 1</v>
      </c>
      <c r="D122" s="14">
        <f>'[1]2025_60-69 ΕΞΟΔΑ+ΟΜ 2'!G79</f>
        <v>965.25</v>
      </c>
      <c r="E122" s="15">
        <f t="shared" si="26"/>
        <v>9.6124640870773215E-2</v>
      </c>
      <c r="F122" s="10">
        <f>D122+'[1]2025 Μάρτιος'!F122</f>
        <v>3861</v>
      </c>
      <c r="G122" s="15">
        <f t="shared" si="27"/>
        <v>9.7776440664059286E-2</v>
      </c>
      <c r="H122" s="14"/>
      <c r="I122" s="29" t="e">
        <f t="shared" si="28"/>
        <v>#DIV/0!</v>
      </c>
      <c r="J122" s="10"/>
      <c r="K122" s="10" t="e">
        <f t="shared" si="29"/>
        <v>#DIV/0!</v>
      </c>
      <c r="L122" s="14">
        <f>'[1]2024_60-69 ΕΞΟΔΑ+ΟΜ 2'!G71</f>
        <v>965.25</v>
      </c>
      <c r="M122" s="15">
        <f t="shared" si="30"/>
        <v>0.12886013018844752</v>
      </c>
      <c r="N122" s="10">
        <f>L122+'[1]2025 Μάρτιος'!N122</f>
        <v>3861</v>
      </c>
      <c r="O122" s="15">
        <f t="shared" si="31"/>
        <v>0.10686487087922579</v>
      </c>
      <c r="P122" s="10"/>
      <c r="Q122" s="30" t="e">
        <f t="shared" si="25"/>
        <v>#DIV/0!</v>
      </c>
    </row>
    <row r="123" spans="1:17" ht="15" customHeight="1" x14ac:dyDescent="0.25">
      <c r="A123" s="67">
        <v>122</v>
      </c>
      <c r="B123" s="67">
        <v>7</v>
      </c>
      <c r="C123" s="46" t="str">
        <f>[1]ΑΝΤΙΣΤΟΙΧΙΣΗ!O193</f>
        <v xml:space="preserve">Χαρτόσημο ενοικίου Έδρας </v>
      </c>
      <c r="D123" s="14">
        <f>'[1]2025_60-69 ΕΞΟΔΑ+ΟΜ 2'!G80</f>
        <v>31.52</v>
      </c>
      <c r="E123" s="15">
        <f t="shared" si="26"/>
        <v>3.1389263716620273E-3</v>
      </c>
      <c r="F123" s="10">
        <f>D123+'[1]2025 Μάρτιος'!F123</f>
        <v>126.08</v>
      </c>
      <c r="G123" s="15">
        <f t="shared" si="27"/>
        <v>3.1928654853469554E-3</v>
      </c>
      <c r="H123" s="14"/>
      <c r="I123" s="29" t="e">
        <f t="shared" si="28"/>
        <v>#DIV/0!</v>
      </c>
      <c r="J123" s="10"/>
      <c r="K123" s="10" t="e">
        <f t="shared" si="29"/>
        <v>#DIV/0!</v>
      </c>
      <c r="L123" s="14">
        <f>'[1]2024_60-69 ΕΞΟΔΑ+ΟΜ 2'!G72</f>
        <v>30.6</v>
      </c>
      <c r="M123" s="15">
        <f t="shared" si="30"/>
        <v>4.0850763882584766E-3</v>
      </c>
      <c r="N123" s="10">
        <f>L123+'[1]2025 Μάρτιος'!N123</f>
        <v>122.4</v>
      </c>
      <c r="O123" s="15">
        <f t="shared" si="31"/>
        <v>3.3877907784556432E-3</v>
      </c>
      <c r="P123" s="10"/>
      <c r="Q123" s="30" t="e">
        <f t="shared" si="25"/>
        <v>#DIV/0!</v>
      </c>
    </row>
    <row r="124" spans="1:17" ht="28.5" customHeight="1" x14ac:dyDescent="0.25">
      <c r="A124" s="67">
        <v>123</v>
      </c>
      <c r="B124" s="67">
        <v>8</v>
      </c>
      <c r="C124" s="46" t="str">
        <f>[1]ΑΝΤΙΣΤΟΙΧΙΣΗ!O194</f>
        <v xml:space="preserve">Χαρτόσημο Ενοικίου Αποθήκης Α </v>
      </c>
      <c r="D124" s="14">
        <f>'[1]2025_60-69 ΕΞΟΔΑ+ΟΜ 2'!G81</f>
        <v>8.9499999999999993</v>
      </c>
      <c r="E124" s="15">
        <f t="shared" si="26"/>
        <v>8.912877863697697E-4</v>
      </c>
      <c r="F124" s="10">
        <f>D124+'[1]2025 Μάρτιος'!F124</f>
        <v>35.799999999999997</v>
      </c>
      <c r="G124" s="15">
        <f t="shared" si="27"/>
        <v>9.0660361972891019E-4</v>
      </c>
      <c r="H124" s="14"/>
      <c r="I124" s="29" t="e">
        <f t="shared" si="28"/>
        <v>#DIV/0!</v>
      </c>
      <c r="J124" s="10"/>
      <c r="K124" s="10" t="e">
        <f t="shared" si="29"/>
        <v>#DIV/0!</v>
      </c>
      <c r="L124" s="14">
        <f>'[1]2024_60-69 ΕΞΟΔΑ+ΟΜ 2'!G73</f>
        <v>8.69</v>
      </c>
      <c r="M124" s="15">
        <f t="shared" si="30"/>
        <v>1.1601082945740576E-3</v>
      </c>
      <c r="N124" s="10">
        <f>L124+'[1]2025 Μάρτιος'!N124</f>
        <v>34.76</v>
      </c>
      <c r="O124" s="15">
        <f t="shared" si="31"/>
        <v>9.6208829623462531E-4</v>
      </c>
      <c r="P124" s="10"/>
      <c r="Q124" s="30" t="e">
        <f t="shared" si="25"/>
        <v>#DIV/0!</v>
      </c>
    </row>
    <row r="125" spans="1:17" ht="15" customHeight="1" x14ac:dyDescent="0.25">
      <c r="A125" s="67">
        <v>124</v>
      </c>
      <c r="B125" s="67">
        <v>9</v>
      </c>
      <c r="C125" s="46" t="str">
        <f>[1]ΑΝΤΙΣΤΟΙΧΙΣΗ!O195</f>
        <v xml:space="preserve">Χαρτόσημο Ενοικίου Αποθήκης Β </v>
      </c>
      <c r="D125" s="14">
        <f>'[1]2025_60-69 ΕΞΟΔΑ+ΟΜ 2'!G82</f>
        <v>0</v>
      </c>
      <c r="E125" s="15">
        <f t="shared" si="26"/>
        <v>0</v>
      </c>
      <c r="F125" s="10">
        <f>D125+'[1]2025 Μάρτιος'!F125</f>
        <v>0</v>
      </c>
      <c r="G125" s="15">
        <f t="shared" si="27"/>
        <v>0</v>
      </c>
      <c r="H125" s="14"/>
      <c r="I125" s="29" t="e">
        <f t="shared" si="28"/>
        <v>#DIV/0!</v>
      </c>
      <c r="J125" s="10"/>
      <c r="K125" s="10" t="e">
        <f t="shared" si="29"/>
        <v>#DIV/0!</v>
      </c>
      <c r="L125" s="14">
        <f>'[1]2024_60-69 ΕΞΟΔΑ+ΟΜ 2'!G74</f>
        <v>0</v>
      </c>
      <c r="M125" s="15">
        <f t="shared" si="30"/>
        <v>0</v>
      </c>
      <c r="N125" s="10">
        <f>L125+'[1]2025 Μάρτιος'!N125</f>
        <v>0</v>
      </c>
      <c r="O125" s="15">
        <f t="shared" si="31"/>
        <v>0</v>
      </c>
      <c r="P125" s="10"/>
      <c r="Q125" s="30" t="e">
        <f t="shared" si="25"/>
        <v>#DIV/0!</v>
      </c>
    </row>
    <row r="126" spans="1:17" ht="28.5" customHeight="1" x14ac:dyDescent="0.25">
      <c r="A126" s="67">
        <v>125</v>
      </c>
      <c r="B126" s="67">
        <v>10</v>
      </c>
      <c r="C126" s="46" t="str">
        <f>[1]ΑΝΤΙΣΤΟΙΧΙΣΗ!O196</f>
        <v>Χαρτόσημο Ενοικίου Αριστοφάνους 1</v>
      </c>
      <c r="D126" s="14">
        <f>'[1]2025_60-69 ΕΞΟΔΑ+ΟΜ 2'!G83</f>
        <v>34.75</v>
      </c>
      <c r="E126" s="15">
        <f t="shared" si="26"/>
        <v>3.460586656575363E-3</v>
      </c>
      <c r="F126" s="10">
        <f>D126+'[1]2025 Μάρτιος'!F126</f>
        <v>139</v>
      </c>
      <c r="G126" s="15">
        <f t="shared" si="27"/>
        <v>3.5200531603999589E-3</v>
      </c>
      <c r="H126" s="14"/>
      <c r="I126" s="29" t="e">
        <f t="shared" si="28"/>
        <v>#DIV/0!</v>
      </c>
      <c r="J126" s="10"/>
      <c r="K126" s="10" t="e">
        <f t="shared" si="29"/>
        <v>#DIV/0!</v>
      </c>
      <c r="L126" s="14">
        <f>'[1]2024_60-69 ΕΞΟΔΑ+ΟΜ 2'!G75</f>
        <v>34.75</v>
      </c>
      <c r="M126" s="15">
        <f t="shared" si="30"/>
        <v>4.6390981860124861E-3</v>
      </c>
      <c r="N126" s="10">
        <f>L126+'[1]2025 Μάρτιος'!N126</f>
        <v>139</v>
      </c>
      <c r="O126" s="15">
        <f t="shared" si="31"/>
        <v>3.8472460637690715E-3</v>
      </c>
      <c r="P126" s="10"/>
      <c r="Q126" s="30" t="e">
        <f t="shared" si="25"/>
        <v>#DIV/0!</v>
      </c>
    </row>
    <row r="127" spans="1:17" ht="15" customHeight="1" x14ac:dyDescent="0.25">
      <c r="A127" s="67">
        <v>126</v>
      </c>
      <c r="B127" s="67">
        <v>11</v>
      </c>
      <c r="C127" s="46" t="str">
        <f>[1]ΑΝΤΙΣΤΟΙΧΙΣΗ!O197</f>
        <v xml:space="preserve">Κοινόχρηστες Δαπάνες Έδρας </v>
      </c>
      <c r="D127" s="14">
        <f>'[1]2025_60-69 ΕΞΟΔΑ+ΟΜ 2'!G84</f>
        <v>0</v>
      </c>
      <c r="E127" s="15">
        <f t="shared" si="26"/>
        <v>0</v>
      </c>
      <c r="F127" s="10">
        <f>D127+'[1]2025 Μάρτιος'!F127</f>
        <v>0</v>
      </c>
      <c r="G127" s="15">
        <f t="shared" si="27"/>
        <v>0</v>
      </c>
      <c r="H127" s="14"/>
      <c r="I127" s="29" t="e">
        <f t="shared" si="28"/>
        <v>#DIV/0!</v>
      </c>
      <c r="J127" s="10"/>
      <c r="K127" s="10" t="e">
        <f t="shared" si="29"/>
        <v>#DIV/0!</v>
      </c>
      <c r="L127" s="14">
        <f>'[1]2024_60-69 ΕΞΟΔΑ+ΟΜ 2'!G76</f>
        <v>0</v>
      </c>
      <c r="M127" s="15">
        <f t="shared" si="30"/>
        <v>0</v>
      </c>
      <c r="N127" s="10">
        <f>L127+'[1]2025 Μάρτιος'!N127</f>
        <v>0</v>
      </c>
      <c r="O127" s="15">
        <f t="shared" si="31"/>
        <v>0</v>
      </c>
      <c r="P127" s="10"/>
      <c r="Q127" s="30" t="e">
        <f t="shared" si="25"/>
        <v>#DIV/0!</v>
      </c>
    </row>
    <row r="128" spans="1:17" ht="15" customHeight="1" x14ac:dyDescent="0.25">
      <c r="A128" s="67">
        <v>127</v>
      </c>
      <c r="B128" s="67">
        <v>12</v>
      </c>
      <c r="C128" s="46" t="str">
        <f>[1]ΑΝΤΙΣΤΟΙΧΙΣΗ!O198</f>
        <v xml:space="preserve">Κοινόχρηστες Δαπάνες Αποθήκης Α </v>
      </c>
      <c r="D128" s="14">
        <f>'[1]2025_60-69 ΕΞΟΔΑ+ΟΜ 2'!G85</f>
        <v>0</v>
      </c>
      <c r="E128" s="15">
        <f t="shared" si="26"/>
        <v>0</v>
      </c>
      <c r="F128" s="10">
        <f>D128+'[1]2025 Μάρτιος'!F128</f>
        <v>0</v>
      </c>
      <c r="G128" s="15">
        <f t="shared" si="27"/>
        <v>0</v>
      </c>
      <c r="H128" s="14"/>
      <c r="I128" s="29" t="e">
        <f t="shared" si="28"/>
        <v>#DIV/0!</v>
      </c>
      <c r="J128" s="10"/>
      <c r="K128" s="10" t="e">
        <f t="shared" si="29"/>
        <v>#DIV/0!</v>
      </c>
      <c r="L128" s="14">
        <f>'[1]2024_60-69 ΕΞΟΔΑ+ΟΜ 2'!G77</f>
        <v>0</v>
      </c>
      <c r="M128" s="15">
        <f t="shared" si="30"/>
        <v>0</v>
      </c>
      <c r="N128" s="10">
        <f>L128+'[1]2025 Μάρτιος'!N128</f>
        <v>0</v>
      </c>
      <c r="O128" s="15">
        <f t="shared" si="31"/>
        <v>0</v>
      </c>
      <c r="P128" s="10"/>
      <c r="Q128" s="30" t="e">
        <f t="shared" si="25"/>
        <v>#DIV/0!</v>
      </c>
    </row>
    <row r="129" spans="1:17" ht="15" customHeight="1" x14ac:dyDescent="0.25">
      <c r="A129" s="67">
        <v>128</v>
      </c>
      <c r="B129" s="67">
        <v>13</v>
      </c>
      <c r="C129" s="46" t="str">
        <f>[1]ΑΝΤΙΣΤΟΙΧΙΣΗ!O199</f>
        <v xml:space="preserve">Κοινόχρηστες Δαπάνες Αποθήκης Β </v>
      </c>
      <c r="D129" s="14">
        <f>'[1]2025_60-69 ΕΞΟΔΑ+ΟΜ 2'!G86</f>
        <v>0</v>
      </c>
      <c r="E129" s="15">
        <f t="shared" si="26"/>
        <v>0</v>
      </c>
      <c r="F129" s="10">
        <f>D129+'[1]2025 Μάρτιος'!F129</f>
        <v>0</v>
      </c>
      <c r="G129" s="15">
        <f t="shared" si="27"/>
        <v>0</v>
      </c>
      <c r="H129" s="14"/>
      <c r="I129" s="29" t="e">
        <f t="shared" si="28"/>
        <v>#DIV/0!</v>
      </c>
      <c r="J129" s="10"/>
      <c r="K129" s="10" t="e">
        <f t="shared" si="29"/>
        <v>#DIV/0!</v>
      </c>
      <c r="L129" s="14">
        <f>'[1]2024_60-69 ΕΞΟΔΑ+ΟΜ 2'!G78</f>
        <v>0</v>
      </c>
      <c r="M129" s="15">
        <f t="shared" si="30"/>
        <v>0</v>
      </c>
      <c r="N129" s="10">
        <f>L129+'[1]2025 Μάρτιος'!N129</f>
        <v>0</v>
      </c>
      <c r="O129" s="15">
        <f t="shared" si="31"/>
        <v>0</v>
      </c>
      <c r="P129" s="10"/>
      <c r="Q129" s="30" t="e">
        <f t="shared" si="25"/>
        <v>#DIV/0!</v>
      </c>
    </row>
    <row r="130" spans="1:17" ht="15" customHeight="1" x14ac:dyDescent="0.25">
      <c r="A130" s="67">
        <v>129</v>
      </c>
      <c r="B130" s="67">
        <v>14</v>
      </c>
      <c r="C130" s="46" t="str">
        <f>[1]ΑΝΤΙΣΤΟΙΧΙΣΗ!O200</f>
        <v>Κοινόχρηστες Δαπάνες Αριστοφάνους 1</v>
      </c>
      <c r="D130" s="14">
        <f>'[1]2025_60-69 ΕΞΟΔΑ+ΟΜ 2'!G87</f>
        <v>39.700000000000003</v>
      </c>
      <c r="E130" s="15">
        <f t="shared" si="26"/>
        <v>3.9535335328357386E-3</v>
      </c>
      <c r="F130" s="10">
        <f>D130+'[1]2025 Μάρτιος'!F130</f>
        <v>141.5</v>
      </c>
      <c r="G130" s="15">
        <f t="shared" si="27"/>
        <v>3.5833634690402459E-3</v>
      </c>
      <c r="H130" s="14"/>
      <c r="I130" s="29" t="e">
        <f t="shared" si="28"/>
        <v>#DIV/0!</v>
      </c>
      <c r="J130" s="10"/>
      <c r="K130" s="10" t="e">
        <f t="shared" si="29"/>
        <v>#DIV/0!</v>
      </c>
      <c r="L130" s="14">
        <f>'[1]2024_60-69 ΕΞΟΔΑ+ΟΜ 2'!G79</f>
        <v>38</v>
      </c>
      <c r="M130" s="15">
        <f t="shared" si="30"/>
        <v>5.0729706782294808E-3</v>
      </c>
      <c r="N130" s="10">
        <f>L130+'[1]2025 Μάρτιος'!N130</f>
        <v>185.5</v>
      </c>
      <c r="O130" s="15">
        <f t="shared" si="31"/>
        <v>5.1342744232313869E-3</v>
      </c>
      <c r="P130" s="10"/>
      <c r="Q130" s="30" t="e">
        <f t="shared" si="25"/>
        <v>#DIV/0!</v>
      </c>
    </row>
    <row r="131" spans="1:17" ht="15" customHeight="1" x14ac:dyDescent="0.25">
      <c r="A131" s="67">
        <v>130</v>
      </c>
      <c r="B131" s="67">
        <v>15</v>
      </c>
      <c r="C131" s="71" t="str">
        <f>[1]ΑΝΤΙΣΤΟΙΧΙΣΗ!O201</f>
        <v xml:space="preserve">Ενέργεια  Έδρας </v>
      </c>
      <c r="D131" s="14">
        <f>'[1]2025_60-69 ΕΞΟΔΑ+ΟΜ 2'!G88</f>
        <v>178.54</v>
      </c>
      <c r="E131" s="15">
        <f t="shared" si="26"/>
        <v>1.7779946522732813E-2</v>
      </c>
      <c r="F131" s="10">
        <f>D131+'[1]2025 Μάρτιος'!F131</f>
        <v>612.16</v>
      </c>
      <c r="G131" s="15">
        <f t="shared" si="27"/>
        <v>1.5502415414895243E-2</v>
      </c>
      <c r="H131" s="14"/>
      <c r="I131" s="29" t="e">
        <f t="shared" si="28"/>
        <v>#DIV/0!</v>
      </c>
      <c r="J131" s="10"/>
      <c r="K131" s="10" t="e">
        <f t="shared" si="29"/>
        <v>#DIV/0!</v>
      </c>
      <c r="L131" s="14">
        <f>'[1]2024_60-69 ΕΞΟΔΑ+ΟΜ 2'!G80</f>
        <v>25.36</v>
      </c>
      <c r="M131" s="15">
        <f t="shared" si="30"/>
        <v>3.3855404315763062E-3</v>
      </c>
      <c r="N131" s="10">
        <f>L131+'[1]2025 Μάρτιος'!N131</f>
        <v>347.83</v>
      </c>
      <c r="O131" s="15">
        <f t="shared" si="31"/>
        <v>9.6272489090704766E-3</v>
      </c>
      <c r="P131" s="10"/>
      <c r="Q131" s="30" t="e">
        <f t="shared" si="25"/>
        <v>#DIV/0!</v>
      </c>
    </row>
    <row r="132" spans="1:17" ht="15" customHeight="1" x14ac:dyDescent="0.25">
      <c r="A132" s="67">
        <v>131</v>
      </c>
      <c r="B132" s="67">
        <v>16</v>
      </c>
      <c r="C132" s="71" t="str">
        <f>[1]ΑΝΤΙΣΤΟΙΧΙΣΗ!O202</f>
        <v xml:space="preserve">Ενέργεια Αποθήκης Α </v>
      </c>
      <c r="D132" s="14">
        <f>'[1]2025_60-69 ΕΞΟΔΑ+ΟΜ 2'!G89</f>
        <v>22.79</v>
      </c>
      <c r="E132" s="15">
        <f t="shared" si="26"/>
        <v>2.2695473353482741E-3</v>
      </c>
      <c r="F132" s="10">
        <f>D132+'[1]2025 Μάρτιος'!F132</f>
        <v>72.78</v>
      </c>
      <c r="G132" s="15">
        <f t="shared" si="27"/>
        <v>1.8430897051360362E-3</v>
      </c>
      <c r="H132" s="14"/>
      <c r="I132" s="29" t="e">
        <f t="shared" si="28"/>
        <v>#DIV/0!</v>
      </c>
      <c r="J132" s="10"/>
      <c r="K132" s="10" t="e">
        <f t="shared" si="29"/>
        <v>#DIV/0!</v>
      </c>
      <c r="L132" s="14">
        <f>'[1]2024_60-69 ΕΞΟΔΑ+ΟΜ 2'!G81</f>
        <v>-1.98</v>
      </c>
      <c r="M132" s="15">
        <f t="shared" si="30"/>
        <v>-2.6432847218143082E-4</v>
      </c>
      <c r="N132" s="10">
        <f>L132+'[1]2025 Μάρτιος'!N132</f>
        <v>3.0200000000000036</v>
      </c>
      <c r="O132" s="15">
        <f t="shared" si="31"/>
        <v>8.3587648291961222E-5</v>
      </c>
      <c r="P132" s="10"/>
      <c r="Q132" s="30" t="e">
        <f t="shared" si="25"/>
        <v>#DIV/0!</v>
      </c>
    </row>
    <row r="133" spans="1:17" ht="57" customHeight="1" x14ac:dyDescent="0.25">
      <c r="A133" s="67">
        <v>132</v>
      </c>
      <c r="B133" s="67">
        <v>17</v>
      </c>
      <c r="C133" s="71" t="str">
        <f>[1]ΑΝΤΙΣΤΟΙΧΙΣΗ!O203</f>
        <v>Ενέργεια Αποθήκης Β (OPERATION)</v>
      </c>
      <c r="D133" s="14">
        <f>'[1]2025_60-69 ΕΞΟΔΑ+ΟΜ 2'!G90</f>
        <v>11.49</v>
      </c>
      <c r="E133" s="15">
        <f t="shared" si="26"/>
        <v>1.1442342642892353E-3</v>
      </c>
      <c r="F133" s="10">
        <f>D133+'[1]2025 Μάρτιος'!F133</f>
        <v>32.85</v>
      </c>
      <c r="G133" s="15">
        <f t="shared" si="27"/>
        <v>8.3189745553337161E-4</v>
      </c>
      <c r="H133" s="14"/>
      <c r="I133" s="29" t="e">
        <f t="shared" si="28"/>
        <v>#DIV/0!</v>
      </c>
      <c r="J133" s="10"/>
      <c r="K133" s="10" t="e">
        <f t="shared" si="29"/>
        <v>#DIV/0!</v>
      </c>
      <c r="L133" s="14">
        <f>'[1]2024_60-69 ΕΞΟΔΑ+ΟΜ 2'!G82</f>
        <v>9.49</v>
      </c>
      <c r="M133" s="15">
        <f t="shared" si="30"/>
        <v>1.2669076772736257E-3</v>
      </c>
      <c r="N133" s="10">
        <f>L133+'[1]2025 Μάρτιος'!N133</f>
        <v>45.390000000000008</v>
      </c>
      <c r="O133" s="15">
        <f t="shared" si="31"/>
        <v>1.2563057470106344E-3</v>
      </c>
      <c r="P133" s="10"/>
      <c r="Q133" s="30" t="e">
        <f t="shared" si="25"/>
        <v>#DIV/0!</v>
      </c>
    </row>
    <row r="134" spans="1:17" ht="57" customHeight="1" x14ac:dyDescent="0.25">
      <c r="A134" s="67">
        <v>133</v>
      </c>
      <c r="B134" s="67">
        <v>18</v>
      </c>
      <c r="C134" s="71" t="str">
        <f>[1]ΑΝΤΙΣΤΟΙΧΙΣΗ!O204</f>
        <v>Ενέργεια Αριστοφάνους 1</v>
      </c>
      <c r="D134" s="14">
        <f>'[1]2025_60-69 ΕΞΟΔΑ+ΟΜ 2'!G91</f>
        <v>14.13</v>
      </c>
      <c r="E134" s="15">
        <f t="shared" si="26"/>
        <v>1.4071392649614356E-3</v>
      </c>
      <c r="F134" s="10">
        <f>D134+'[1]2025 Μάρτιος'!F134</f>
        <v>49.63</v>
      </c>
      <c r="G134" s="15">
        <f t="shared" si="27"/>
        <v>1.2568362471269783E-3</v>
      </c>
      <c r="H134" s="14"/>
      <c r="I134" s="29" t="e">
        <f t="shared" si="28"/>
        <v>#DIV/0!</v>
      </c>
      <c r="J134" s="10"/>
      <c r="K134" s="10" t="e">
        <f t="shared" si="29"/>
        <v>#DIV/0!</v>
      </c>
      <c r="L134" s="14">
        <f>'[1]2024_60-69 ΕΞΟΔΑ+ΟΜ 2'!G83</f>
        <v>-12.76</v>
      </c>
      <c r="M134" s="15">
        <f t="shared" si="30"/>
        <v>-1.7034501540581098E-3</v>
      </c>
      <c r="N134" s="10">
        <f>L134+'[1]2025 Μάρτιος'!N134</f>
        <v>32.050000000000004</v>
      </c>
      <c r="O134" s="15">
        <f t="shared" si="31"/>
        <v>8.8708083700574645E-4</v>
      </c>
      <c r="P134" s="10"/>
      <c r="Q134" s="30" t="e">
        <f t="shared" si="25"/>
        <v>#DIV/0!</v>
      </c>
    </row>
    <row r="135" spans="1:17" ht="15" customHeight="1" x14ac:dyDescent="0.25">
      <c r="A135" s="67">
        <v>134</v>
      </c>
      <c r="B135" s="67">
        <v>19</v>
      </c>
      <c r="C135" s="73" t="str">
        <f>[1]ΑΝΤΙΣΤΟΙΧΙΣΗ!O205</f>
        <v xml:space="preserve">Τηλεπικοινωνίες (Τηλεφωνία &amp; Διαδίκτυο) </v>
      </c>
      <c r="D135" s="14">
        <f>'[1]2025_60-69 ΕΞΟΔΑ+ΟΜ 2'!G92</f>
        <v>306.84999999999997</v>
      </c>
      <c r="E135" s="15">
        <f t="shared" si="26"/>
        <v>3.0557727066766908E-2</v>
      </c>
      <c r="F135" s="10">
        <f>D135+'[1]2025 Μάρτιος'!F135</f>
        <v>1137.17</v>
      </c>
      <c r="G135" s="15">
        <f t="shared" si="27"/>
        <v>2.8797833470590083E-2</v>
      </c>
      <c r="H135" s="14"/>
      <c r="I135" s="29" t="e">
        <f t="shared" si="28"/>
        <v>#DIV/0!</v>
      </c>
      <c r="J135" s="10"/>
      <c r="K135" s="10" t="e">
        <f t="shared" si="29"/>
        <v>#DIV/0!</v>
      </c>
      <c r="L135" s="14">
        <f>'[1]2024_60-69 ΕΞΟΔΑ+ΟΜ 2'!G84</f>
        <v>334.3</v>
      </c>
      <c r="M135" s="15">
        <f t="shared" si="30"/>
        <v>4.462879204558199E-2</v>
      </c>
      <c r="N135" s="10">
        <f>L135+'[1]2025 Μάρτιος'!N135</f>
        <v>1099.1200000000001</v>
      </c>
      <c r="O135" s="15">
        <f t="shared" si="31"/>
        <v>3.0421475493596133E-2</v>
      </c>
      <c r="P135" s="10"/>
      <c r="Q135" s="30" t="e">
        <f t="shared" si="25"/>
        <v>#DIV/0!</v>
      </c>
    </row>
    <row r="136" spans="1:17" ht="15" customHeight="1" x14ac:dyDescent="0.25">
      <c r="A136" s="67">
        <v>135</v>
      </c>
      <c r="B136" s="67">
        <v>20</v>
      </c>
      <c r="C136" s="46" t="str">
        <f>[1]ΑΝΤΙΣΤΟΙΧΙΣΗ!O206</f>
        <v xml:space="preserve">Υδρευση </v>
      </c>
      <c r="D136" s="14">
        <f>'[1]2025_60-69 ΕΞΟΔΑ+ΟΜ 2'!G93</f>
        <v>0</v>
      </c>
      <c r="E136" s="15">
        <f t="shared" si="26"/>
        <v>0</v>
      </c>
      <c r="F136" s="10">
        <f>D136+'[1]2025 Μάρτιος'!F136</f>
        <v>12.13</v>
      </c>
      <c r="G136" s="15">
        <f t="shared" si="27"/>
        <v>3.0718161752267271E-4</v>
      </c>
      <c r="H136" s="14"/>
      <c r="I136" s="29" t="e">
        <f t="shared" si="28"/>
        <v>#DIV/0!</v>
      </c>
      <c r="J136" s="10"/>
      <c r="K136" s="10" t="e">
        <f t="shared" si="29"/>
        <v>#DIV/0!</v>
      </c>
      <c r="L136" s="14">
        <f>'[1]2024_60-69 ΕΞΟΔΑ+ΟΜ 2'!G85</f>
        <v>0</v>
      </c>
      <c r="M136" s="15">
        <f t="shared" si="30"/>
        <v>0</v>
      </c>
      <c r="N136" s="10">
        <f>L136+'[1]2025 Μάρτιος'!N136</f>
        <v>28.630000000000003</v>
      </c>
      <c r="O136" s="15">
        <f t="shared" si="31"/>
        <v>7.9242197701948579E-4</v>
      </c>
      <c r="P136" s="10"/>
      <c r="Q136" s="30" t="e">
        <f t="shared" si="25"/>
        <v>#DIV/0!</v>
      </c>
    </row>
    <row r="137" spans="1:17" ht="15" customHeight="1" x14ac:dyDescent="0.25">
      <c r="A137" s="67">
        <v>136</v>
      </c>
      <c r="B137" s="67">
        <v>21</v>
      </c>
      <c r="C137" s="46" t="str">
        <f>[1]ΑΝΤΙΣΤΟΙΧΙΣΗ!O207</f>
        <v xml:space="preserve">Ασφάλιστρα </v>
      </c>
      <c r="D137" s="14">
        <f>'[1]2025_60-69 ΕΞΟΔΑ+ΟΜ 2'!G94</f>
        <v>74.5</v>
      </c>
      <c r="E137" s="15">
        <f t="shared" si="26"/>
        <v>7.4190994507874692E-3</v>
      </c>
      <c r="F137" s="10">
        <f>D137+'[1]2025 Μάρτιος'!F137</f>
        <v>299.25</v>
      </c>
      <c r="G137" s="15">
        <f t="shared" si="27"/>
        <v>7.578243944242358E-3</v>
      </c>
      <c r="H137" s="14"/>
      <c r="I137" s="29" t="e">
        <f t="shared" si="28"/>
        <v>#DIV/0!</v>
      </c>
      <c r="J137" s="10"/>
      <c r="K137" s="10" t="e">
        <f t="shared" si="29"/>
        <v>#DIV/0!</v>
      </c>
      <c r="L137" s="14">
        <f>'[1]2024_60-69 ΕΞΟΔΑ+ΟΜ 2'!G86</f>
        <v>71.5</v>
      </c>
      <c r="M137" s="15">
        <f t="shared" si="30"/>
        <v>9.5451948287738914E-3</v>
      </c>
      <c r="N137" s="10">
        <f>L137+'[1]2025 Μάρτιος'!N137</f>
        <v>387.74</v>
      </c>
      <c r="O137" s="15">
        <f t="shared" si="31"/>
        <v>1.0731879055869208E-2</v>
      </c>
      <c r="P137" s="10"/>
      <c r="Q137" s="30" t="e">
        <f t="shared" si="25"/>
        <v>#DIV/0!</v>
      </c>
    </row>
    <row r="138" spans="1:17" ht="15" customHeight="1" x14ac:dyDescent="0.25">
      <c r="A138" s="67">
        <v>137</v>
      </c>
      <c r="B138" s="67">
        <v>22</v>
      </c>
      <c r="C138" s="46" t="str">
        <f>[1]ΑΝΤΙΣΤΟΙΧΙΣΗ!O208</f>
        <v xml:space="preserve">Έντυπα και γραφική Ύλη </v>
      </c>
      <c r="D138" s="14">
        <f>'[1]2025_60-69 ΕΞΟΔΑ+ΟΜ 2'!G95</f>
        <v>0</v>
      </c>
      <c r="E138" s="15">
        <f t="shared" si="26"/>
        <v>0</v>
      </c>
      <c r="F138" s="10">
        <f>D138+'[1]2025 Μάρτιος'!F138</f>
        <v>0</v>
      </c>
      <c r="G138" s="15">
        <f t="shared" si="27"/>
        <v>0</v>
      </c>
      <c r="H138" s="14"/>
      <c r="I138" s="29" t="e">
        <f t="shared" si="28"/>
        <v>#DIV/0!</v>
      </c>
      <c r="J138" s="10"/>
      <c r="K138" s="10" t="e">
        <f t="shared" si="29"/>
        <v>#DIV/0!</v>
      </c>
      <c r="L138" s="14">
        <f>'[1]2024_60-69 ΕΞΟΔΑ+ΟΜ 2'!G87</f>
        <v>0</v>
      </c>
      <c r="M138" s="15">
        <f t="shared" si="30"/>
        <v>0</v>
      </c>
      <c r="N138" s="10">
        <f>L138+'[1]2025 Μάρτιος'!N138</f>
        <v>0</v>
      </c>
      <c r="O138" s="15">
        <f t="shared" si="31"/>
        <v>0</v>
      </c>
      <c r="P138" s="10"/>
      <c r="Q138" s="30" t="e">
        <f t="shared" si="25"/>
        <v>#DIV/0!</v>
      </c>
    </row>
    <row r="139" spans="1:17" ht="15" customHeight="1" x14ac:dyDescent="0.25">
      <c r="A139" s="67">
        <v>138</v>
      </c>
      <c r="B139" s="67">
        <v>23</v>
      </c>
      <c r="C139" s="46" t="str">
        <f>[1]ΑΝΤΙΣΤΟΙΧΙΣΗ!O209</f>
        <v xml:space="preserve">Υλικά Καθαριότητας </v>
      </c>
      <c r="D139" s="14">
        <f>'[1]2025_60-69 ΕΞΟΔΑ+ΟΜ 2'!G96</f>
        <v>0</v>
      </c>
      <c r="E139" s="15">
        <f t="shared" si="26"/>
        <v>0</v>
      </c>
      <c r="F139" s="10">
        <f>D139+'[1]2025 Μάρτιος'!F139</f>
        <v>0</v>
      </c>
      <c r="G139" s="15">
        <f t="shared" si="27"/>
        <v>0</v>
      </c>
      <c r="H139" s="14"/>
      <c r="I139" s="29" t="e">
        <f t="shared" si="28"/>
        <v>#DIV/0!</v>
      </c>
      <c r="J139" s="10"/>
      <c r="K139" s="10" t="e">
        <f t="shared" si="29"/>
        <v>#DIV/0!</v>
      </c>
      <c r="L139" s="14">
        <f>'[1]2024_60-69 ΕΞΟΔΑ+ΟΜ 2'!G88</f>
        <v>0</v>
      </c>
      <c r="M139" s="15">
        <f t="shared" si="30"/>
        <v>0</v>
      </c>
      <c r="N139" s="10">
        <f>L139+'[1]2025 Μάρτιος'!N139</f>
        <v>0</v>
      </c>
      <c r="O139" s="15">
        <f t="shared" si="31"/>
        <v>0</v>
      </c>
      <c r="P139" s="10"/>
      <c r="Q139" s="30" t="e">
        <f t="shared" si="25"/>
        <v>#DIV/0!</v>
      </c>
    </row>
    <row r="140" spans="1:17" ht="15" customHeight="1" x14ac:dyDescent="0.25">
      <c r="A140" s="67">
        <v>139</v>
      </c>
      <c r="B140" s="67">
        <v>24</v>
      </c>
      <c r="C140" s="72" t="str">
        <f>[1]ΑΝΤΙΣΤΟΙΧΙΣΗ!O210</f>
        <v>Υλικά Φαρμακείου</v>
      </c>
      <c r="D140" s="14">
        <f>'[1]2025_60-69 ΕΞΟΔΑ+ΟΜ 2'!G97</f>
        <v>0</v>
      </c>
      <c r="E140" s="15">
        <f t="shared" si="26"/>
        <v>0</v>
      </c>
      <c r="F140" s="10">
        <f>D140+'[1]2025 Μάρτιος'!F140</f>
        <v>0</v>
      </c>
      <c r="G140" s="15">
        <f t="shared" si="27"/>
        <v>0</v>
      </c>
      <c r="H140" s="14"/>
      <c r="I140" s="29" t="e">
        <f t="shared" si="28"/>
        <v>#DIV/0!</v>
      </c>
      <c r="J140" s="10"/>
      <c r="K140" s="10" t="e">
        <f t="shared" si="29"/>
        <v>#DIV/0!</v>
      </c>
      <c r="L140" s="14">
        <f>'[1]2024_60-69 ΕΞΟΔΑ+ΟΜ 2'!G89</f>
        <v>0</v>
      </c>
      <c r="M140" s="15">
        <f t="shared" si="30"/>
        <v>0</v>
      </c>
      <c r="N140" s="10">
        <f>L140+'[1]2025 Μάρτιος'!N140</f>
        <v>0</v>
      </c>
      <c r="O140" s="15">
        <f t="shared" si="31"/>
        <v>0</v>
      </c>
      <c r="P140" s="10"/>
      <c r="Q140" s="30" t="e">
        <f t="shared" si="25"/>
        <v>#DIV/0!</v>
      </c>
    </row>
    <row r="141" spans="1:17" ht="15" customHeight="1" x14ac:dyDescent="0.25">
      <c r="A141" s="67">
        <v>140</v>
      </c>
      <c r="B141" s="67">
        <v>25</v>
      </c>
      <c r="C141" s="72" t="str">
        <f>[1]ΑΝΤΙΣΤΟΙΧΙΣΗ!O211</f>
        <v>Διάφορα αναλώσιμα</v>
      </c>
      <c r="D141" s="14">
        <f>'[1]2025_60-69 ΕΞΟΔΑ+ΟΜ 2'!G98</f>
        <v>0</v>
      </c>
      <c r="E141" s="15">
        <f t="shared" si="26"/>
        <v>0</v>
      </c>
      <c r="F141" s="10">
        <f>D141+'[1]2025 Μάρτιος'!F141</f>
        <v>488.54</v>
      </c>
      <c r="G141" s="15">
        <f t="shared" si="27"/>
        <v>1.237184727325033E-2</v>
      </c>
      <c r="H141" s="14"/>
      <c r="I141" s="29" t="e">
        <f t="shared" si="28"/>
        <v>#DIV/0!</v>
      </c>
      <c r="J141" s="10"/>
      <c r="K141" s="10" t="e">
        <f t="shared" si="29"/>
        <v>#DIV/0!</v>
      </c>
      <c r="L141" s="14">
        <f>'[1]2024_60-69 ΕΞΟΔΑ+ΟΜ 2'!G90</f>
        <v>133.24</v>
      </c>
      <c r="M141" s="15">
        <f t="shared" si="30"/>
        <v>1.7787437188613055E-2</v>
      </c>
      <c r="N141" s="10">
        <f>L141+'[1]2025 Μάρτιος'!N141</f>
        <v>133.24</v>
      </c>
      <c r="O141" s="15">
        <f t="shared" si="31"/>
        <v>3.6878206153711595E-3</v>
      </c>
      <c r="P141" s="10"/>
      <c r="Q141" s="30" t="e">
        <f t="shared" si="25"/>
        <v>#DIV/0!</v>
      </c>
    </row>
    <row r="142" spans="1:17" ht="15" customHeight="1" x14ac:dyDescent="0.25">
      <c r="A142" s="67">
        <v>141</v>
      </c>
      <c r="B142" s="67">
        <v>26</v>
      </c>
      <c r="C142" s="46" t="str">
        <f>[1]ΑΝΤΙΣΤΟΙΧΙΣΗ!O212</f>
        <v>Αμοιβές συνεργατών ( Εξωτερικοί Συνεργάτες Λογιστής - Μισθοδοσία Δικηγόρος )</v>
      </c>
      <c r="D142" s="14">
        <f>'[1]2025_60-69 ΕΞΟΔΑ+ΟΜ 2'!G99</f>
        <v>1210</v>
      </c>
      <c r="E142" s="15">
        <f t="shared" si="26"/>
        <v>0.12049812530809179</v>
      </c>
      <c r="F142" s="10">
        <f>D142+'[1]2025 Μάρτιος'!F142</f>
        <v>4742.7299999999996</v>
      </c>
      <c r="G142" s="15">
        <f t="shared" si="27"/>
        <v>0.1201054800390194</v>
      </c>
      <c r="H142" s="14"/>
      <c r="I142" s="29" t="e">
        <f t="shared" si="28"/>
        <v>#DIV/0!</v>
      </c>
      <c r="J142" s="10"/>
      <c r="K142" s="10" t="e">
        <f t="shared" si="29"/>
        <v>#DIV/0!</v>
      </c>
      <c r="L142" s="14">
        <f>'[1]2024_60-69 ΕΞΟΔΑ+ΟΜ 2'!G91</f>
        <v>900</v>
      </c>
      <c r="M142" s="15">
        <f t="shared" si="30"/>
        <v>0.12014930553701401</v>
      </c>
      <c r="N142" s="10">
        <f>L142+'[1]2025 Μάρτιος'!N142</f>
        <v>3000</v>
      </c>
      <c r="O142" s="15">
        <f t="shared" si="31"/>
        <v>8.3034087707246157E-2</v>
      </c>
      <c r="P142" s="10"/>
      <c r="Q142" s="30" t="e">
        <f t="shared" si="25"/>
        <v>#DIV/0!</v>
      </c>
    </row>
    <row r="143" spans="1:17" ht="42.75" customHeight="1" x14ac:dyDescent="0.25">
      <c r="A143" s="67">
        <v>142</v>
      </c>
      <c r="B143" s="67">
        <v>27</v>
      </c>
      <c r="C143" s="46" t="str">
        <f>[1]ΑΝΤΙΣΤΟΙΧΙΣΗ!O213</f>
        <v>Αμοιβές Τρίτων (Αμοιβές - Συνδρομές για υποστήριξη Pylon Συναγερμός - Διατακτικές)</v>
      </c>
      <c r="D143" s="14">
        <f>'[1]2025_60-69 ΕΞΟΔΑ+ΟΜ 2'!G100</f>
        <v>788.73</v>
      </c>
      <c r="E143" s="15">
        <f t="shared" si="26"/>
        <v>7.8545856507645645E-2</v>
      </c>
      <c r="F143" s="10">
        <f>D143+'[1]2025 Μάρτιος'!F143</f>
        <v>4434.25</v>
      </c>
      <c r="G143" s="15">
        <f t="shared" si="27"/>
        <v>0.11229349443527711</v>
      </c>
      <c r="H143" s="14"/>
      <c r="I143" s="29" t="e">
        <f t="shared" si="28"/>
        <v>#DIV/0!</v>
      </c>
      <c r="J143" s="10"/>
      <c r="K143" s="10" t="e">
        <f t="shared" si="29"/>
        <v>#DIV/0!</v>
      </c>
      <c r="L143" s="14">
        <f>'[1]2024_60-69 ΕΞΟΔΑ+ΟΜ 2'!G92</f>
        <v>0</v>
      </c>
      <c r="M143" s="15">
        <f t="shared" si="30"/>
        <v>0</v>
      </c>
      <c r="N143" s="10">
        <f>L143+'[1]2025 Μάρτιος'!N143</f>
        <v>2400.42</v>
      </c>
      <c r="O143" s="15">
        <f t="shared" si="31"/>
        <v>6.6438894938075935E-2</v>
      </c>
      <c r="P143" s="10"/>
      <c r="Q143" s="30" t="e">
        <f t="shared" si="25"/>
        <v>#DIV/0!</v>
      </c>
    </row>
    <row r="144" spans="1:17" ht="15" customHeight="1" x14ac:dyDescent="0.25">
      <c r="A144" s="67">
        <v>143</v>
      </c>
      <c r="B144" s="67">
        <v>28</v>
      </c>
      <c r="C144" s="46" t="str">
        <f>[1]ΑΝΤΙΣΤΟΙΧΙΣΗ!O214</f>
        <v>Επισκευές - Συντηρήσεις</v>
      </c>
      <c r="D144" s="14">
        <f>'[1]2025_60-69 ΕΞΟΔΑ+ΟΜ 2'!G101</f>
        <v>172.38</v>
      </c>
      <c r="E144" s="15">
        <f t="shared" si="26"/>
        <v>1.7166501521164348E-2</v>
      </c>
      <c r="F144" s="10">
        <f>D144+'[1]2025 Μάρτιος'!F144</f>
        <v>1968.06</v>
      </c>
      <c r="G144" s="15">
        <f t="shared" si="27"/>
        <v>4.9839394409041317E-2</v>
      </c>
      <c r="H144" s="14"/>
      <c r="I144" s="29" t="e">
        <f t="shared" si="28"/>
        <v>#DIV/0!</v>
      </c>
      <c r="J144" s="10"/>
      <c r="K144" s="10" t="e">
        <f t="shared" si="29"/>
        <v>#DIV/0!</v>
      </c>
      <c r="L144" s="14">
        <f>'[1]2024_60-69 ΕΞΟΔΑ+ΟΜ 2'!G93</f>
        <v>841.99</v>
      </c>
      <c r="M144" s="15">
        <f t="shared" si="30"/>
        <v>0.11240501529901159</v>
      </c>
      <c r="N144" s="10">
        <f>L144+'[1]2025 Μάρτιος'!N144</f>
        <v>1228.8400000000001</v>
      </c>
      <c r="O144" s="15">
        <f t="shared" si="31"/>
        <v>3.4011869446057455E-2</v>
      </c>
      <c r="P144" s="10"/>
      <c r="Q144" s="30" t="e">
        <f t="shared" si="25"/>
        <v>#DIV/0!</v>
      </c>
    </row>
    <row r="145" spans="1:17" ht="15" customHeight="1" x14ac:dyDescent="0.25">
      <c r="A145" s="67">
        <v>144</v>
      </c>
      <c r="B145" s="67">
        <v>29</v>
      </c>
      <c r="C145" s="46" t="str">
        <f>[1]ΑΝΤΙΣΤΟΙΧΙΣΗ!O215</f>
        <v xml:space="preserve">Εξοδα μεταφορών </v>
      </c>
      <c r="D145" s="14">
        <f>'[1]2025_60-69 ΕΞΟΔΑ+ΟΜ 2'!G102</f>
        <v>65.22</v>
      </c>
      <c r="E145" s="15">
        <f t="shared" si="26"/>
        <v>6.4949485393336745E-3</v>
      </c>
      <c r="F145" s="10">
        <f>D145+'[1]2025 Μάρτιος'!F145</f>
        <v>279.39999999999998</v>
      </c>
      <c r="G145" s="15">
        <f t="shared" si="27"/>
        <v>7.0755600936384779E-3</v>
      </c>
      <c r="H145" s="14"/>
      <c r="I145" s="29" t="e">
        <f t="shared" si="28"/>
        <v>#DIV/0!</v>
      </c>
      <c r="J145" s="10"/>
      <c r="K145" s="10" t="e">
        <f t="shared" si="29"/>
        <v>#DIV/0!</v>
      </c>
      <c r="L145" s="14">
        <f>'[1]2024_60-69 ΕΞΟΔΑ+ΟΜ 2'!G94</f>
        <v>224.23</v>
      </c>
      <c r="M145" s="15">
        <f t="shared" si="30"/>
        <v>2.993453197840517E-2</v>
      </c>
      <c r="N145" s="10">
        <f>L145+'[1]2025 Μάρτιος'!N145</f>
        <v>508.54999999999995</v>
      </c>
      <c r="O145" s="15">
        <f t="shared" si="31"/>
        <v>1.4075661767840008E-2</v>
      </c>
      <c r="P145" s="10"/>
      <c r="Q145" s="30" t="e">
        <f t="shared" si="25"/>
        <v>#DIV/0!</v>
      </c>
    </row>
    <row r="146" spans="1:17" ht="15" customHeight="1" x14ac:dyDescent="0.25">
      <c r="A146" s="67">
        <v>145</v>
      </c>
      <c r="B146" s="67">
        <v>30</v>
      </c>
      <c r="C146" s="46" t="str">
        <f>[1]ΑΝΤΙΣΤΟΙΧΙΣΗ!O216</f>
        <v xml:space="preserve">Εξοδα ταξιδίων </v>
      </c>
      <c r="D146" s="14">
        <f>'[1]2025_60-69 ΕΞΟΔΑ+ΟΜ 2'!G103</f>
        <v>0</v>
      </c>
      <c r="E146" s="15">
        <f t="shared" si="26"/>
        <v>0</v>
      </c>
      <c r="F146" s="10">
        <f>D146+'[1]2025 Μάρτιος'!F146</f>
        <v>0</v>
      </c>
      <c r="G146" s="15">
        <f t="shared" si="27"/>
        <v>0</v>
      </c>
      <c r="H146" s="14"/>
      <c r="I146" s="29" t="e">
        <f t="shared" si="28"/>
        <v>#DIV/0!</v>
      </c>
      <c r="J146" s="10"/>
      <c r="K146" s="10" t="e">
        <f t="shared" si="29"/>
        <v>#DIV/0!</v>
      </c>
      <c r="L146" s="14">
        <f>'[1]2024_60-69 ΕΞΟΔΑ+ΟΜ 2'!G95</f>
        <v>0</v>
      </c>
      <c r="M146" s="15">
        <f t="shared" si="30"/>
        <v>0</v>
      </c>
      <c r="N146" s="10">
        <f>L146+'[1]2025 Μάρτιος'!N146</f>
        <v>0</v>
      </c>
      <c r="O146" s="15">
        <f t="shared" si="31"/>
        <v>0</v>
      </c>
      <c r="P146" s="10"/>
      <c r="Q146" s="30" t="e">
        <f t="shared" si="25"/>
        <v>#DIV/0!</v>
      </c>
    </row>
    <row r="147" spans="1:17" ht="15" customHeight="1" x14ac:dyDescent="0.25">
      <c r="A147" s="67">
        <v>146</v>
      </c>
      <c r="B147" s="67">
        <v>31</v>
      </c>
      <c r="C147" s="46" t="str">
        <f>[1]ΑΝΤΙΣΤΟΙΧΙΣΗ!O217</f>
        <v xml:space="preserve">Υλικά άμεσης ανάλωσης </v>
      </c>
      <c r="D147" s="14">
        <f>'[1]2025_60-69 ΕΞΟΔΑ+ΟΜ 2'!G104</f>
        <v>0</v>
      </c>
      <c r="E147" s="15">
        <f t="shared" si="26"/>
        <v>0</v>
      </c>
      <c r="F147" s="10">
        <f>D147+'[1]2025 Μάρτιος'!F147</f>
        <v>0</v>
      </c>
      <c r="G147" s="15">
        <f t="shared" si="27"/>
        <v>0</v>
      </c>
      <c r="H147" s="14"/>
      <c r="I147" s="29" t="e">
        <f t="shared" si="28"/>
        <v>#DIV/0!</v>
      </c>
      <c r="J147" s="10"/>
      <c r="K147" s="10" t="e">
        <f t="shared" si="29"/>
        <v>#DIV/0!</v>
      </c>
      <c r="L147" s="14">
        <f>'[1]2024_60-69 ΕΞΟΔΑ+ΟΜ 2'!G96</f>
        <v>0</v>
      </c>
      <c r="M147" s="15">
        <f t="shared" si="30"/>
        <v>0</v>
      </c>
      <c r="N147" s="10">
        <f>L147+'[1]2025 Μάρτιος'!N147</f>
        <v>0</v>
      </c>
      <c r="O147" s="15">
        <f t="shared" si="31"/>
        <v>0</v>
      </c>
      <c r="P147" s="10"/>
      <c r="Q147" s="30" t="e">
        <f t="shared" si="25"/>
        <v>#DIV/0!</v>
      </c>
    </row>
    <row r="148" spans="1:17" ht="30" customHeight="1" x14ac:dyDescent="0.25">
      <c r="A148" s="67">
        <v>147</v>
      </c>
      <c r="B148" s="67">
        <v>32</v>
      </c>
      <c r="C148" s="46" t="str">
        <f>[1]ΑΝΤΙΣΤΟΙΧΙΣΗ!O218</f>
        <v xml:space="preserve">Φόροι και τέλη </v>
      </c>
      <c r="D148" s="14">
        <f>'[1]2025_60-69 ΕΞΟΔΑ+ΟΜ 2'!G105</f>
        <v>1130.7499999999998</v>
      </c>
      <c r="E148" s="15">
        <f t="shared" si="26"/>
        <v>0.11260599602654939</v>
      </c>
      <c r="F148" s="10">
        <f>D148+'[1]2025 Μάρτιος'!F148</f>
        <v>2961.8</v>
      </c>
      <c r="G148" s="15">
        <f t="shared" si="27"/>
        <v>7.5004988852320861E-2</v>
      </c>
      <c r="H148" s="14"/>
      <c r="I148" s="29" t="e">
        <f t="shared" si="28"/>
        <v>#DIV/0!</v>
      </c>
      <c r="J148" s="10"/>
      <c r="K148" s="10" t="e">
        <f t="shared" si="29"/>
        <v>#DIV/0!</v>
      </c>
      <c r="L148" s="14">
        <f>'[1]2024_60-69 ΕΞΟΔΑ+ΟΜ 2'!G97</f>
        <v>140.51999999999992</v>
      </c>
      <c r="M148" s="15">
        <f t="shared" si="30"/>
        <v>1.8759311571179112E-2</v>
      </c>
      <c r="N148" s="10">
        <f>L148+'[1]2025 Μάρτιος'!N148</f>
        <v>2518.09</v>
      </c>
      <c r="O148" s="15">
        <f t="shared" si="31"/>
        <v>6.9695768638246489E-2</v>
      </c>
      <c r="P148" s="10"/>
      <c r="Q148" s="30" t="e">
        <f t="shared" si="25"/>
        <v>#DIV/0!</v>
      </c>
    </row>
    <row r="149" spans="1:17" ht="30" customHeight="1" x14ac:dyDescent="0.25">
      <c r="A149" s="67">
        <v>148</v>
      </c>
      <c r="B149" s="67">
        <v>33</v>
      </c>
      <c r="C149" s="46" t="str">
        <f>[1]ΑΝΤΙΣΤΟΙΧΙΣΗ!O219</f>
        <v>Εξοδα δημοσιεύσεων</v>
      </c>
      <c r="D149" s="14">
        <f>'[1]2025_60-69 ΕΞΟΔΑ+ΟΜ 2'!G106</f>
        <v>0</v>
      </c>
      <c r="E149" s="15">
        <f t="shared" si="26"/>
        <v>0</v>
      </c>
      <c r="F149" s="10">
        <f>D149+'[1]2025 Μάρτιος'!F149</f>
        <v>0</v>
      </c>
      <c r="G149" s="15">
        <f t="shared" si="27"/>
        <v>0</v>
      </c>
      <c r="H149" s="14"/>
      <c r="I149" s="29" t="e">
        <f t="shared" si="28"/>
        <v>#DIV/0!</v>
      </c>
      <c r="J149" s="10"/>
      <c r="K149" s="10" t="e">
        <f t="shared" si="29"/>
        <v>#DIV/0!</v>
      </c>
      <c r="L149" s="14">
        <f>'[1]2024_60-69 ΕΞΟΔΑ+ΟΜ 2'!G98</f>
        <v>0</v>
      </c>
      <c r="M149" s="15">
        <f t="shared" si="30"/>
        <v>0</v>
      </c>
      <c r="N149" s="10">
        <f>L149+'[1]2025 Μάρτιος'!N149</f>
        <v>0</v>
      </c>
      <c r="O149" s="15">
        <f t="shared" si="31"/>
        <v>0</v>
      </c>
      <c r="P149" s="10"/>
      <c r="Q149" s="30" t="e">
        <f t="shared" si="25"/>
        <v>#DIV/0!</v>
      </c>
    </row>
    <row r="150" spans="1:17" ht="30" customHeight="1" x14ac:dyDescent="0.25">
      <c r="A150" s="67">
        <v>149</v>
      </c>
      <c r="B150" s="67">
        <v>34</v>
      </c>
      <c r="C150" s="46" t="str">
        <f>[1]ΑΝΤΙΣΤΟΙΧΙΣΗ!O220</f>
        <v xml:space="preserve">Λοιπά Διάφορα έξοδα </v>
      </c>
      <c r="D150" s="14">
        <f>'[1]2025_60-69 ΕΞΟΔΑ+ΟΜ 2'!G107</f>
        <v>766.93</v>
      </c>
      <c r="E150" s="15">
        <f t="shared" si="26"/>
        <v>7.6374898547549447E-2</v>
      </c>
      <c r="F150" s="10">
        <f>D150+'[1]2025 Μάρτιος'!F150</f>
        <v>2327.6999999999998</v>
      </c>
      <c r="G150" s="15">
        <f t="shared" si="27"/>
        <v>5.8946962168798446E-2</v>
      </c>
      <c r="H150" s="14"/>
      <c r="I150" s="29" t="e">
        <f t="shared" si="28"/>
        <v>#DIV/0!</v>
      </c>
      <c r="J150" s="10"/>
      <c r="K150" s="10" t="e">
        <f t="shared" si="29"/>
        <v>#DIV/0!</v>
      </c>
      <c r="L150" s="14">
        <f>'[1]2024_60-69 ΕΞΟΔΑ+ΟΜ 2'!G99</f>
        <v>0</v>
      </c>
      <c r="M150" s="15">
        <f t="shared" si="30"/>
        <v>0</v>
      </c>
      <c r="N150" s="10">
        <f>L150+'[1]2025 Μάρτιος'!N150</f>
        <v>556.22</v>
      </c>
      <c r="O150" s="15">
        <f t="shared" si="31"/>
        <v>1.5395073421508152E-2</v>
      </c>
      <c r="P150" s="10"/>
      <c r="Q150" s="30" t="e">
        <f t="shared" si="25"/>
        <v>#DIV/0!</v>
      </c>
    </row>
    <row r="151" spans="1:17" ht="15" x14ac:dyDescent="0.25">
      <c r="A151" s="67">
        <v>150</v>
      </c>
      <c r="B151" s="67">
        <v>35</v>
      </c>
      <c r="C151" s="46" t="str">
        <f>[1]ΑΝΤΙΣΤΟΙΧΙΣΗ!O221</f>
        <v xml:space="preserve">Τόκοι και συναφή εξοδα </v>
      </c>
      <c r="D151" s="14">
        <f>'[1]2025_60-69 ΕΞΟΔΑ+ΟΜ 2'!G108</f>
        <v>0</v>
      </c>
      <c r="E151" s="15">
        <f t="shared" si="26"/>
        <v>0</v>
      </c>
      <c r="F151" s="10">
        <f>D151+'[1]2025 Μάρτιος'!F151</f>
        <v>0</v>
      </c>
      <c r="G151" s="15">
        <f t="shared" si="27"/>
        <v>0</v>
      </c>
      <c r="H151" s="14"/>
      <c r="I151" s="29" t="e">
        <f t="shared" si="28"/>
        <v>#DIV/0!</v>
      </c>
      <c r="J151" s="10"/>
      <c r="K151" s="10" t="e">
        <f t="shared" si="29"/>
        <v>#DIV/0!</v>
      </c>
      <c r="L151" s="14">
        <f>'[1]2024_60-69 ΕΞΟΔΑ+ΟΜ 2'!G100</f>
        <v>911.16</v>
      </c>
      <c r="M151" s="15">
        <f t="shared" si="30"/>
        <v>0.12163915692567299</v>
      </c>
      <c r="N151" s="10">
        <f>L151+'[1]2025 Μάρτιος'!N151</f>
        <v>3060.9</v>
      </c>
      <c r="O151" s="15">
        <f t="shared" si="31"/>
        <v>8.4719679687703248E-2</v>
      </c>
      <c r="P151" s="10"/>
      <c r="Q151" s="30" t="e">
        <f t="shared" si="25"/>
        <v>#DIV/0!</v>
      </c>
    </row>
    <row r="152" spans="1:17" ht="42.75" x14ac:dyDescent="0.25">
      <c r="A152" s="67">
        <v>151</v>
      </c>
      <c r="B152" s="67">
        <v>36</v>
      </c>
      <c r="C152" s="46" t="str">
        <f>[1]ΑΝΤΙΣΤΟΙΧΙΣΗ!O222</f>
        <v xml:space="preserve">Αποσβέσεις ( Εξοπλισμού Διοίκησης και εγκαταστάσεων στην έδρα και αποθήκες ) </v>
      </c>
      <c r="D152" s="14">
        <f>'[1]2025_60-69 ΕΞΟΔΑ+ΟΜ 2'!G109</f>
        <v>777.67000000000007</v>
      </c>
      <c r="E152" s="15">
        <f t="shared" si="26"/>
        <v>7.7444443891193177E-2</v>
      </c>
      <c r="F152" s="10">
        <f>D152+'[1]2025 Μάρτιος'!F152</f>
        <v>3110.6800000000003</v>
      </c>
      <c r="G152" s="15">
        <f t="shared" si="27"/>
        <v>7.877524435246723E-2</v>
      </c>
      <c r="H152" s="14"/>
      <c r="I152" s="29" t="e">
        <f t="shared" si="28"/>
        <v>#DIV/0!</v>
      </c>
      <c r="J152" s="10"/>
      <c r="K152" s="10" t="e">
        <f t="shared" si="29"/>
        <v>#DIV/0!</v>
      </c>
      <c r="L152" s="14">
        <f>'[1]2024_60-69 ΕΞΟΔΑ+ΟΜ 2'!G101</f>
        <v>0</v>
      </c>
      <c r="M152" s="15">
        <f t="shared" si="30"/>
        <v>0</v>
      </c>
      <c r="N152" s="10">
        <f>L152+'[1]2025 Μάρτιος'!N152</f>
        <v>0</v>
      </c>
      <c r="O152" s="15">
        <f t="shared" si="31"/>
        <v>0</v>
      </c>
      <c r="P152" s="10"/>
      <c r="Q152" s="30" t="e">
        <f t="shared" si="25"/>
        <v>#DIV/0!</v>
      </c>
    </row>
    <row r="153" spans="1:17" ht="15" x14ac:dyDescent="0.25">
      <c r="A153" s="67">
        <v>152</v>
      </c>
      <c r="B153" s="67">
        <v>37</v>
      </c>
      <c r="C153" s="46" t="str">
        <f>[1]ΑΝΤΙΣΤΟΙΧΙΣΗ!O223</f>
        <v xml:space="preserve">Ασυνήθη έξοδα </v>
      </c>
      <c r="D153" s="14">
        <f>'[1]2025_60-69 ΕΞΟΔΑ+ΟΜ 2'!G110</f>
        <v>98.51</v>
      </c>
      <c r="E153" s="15">
        <f t="shared" si="26"/>
        <v>9.810140763719109E-3</v>
      </c>
      <c r="F153" s="10">
        <f>D153+'[1]2025 Μάρτιος'!F153</f>
        <v>1774.34</v>
      </c>
      <c r="G153" s="15">
        <f t="shared" si="27"/>
        <v>4.4933605213122757E-2</v>
      </c>
      <c r="H153" s="14"/>
      <c r="I153" s="29" t="e">
        <f t="shared" si="28"/>
        <v>#DIV/0!</v>
      </c>
      <c r="J153" s="10"/>
      <c r="K153" s="10" t="e">
        <f t="shared" si="29"/>
        <v>#DIV/0!</v>
      </c>
      <c r="L153" s="14">
        <f>'[1]2024_60-69 ΕΞΟΔΑ+ΟΜ 2'!G102</f>
        <v>139.16999999999999</v>
      </c>
      <c r="M153" s="15">
        <f t="shared" si="30"/>
        <v>1.85790876128736E-2</v>
      </c>
      <c r="N153" s="10">
        <f>L153+'[1]2025 Μάρτιος'!N153</f>
        <v>5452.7100000000009</v>
      </c>
      <c r="O153" s="15">
        <f t="shared" si="31"/>
        <v>0.15092026679405943</v>
      </c>
      <c r="P153" s="10"/>
      <c r="Q153" s="30" t="e">
        <f t="shared" si="25"/>
        <v>#DIV/0!</v>
      </c>
    </row>
    <row r="154" spans="1:17" ht="15" x14ac:dyDescent="0.25">
      <c r="A154" s="67">
        <v>153</v>
      </c>
      <c r="B154" s="67">
        <v>38</v>
      </c>
      <c r="C154" s="46">
        <f>[1]ΑΝΤΙΣΤΟΙΧΙΣΗ!O224</f>
        <v>0</v>
      </c>
      <c r="D154" s="14"/>
      <c r="E154" s="15"/>
      <c r="F154" s="10"/>
      <c r="G154" s="15"/>
      <c r="H154" s="14"/>
      <c r="I154" s="29"/>
      <c r="J154" s="10"/>
      <c r="K154" s="10"/>
      <c r="L154" s="14"/>
      <c r="M154" s="15"/>
      <c r="N154" s="10"/>
      <c r="O154" s="15"/>
      <c r="P154" s="10"/>
      <c r="Q154" s="30"/>
    </row>
    <row r="155" spans="1:17" ht="15" x14ac:dyDescent="0.25">
      <c r="A155" s="67">
        <v>154</v>
      </c>
      <c r="B155" s="67">
        <v>39</v>
      </c>
      <c r="C155" s="46">
        <f>[1]ΑΝΤΙΣΤΟΙΧΙΣΗ!O225</f>
        <v>0</v>
      </c>
      <c r="D155" s="14"/>
      <c r="E155" s="15"/>
      <c r="F155" s="10"/>
      <c r="G155" s="15"/>
      <c r="H155" s="14"/>
      <c r="I155" s="29"/>
      <c r="J155" s="10"/>
      <c r="K155" s="10"/>
      <c r="L155" s="14"/>
      <c r="M155" s="15"/>
      <c r="N155" s="10"/>
      <c r="O155" s="15"/>
      <c r="P155" s="10"/>
      <c r="Q155" s="30"/>
    </row>
    <row r="156" spans="1:17" ht="15" x14ac:dyDescent="0.25">
      <c r="A156" s="67">
        <v>155</v>
      </c>
      <c r="B156" s="67">
        <v>40</v>
      </c>
      <c r="C156" s="46">
        <f>[1]ΑΝΤΙΣΤΟΙΧΙΣΗ!O226</f>
        <v>0</v>
      </c>
      <c r="D156" s="14"/>
      <c r="E156" s="15"/>
      <c r="F156" s="10"/>
      <c r="G156" s="15"/>
      <c r="H156" s="14"/>
      <c r="I156" s="29"/>
      <c r="J156" s="10"/>
      <c r="K156" s="10"/>
      <c r="L156" s="14"/>
      <c r="M156" s="15"/>
      <c r="N156" s="10"/>
      <c r="O156" s="15"/>
      <c r="P156" s="10"/>
      <c r="Q156" s="30"/>
    </row>
    <row r="157" spans="1:17" ht="30" x14ac:dyDescent="0.25">
      <c r="A157" s="86"/>
      <c r="B157" s="86"/>
      <c r="C157" s="6" t="s">
        <v>43</v>
      </c>
      <c r="D157" s="7">
        <f>'[1]2025_60-69 ΕΞΟΔΑ+ΟΜ 2'!G73</f>
        <v>10041.650000000001</v>
      </c>
      <c r="E157" s="8"/>
      <c r="F157" s="7">
        <f>D157+'[1]2025 Μάρτιος'!F157</f>
        <v>39488.04</v>
      </c>
      <c r="G157" s="8"/>
      <c r="H157" s="7">
        <f>SUM(H117:H156)</f>
        <v>0</v>
      </c>
      <c r="I157" s="8"/>
      <c r="J157" s="7">
        <f>SUM(J117:J156)</f>
        <v>0</v>
      </c>
      <c r="K157" s="8"/>
      <c r="L157" s="7">
        <f>SUM(L117:L156)</f>
        <v>7490.6799999999985</v>
      </c>
      <c r="M157" s="8"/>
      <c r="N157" s="7">
        <f>SUM(N117:N156)</f>
        <v>36129.740000000005</v>
      </c>
      <c r="O157" s="8"/>
      <c r="P157" s="7">
        <f>SUM(P117:P156)</f>
        <v>0</v>
      </c>
      <c r="Q157" s="8"/>
    </row>
    <row r="158" spans="1:17" ht="30" x14ac:dyDescent="0.25">
      <c r="A158" s="86"/>
      <c r="B158" s="86"/>
      <c r="C158" s="6" t="s">
        <v>18</v>
      </c>
      <c r="D158" s="7">
        <f>D116-D157</f>
        <v>0</v>
      </c>
      <c r="E158" s="8"/>
      <c r="F158" s="7">
        <f>F116-F157</f>
        <v>0</v>
      </c>
      <c r="G158" s="8"/>
      <c r="H158" s="7">
        <f>H116-H157</f>
        <v>0</v>
      </c>
      <c r="I158" s="8"/>
      <c r="J158" s="7">
        <f>J116-J157</f>
        <v>0</v>
      </c>
      <c r="K158" s="8"/>
      <c r="L158" s="7">
        <f>L116-L157</f>
        <v>0</v>
      </c>
      <c r="M158" s="8"/>
      <c r="N158" s="7">
        <f>N116-N157</f>
        <v>0</v>
      </c>
      <c r="O158" s="8"/>
      <c r="P158" s="7">
        <f>P116-P157</f>
        <v>0</v>
      </c>
      <c r="Q158" s="8"/>
    </row>
    <row r="159" spans="1:17" ht="30" x14ac:dyDescent="0.25">
      <c r="A159" s="87"/>
      <c r="B159" s="87"/>
      <c r="C159" s="2" t="s">
        <v>14</v>
      </c>
      <c r="D159" s="31">
        <f>D7-D74-D111-D157</f>
        <v>-5752.6341887905692</v>
      </c>
      <c r="E159" s="4"/>
      <c r="F159" s="31">
        <f>F7-F74-F111-F157</f>
        <v>-110099.85082595874</v>
      </c>
      <c r="G159" s="4"/>
      <c r="H159" s="31">
        <f>H7-H74-H111-H157</f>
        <v>0</v>
      </c>
      <c r="I159" s="4"/>
      <c r="J159" s="31">
        <f>J7-J74-J111-J157</f>
        <v>0</v>
      </c>
      <c r="K159" s="4"/>
      <c r="L159" s="31">
        <f>L7-L74-L111-L157</f>
        <v>262.17796460180034</v>
      </c>
      <c r="M159" s="4"/>
      <c r="N159" s="31">
        <f>N7-N74-N111-N157</f>
        <v>-106008.7469911505</v>
      </c>
      <c r="O159" s="4"/>
      <c r="P159" s="31"/>
      <c r="Q159" s="4"/>
    </row>
  </sheetData>
  <mergeCells count="33">
    <mergeCell ref="D114:F114"/>
    <mergeCell ref="H114:J114"/>
    <mergeCell ref="L114:N114"/>
    <mergeCell ref="P114:Q114"/>
    <mergeCell ref="D78:F78"/>
    <mergeCell ref="H78:J78"/>
    <mergeCell ref="L78:N78"/>
    <mergeCell ref="P78:Q78"/>
    <mergeCell ref="D113:G113"/>
    <mergeCell ref="H113:K113"/>
    <mergeCell ref="L113:O113"/>
    <mergeCell ref="P113:Q113"/>
    <mergeCell ref="D41:F41"/>
    <mergeCell ref="H41:J41"/>
    <mergeCell ref="L41:N41"/>
    <mergeCell ref="P41:Q41"/>
    <mergeCell ref="D77:G77"/>
    <mergeCell ref="H77:K77"/>
    <mergeCell ref="L77:O77"/>
    <mergeCell ref="P77:Q77"/>
    <mergeCell ref="D3:F3"/>
    <mergeCell ref="H3:J3"/>
    <mergeCell ref="L3:N3"/>
    <mergeCell ref="P3:Q3"/>
    <mergeCell ref="D40:G40"/>
    <mergeCell ref="H40:K40"/>
    <mergeCell ref="L40:O40"/>
    <mergeCell ref="P40:Q40"/>
    <mergeCell ref="A1:Q1"/>
    <mergeCell ref="D2:G2"/>
    <mergeCell ref="H2:K2"/>
    <mergeCell ref="L2:O2"/>
    <mergeCell ref="P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9"/>
  <sheetViews>
    <sheetView workbookViewId="0">
      <selection sqref="A1:Q160"/>
    </sheetView>
  </sheetViews>
  <sheetFormatPr defaultColWidth="9.140625" defaultRowHeight="12" x14ac:dyDescent="0.25"/>
  <cols>
    <col min="1" max="1" width="4.7109375" style="1" customWidth="1"/>
    <col min="2" max="2" width="4.7109375" style="32" customWidth="1"/>
    <col min="3" max="3" width="30.7109375" style="33" customWidth="1"/>
    <col min="4" max="4" width="13.85546875" style="33" customWidth="1"/>
    <col min="5" max="5" width="10.85546875" style="33" customWidth="1"/>
    <col min="6" max="6" width="20.140625" style="33" bestFit="1" customWidth="1"/>
    <col min="7" max="7" width="11.7109375" style="33" customWidth="1"/>
    <col min="8" max="9" width="8.85546875" style="33" customWidth="1"/>
    <col min="10" max="10" width="11.42578125" style="33" customWidth="1"/>
    <col min="11" max="11" width="10.7109375" style="33" customWidth="1"/>
    <col min="12" max="12" width="12.7109375" style="33" customWidth="1"/>
    <col min="13" max="13" width="11.7109375" style="33" customWidth="1"/>
    <col min="14" max="14" width="14.5703125" style="33" customWidth="1"/>
    <col min="15" max="16" width="13.28515625" style="3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</row>
    <row r="2" spans="1:17" ht="41.25" customHeight="1" x14ac:dyDescent="0.25">
      <c r="A2" s="57">
        <v>1</v>
      </c>
      <c r="B2" s="58"/>
      <c r="C2" s="58" t="s">
        <v>160</v>
      </c>
      <c r="D2" s="181" t="str">
        <f>[1]ΑΝΤΙΣΤΟΙΧΙΣΗ!$F$32</f>
        <v xml:space="preserve">ΠΡΑΓΜΑΤΟΠΟΙΗΘΕΝΤΑ ΜΗΝΟΣ ΤΡΕΧ. ΕΤΟΥΣ </v>
      </c>
      <c r="E2" s="181"/>
      <c r="F2" s="181"/>
      <c r="G2" s="181">
        <f>[1]ΑΝΤΙΣΤΟΙΧΙΣΗ!$D$34</f>
        <v>2025</v>
      </c>
      <c r="H2" s="181" t="str">
        <f>[1]ΑΝΤΙΣΤΟΙΧΙΣΗ!$F$35</f>
        <v>ΠΡΟΥΠΟΛΟΓΙΣΜΟΣ ΤΡΕΧΟΝΤΟΣ ΕΤΟΥΣ</v>
      </c>
      <c r="I2" s="181"/>
      <c r="J2" s="181"/>
      <c r="K2" s="181">
        <f>[1]ΑΝΤΙΣΤΟΙΧΙΣΗ!$D$34</f>
        <v>2025</v>
      </c>
      <c r="L2" s="181" t="str">
        <f>[1]ΑΝΤΙΣΤΟΙΧΙΣΗ!$F$68</f>
        <v>ΠΡΑΓΜΑΤΟΠΟΙΗΘΕΝΤΑ ΠΡΟΗΓΟΥΜΕΝΟΥ ΕΤΟΥΣ</v>
      </c>
      <c r="M2" s="181"/>
      <c r="N2" s="181"/>
      <c r="O2" s="181">
        <f>[1]ΑΝΤΙΣΤΟΙΧΙΣΗ!$D$33</f>
        <v>2024</v>
      </c>
      <c r="P2" s="182" t="str">
        <f>[1]ΑΝΤΙΣΤΟΙΧΙΣΗ!$F$100</f>
        <v xml:space="preserve">ΣΥΓΚΡΙΣΕΙΣ </v>
      </c>
      <c r="Q2" s="182">
        <f>[1]ΑΝΤΙΣΤΟΙΧΙΣΗ!$H$141</f>
        <v>2024</v>
      </c>
    </row>
    <row r="3" spans="1:17" ht="16.5" customHeight="1" x14ac:dyDescent="0.25">
      <c r="A3" s="59">
        <v>2</v>
      </c>
      <c r="B3" s="60"/>
      <c r="C3" s="5" t="s">
        <v>3</v>
      </c>
      <c r="D3" s="179" t="str">
        <f>[1]ΑΝΤΙΣΤΟΙΧΙΣΗ!$F$110</f>
        <v xml:space="preserve">ΜΑΙΟΣ ΤΡΕΧΟΝ ΕΤΟΣ </v>
      </c>
      <c r="E3" s="179"/>
      <c r="F3" s="179"/>
      <c r="G3" s="61">
        <f>[1]ΑΝΤΙΣΤΟΙΧΙΣΗ!$D$34</f>
        <v>2025</v>
      </c>
      <c r="H3" s="179" t="str">
        <f>[1]ΑΝΤΙΣΤΟΙΧΙΣΗ!$F$110</f>
        <v xml:space="preserve">ΜΑΙΟΣ ΤΡΕΧΟΝ ΕΤΟΣ </v>
      </c>
      <c r="I3" s="179"/>
      <c r="J3" s="179"/>
      <c r="K3" s="61">
        <f>[1]ΑΝΤΙΣΤΟΙΧΙΣΗ!$D$34</f>
        <v>2025</v>
      </c>
      <c r="L3" s="179" t="str">
        <f>[1]ΑΝΤΙΣΤΟΙΧΙΣΗ!$F$124</f>
        <v>ΜΑΙΟΣ ΠΡΟΗΓΟΥΜΕΝΟΥ ΕΤΟΥΣ</v>
      </c>
      <c r="M3" s="179"/>
      <c r="N3" s="179"/>
      <c r="O3" s="61">
        <f>[1]ΑΝΤΙΣΤΟΙΧΙΣΗ!$D$33</f>
        <v>2024</v>
      </c>
      <c r="P3" s="179"/>
      <c r="Q3" s="179"/>
    </row>
    <row r="4" spans="1:17" ht="78.75" customHeight="1" x14ac:dyDescent="0.25">
      <c r="A4" s="62">
        <v>3</v>
      </c>
      <c r="B4" s="62" t="s">
        <v>1</v>
      </c>
      <c r="C4" s="62" t="s">
        <v>86</v>
      </c>
      <c r="D4" s="62" t="s">
        <v>4</v>
      </c>
      <c r="E4" s="63" t="s">
        <v>5</v>
      </c>
      <c r="F4" s="63" t="s">
        <v>6</v>
      </c>
      <c r="G4" s="63" t="s">
        <v>7</v>
      </c>
      <c r="H4" s="63" t="s">
        <v>4</v>
      </c>
      <c r="I4" s="63" t="s">
        <v>8</v>
      </c>
      <c r="J4" s="63" t="s">
        <v>9</v>
      </c>
      <c r="K4" s="63" t="s">
        <v>7</v>
      </c>
      <c r="L4" s="63" t="s">
        <v>10</v>
      </c>
      <c r="M4" s="63" t="s">
        <v>5</v>
      </c>
      <c r="N4" s="63" t="s">
        <v>11</v>
      </c>
      <c r="O4" s="63" t="s">
        <v>7</v>
      </c>
      <c r="P4" s="63" t="s">
        <v>12</v>
      </c>
      <c r="Q4" s="63" t="s">
        <v>13</v>
      </c>
    </row>
    <row r="5" spans="1:17" ht="30" customHeight="1" x14ac:dyDescent="0.25">
      <c r="A5" s="64">
        <v>4</v>
      </c>
      <c r="B5" s="65"/>
      <c r="C5" s="2" t="s">
        <v>14</v>
      </c>
      <c r="D5" s="3">
        <f>D7-D6</f>
        <v>8386.6733333333541</v>
      </c>
      <c r="E5" s="4"/>
      <c r="F5" s="3">
        <f>F7-F6</f>
        <v>-102227.50749262539</v>
      </c>
      <c r="G5" s="4"/>
      <c r="H5" s="3">
        <f>H159-H6</f>
        <v>0</v>
      </c>
      <c r="I5" s="4"/>
      <c r="J5" s="3">
        <f>J159-J6</f>
        <v>0</v>
      </c>
      <c r="K5" s="4"/>
      <c r="L5" s="3">
        <f>L7-L6</f>
        <v>6845.3150442478218</v>
      </c>
      <c r="M5" s="4"/>
      <c r="N5" s="3">
        <f>N7-N6</f>
        <v>-99163.431946902652</v>
      </c>
      <c r="O5" s="4"/>
      <c r="P5" s="3">
        <f>P159-P6</f>
        <v>-12138.557787610638</v>
      </c>
      <c r="Q5" s="4"/>
    </row>
    <row r="6" spans="1:17" ht="25.5" customHeight="1" x14ac:dyDescent="0.25">
      <c r="A6" s="64">
        <v>5</v>
      </c>
      <c r="B6" s="65"/>
      <c r="C6" s="2" t="s">
        <v>15</v>
      </c>
      <c r="D6" s="3">
        <f>D43+D80+D116</f>
        <v>65630.456666666665</v>
      </c>
      <c r="E6" s="4"/>
      <c r="F6" s="3">
        <f>F74+F111+F157</f>
        <v>318067.07333333336</v>
      </c>
      <c r="G6" s="4"/>
      <c r="H6" s="3">
        <f>H38-H43-H80</f>
        <v>0</v>
      </c>
      <c r="I6" s="4"/>
      <c r="J6" s="66">
        <f>J38-J43-J80</f>
        <v>0</v>
      </c>
      <c r="K6" s="4"/>
      <c r="L6" s="3">
        <f>L43+L80+L116</f>
        <v>65550.13</v>
      </c>
      <c r="M6" s="4"/>
      <c r="N6" s="66">
        <f>N74+N111+N157</f>
        <v>302864.44</v>
      </c>
      <c r="O6" s="4"/>
      <c r="P6" s="3">
        <f>P38-P43-P80</f>
        <v>12138.557787610638</v>
      </c>
      <c r="Q6" s="4"/>
    </row>
    <row r="7" spans="1:17" ht="15.75" customHeight="1" x14ac:dyDescent="0.25">
      <c r="A7" s="19">
        <v>6</v>
      </c>
      <c r="B7" s="19" t="s">
        <v>2</v>
      </c>
      <c r="C7" s="6" t="s">
        <v>16</v>
      </c>
      <c r="D7" s="7">
        <f>SUM(D8:D31)</f>
        <v>74017.130000000019</v>
      </c>
      <c r="E7" s="8"/>
      <c r="F7" s="7">
        <f>SUM(F8:F31)</f>
        <v>215839.56584070798</v>
      </c>
      <c r="G7" s="8"/>
      <c r="H7" s="7">
        <f>SUM(H8:H31)</f>
        <v>0</v>
      </c>
      <c r="I7" s="8"/>
      <c r="J7" s="7">
        <f>SUM(J8:J31)</f>
        <v>0</v>
      </c>
      <c r="K7" s="8"/>
      <c r="L7" s="7">
        <f>SUM(L8:L31)</f>
        <v>72395.445044247826</v>
      </c>
      <c r="M7" s="8"/>
      <c r="N7" s="7">
        <f>L7+'[1]2025 Απρίλιος'!N7</f>
        <v>203701.00805309735</v>
      </c>
      <c r="O7" s="8"/>
      <c r="P7" s="7">
        <f>SUM(P8:P31)</f>
        <v>12138.557787610638</v>
      </c>
      <c r="Q7" s="8"/>
    </row>
    <row r="8" spans="1:17" ht="18.75" customHeight="1" x14ac:dyDescent="0.25">
      <c r="A8" s="67">
        <v>7</v>
      </c>
      <c r="B8" s="67">
        <v>1</v>
      </c>
      <c r="C8" s="44" t="str">
        <f>[1]ΑΝΤΙΣΤΟΙΧΙΣΗ!F187</f>
        <v>Εσοδα Φιλοξενείας-Διαμονής</v>
      </c>
      <c r="D8" s="10">
        <f>'[1]2025_ΕΣΟΔΑ'!G2</f>
        <v>64639.62</v>
      </c>
      <c r="E8" s="11">
        <f>D8/$D$7</f>
        <v>0.87330621978993217</v>
      </c>
      <c r="F8" s="12">
        <f>D8+'[1]2025 Απρίλιος'!F8</f>
        <v>191311.33176991151</v>
      </c>
      <c r="G8" s="11">
        <f>F8/$F$7</f>
        <v>0.88635895381248786</v>
      </c>
      <c r="H8" s="12"/>
      <c r="I8" s="11" t="e">
        <f>H8/$H$7</f>
        <v>#DIV/0!</v>
      </c>
      <c r="J8" s="12">
        <f>H8+'[1]2025 Απρίλιος'!J8</f>
        <v>0</v>
      </c>
      <c r="K8" s="11" t="e">
        <f>J8/$J$7</f>
        <v>#DIV/0!</v>
      </c>
      <c r="L8" s="68">
        <f>'[1]2024_60-69 ΕΞΟΔΑ+ΟΜ 2'!G114</f>
        <v>64011.902654867299</v>
      </c>
      <c r="M8" s="11">
        <f>L8/$L$7</f>
        <v>0.88419793007341085</v>
      </c>
      <c r="N8" s="12">
        <f>L8+'[1]2025 Απρίλιος'!N8</f>
        <v>177287.5228318584</v>
      </c>
      <c r="O8" s="11">
        <f>N8/$N$7</f>
        <v>0.8703320839023343</v>
      </c>
      <c r="P8" s="12">
        <f t="shared" ref="P8:P37" si="0">F8-N8</f>
        <v>14023.808938053116</v>
      </c>
      <c r="Q8" s="11">
        <f t="shared" ref="Q8:Q37" si="1">N8/F8</f>
        <v>0.92669640209854676</v>
      </c>
    </row>
    <row r="9" spans="1:17" ht="16.5" customHeight="1" x14ac:dyDescent="0.25">
      <c r="A9" s="67">
        <v>8</v>
      </c>
      <c r="B9" s="67">
        <v>2</v>
      </c>
      <c r="C9" s="44" t="str">
        <f>[1]ΑΝΤΙΣΤΟΙΧΙΣΗ!F188</f>
        <v>Early Check in/Check Out</v>
      </c>
      <c r="D9" s="10">
        <f>'[1]2025_ΕΣΟΔΑ'!G3</f>
        <v>44.25</v>
      </c>
      <c r="E9" s="11">
        <f t="shared" ref="E9:E37" si="2">D9/$D$7</f>
        <v>5.978345823460054E-4</v>
      </c>
      <c r="F9" s="12">
        <f>D9+'[1]2025 Απρίλιος'!F9</f>
        <v>44.25</v>
      </c>
      <c r="G9" s="11">
        <f t="shared" ref="G9:G37" si="3">F9/$F$7</f>
        <v>2.0501338495397547E-4</v>
      </c>
      <c r="H9" s="12"/>
      <c r="I9" s="11" t="e">
        <f t="shared" ref="I9:I37" si="4">H9/$H$7</f>
        <v>#DIV/0!</v>
      </c>
      <c r="J9" s="12">
        <f>H9+'[1]2025 Απρίλιος'!J9</f>
        <v>0</v>
      </c>
      <c r="K9" s="11" t="e">
        <f t="shared" ref="K9:K37" si="5">J9/$J$7</f>
        <v>#DIV/0!</v>
      </c>
      <c r="L9" s="68">
        <f>'[1]2024_60-69 ΕΞΟΔΑ+ΟΜ 2'!G115</f>
        <v>0</v>
      </c>
      <c r="M9" s="11">
        <f t="shared" ref="M9:M37" si="6">L9/$L$7</f>
        <v>0</v>
      </c>
      <c r="N9" s="12">
        <f>L9+'[1]2025 Απρίλιος'!N9</f>
        <v>0</v>
      </c>
      <c r="O9" s="11">
        <f t="shared" ref="O9:O37" si="7">N9/$N$7</f>
        <v>0</v>
      </c>
      <c r="P9" s="12">
        <f t="shared" si="0"/>
        <v>44.25</v>
      </c>
      <c r="Q9" s="11">
        <f t="shared" si="1"/>
        <v>0</v>
      </c>
    </row>
    <row r="10" spans="1:17" ht="16.5" customHeight="1" x14ac:dyDescent="0.25">
      <c r="A10" s="67">
        <v>9</v>
      </c>
      <c r="B10" s="67">
        <v>3</v>
      </c>
      <c r="C10" s="44" t="str">
        <f>[1]ΑΝΤΙΣΤΟΙΧΙΣΗ!F189</f>
        <v xml:space="preserve">Πρωινό ( Εξτρα ) </v>
      </c>
      <c r="D10" s="10">
        <f>'[1]2025_ΕΣΟΔΑ'!G4</f>
        <v>0</v>
      </c>
      <c r="E10" s="11">
        <f t="shared" si="2"/>
        <v>0</v>
      </c>
      <c r="F10" s="12">
        <f>D10+'[1]2025 Απρίλιος'!F10</f>
        <v>0</v>
      </c>
      <c r="G10" s="11">
        <f t="shared" si="3"/>
        <v>0</v>
      </c>
      <c r="H10" s="12"/>
      <c r="I10" s="11" t="e">
        <f t="shared" si="4"/>
        <v>#DIV/0!</v>
      </c>
      <c r="J10" s="12">
        <f>H10+'[1]2025 Απρίλιος'!J10</f>
        <v>0</v>
      </c>
      <c r="K10" s="11" t="e">
        <f t="shared" si="5"/>
        <v>#DIV/0!</v>
      </c>
      <c r="L10" s="68">
        <f>'[1]2024_60-69 ΕΞΟΔΑ+ΟΜ 2'!G116</f>
        <v>0</v>
      </c>
      <c r="M10" s="11">
        <f t="shared" si="6"/>
        <v>0</v>
      </c>
      <c r="N10" s="12">
        <f>L10+'[1]2025 Απρίλιος'!N10</f>
        <v>0</v>
      </c>
      <c r="O10" s="11">
        <f t="shared" si="7"/>
        <v>0</v>
      </c>
      <c r="P10" s="12">
        <f t="shared" si="0"/>
        <v>0</v>
      </c>
      <c r="Q10" s="11" t="e">
        <f t="shared" si="1"/>
        <v>#DIV/0!</v>
      </c>
    </row>
    <row r="11" spans="1:17" ht="14.25" customHeight="1" x14ac:dyDescent="0.25">
      <c r="A11" s="67">
        <v>10</v>
      </c>
      <c r="B11" s="67">
        <v>4</v>
      </c>
      <c r="C11" s="44" t="str">
        <f>[1]ΑΝΤΙΣΤΟΙΧΙΣΗ!F190</f>
        <v xml:space="preserve">Έσοδα Καθαριότητας </v>
      </c>
      <c r="D11" s="10">
        <f>'[1]2025_ΕΣΟΔΑ'!G5</f>
        <v>4452.21</v>
      </c>
      <c r="E11" s="11">
        <f t="shared" si="2"/>
        <v>6.0151075838795677E-2</v>
      </c>
      <c r="F11" s="12">
        <f>D11+'[1]2025 Απρίλιος'!F11</f>
        <v>13159.754070796458</v>
      </c>
      <c r="G11" s="11">
        <f t="shared" si="3"/>
        <v>6.0970072931431418E-2</v>
      </c>
      <c r="H11" s="12"/>
      <c r="I11" s="11" t="e">
        <f t="shared" si="4"/>
        <v>#DIV/0!</v>
      </c>
      <c r="J11" s="12">
        <f>H11+'[1]2025 Απρίλιος'!J11</f>
        <v>0</v>
      </c>
      <c r="K11" s="11" t="e">
        <f t="shared" si="5"/>
        <v>#DIV/0!</v>
      </c>
      <c r="L11" s="68">
        <f>'[1]2024_60-69 ΕΞΟΔΑ+ΟΜ 2'!G117</f>
        <v>5252.212389380531</v>
      </c>
      <c r="M11" s="11">
        <f t="shared" si="6"/>
        <v>7.2548934344838945E-2</v>
      </c>
      <c r="N11" s="12">
        <f>L11+'[1]2025 Απρίλιος'!N11</f>
        <v>13995.57522123894</v>
      </c>
      <c r="O11" s="11">
        <f t="shared" si="7"/>
        <v>6.8706460291992316E-2</v>
      </c>
      <c r="P11" s="12">
        <f t="shared" si="0"/>
        <v>-835.82115044248167</v>
      </c>
      <c r="Q11" s="11">
        <f t="shared" si="1"/>
        <v>1.0635134323898423</v>
      </c>
    </row>
    <row r="12" spans="1:17" ht="17.25" customHeight="1" x14ac:dyDescent="0.25">
      <c r="A12" s="67">
        <v>11</v>
      </c>
      <c r="B12" s="67">
        <v>5</v>
      </c>
      <c r="C12" s="44" t="str">
        <f>[1]ΑΝΤΙΣΤΟΙΧΙΣΗ!F191</f>
        <v>Cancellation Fees</v>
      </c>
      <c r="D12" s="10">
        <f>'[1]2025_ΕΣΟΔΑ'!G6</f>
        <v>587.21</v>
      </c>
      <c r="E12" s="11">
        <f t="shared" si="2"/>
        <v>7.9334337875570145E-3</v>
      </c>
      <c r="F12" s="12">
        <f>D12+'[1]2025 Απρίλιος'!F12</f>
        <v>2225.63</v>
      </c>
      <c r="G12" s="11">
        <f t="shared" si="3"/>
        <v>1.0311501467912236E-2</v>
      </c>
      <c r="H12" s="12"/>
      <c r="I12" s="11" t="e">
        <f t="shared" si="4"/>
        <v>#DIV/0!</v>
      </c>
      <c r="J12" s="12">
        <f>H12+'[1]2025 Απρίλιος'!J12</f>
        <v>0</v>
      </c>
      <c r="K12" s="11" t="e">
        <f t="shared" si="5"/>
        <v>#DIV/0!</v>
      </c>
      <c r="L12" s="68">
        <f>'[1]2024_60-69 ΕΞΟΔΑ+ΟΜ 2'!G118</f>
        <v>296.2</v>
      </c>
      <c r="M12" s="11">
        <f t="shared" si="6"/>
        <v>4.0914176274344837E-3</v>
      </c>
      <c r="N12" s="12">
        <f>L12+'[1]2025 Απρίλιος'!N12</f>
        <v>1764.48</v>
      </c>
      <c r="O12" s="11">
        <f t="shared" si="7"/>
        <v>8.6621073546188105E-3</v>
      </c>
      <c r="P12" s="12">
        <f t="shared" si="0"/>
        <v>461.15000000000009</v>
      </c>
      <c r="Q12" s="11">
        <f t="shared" si="1"/>
        <v>0.79280024083068612</v>
      </c>
    </row>
    <row r="13" spans="1:17" ht="31.5" customHeight="1" x14ac:dyDescent="0.25">
      <c r="A13" s="67">
        <v>12</v>
      </c>
      <c r="B13" s="67">
        <v>6</v>
      </c>
      <c r="C13" s="44" t="str">
        <f>[1]ΑΝΤΙΣΤΟΙΧΙΣΗ!F192</f>
        <v>Έσοδα Διαχείρισης καταλυμάτων 24%</v>
      </c>
      <c r="D13" s="10">
        <f>'[1]2025_ΕΣΟΔΑ'!G7</f>
        <v>1883.5</v>
      </c>
      <c r="E13" s="11">
        <f t="shared" si="2"/>
        <v>2.5446812109575168E-2</v>
      </c>
      <c r="F13" s="12">
        <f>D13+'[1]2025 Απρίλιος'!F13</f>
        <v>3326.71</v>
      </c>
      <c r="G13" s="11">
        <f t="shared" si="3"/>
        <v>1.5412883115485644E-2</v>
      </c>
      <c r="H13" s="12"/>
      <c r="I13" s="11" t="e">
        <f t="shared" si="4"/>
        <v>#DIV/0!</v>
      </c>
      <c r="J13" s="12">
        <f>H13+'[1]2025 Απρίλιος'!J13</f>
        <v>0</v>
      </c>
      <c r="K13" s="11" t="e">
        <f t="shared" si="5"/>
        <v>#DIV/0!</v>
      </c>
      <c r="L13" s="68">
        <f>'[1]2024_60-69 ΕΞΟΔΑ+ΟΜ 2'!G119</f>
        <v>2404.79</v>
      </c>
      <c r="M13" s="11">
        <f t="shared" si="6"/>
        <v>3.3217421324369251E-2</v>
      </c>
      <c r="N13" s="12">
        <f>L13+'[1]2025 Απρίλιος'!N13</f>
        <v>4126.74</v>
      </c>
      <c r="O13" s="11">
        <f t="shared" si="7"/>
        <v>2.0258809906941209E-2</v>
      </c>
      <c r="P13" s="12">
        <f t="shared" si="0"/>
        <v>-800.02999999999975</v>
      </c>
      <c r="Q13" s="11">
        <f t="shared" si="1"/>
        <v>1.2404868473657156</v>
      </c>
    </row>
    <row r="14" spans="1:17" ht="32.25" customHeight="1" x14ac:dyDescent="0.25">
      <c r="A14" s="67">
        <v>13</v>
      </c>
      <c r="B14" s="67">
        <v>7</v>
      </c>
      <c r="C14" s="44" t="str">
        <f>[1]ΑΝΤΙΣΤΟΙΧΙΣΗ!F193</f>
        <v>Έσοδα από Ενοίκια Ιππάρχου 24%</v>
      </c>
      <c r="D14" s="10">
        <f>'[1]2025_ΕΣΟΔΑ'!G8</f>
        <v>100</v>
      </c>
      <c r="E14" s="11">
        <f t="shared" si="2"/>
        <v>1.3510386041717638E-3</v>
      </c>
      <c r="F14" s="12">
        <f>D14+'[1]2025 Απρίλιος'!F14</f>
        <v>500</v>
      </c>
      <c r="G14" s="11">
        <f t="shared" si="3"/>
        <v>2.3165354232087625E-3</v>
      </c>
      <c r="H14" s="12"/>
      <c r="I14" s="11" t="e">
        <f t="shared" si="4"/>
        <v>#DIV/0!</v>
      </c>
      <c r="J14" s="12">
        <f>H14+'[1]2025 Απρίλιος'!J14</f>
        <v>0</v>
      </c>
      <c r="K14" s="11" t="e">
        <f t="shared" si="5"/>
        <v>#DIV/0!</v>
      </c>
      <c r="L14" s="68">
        <f>'[1]2024_60-69 ΕΞΟΔΑ+ΟΜ 2'!G120</f>
        <v>100</v>
      </c>
      <c r="M14" s="11">
        <f t="shared" si="6"/>
        <v>1.3813023725302105E-3</v>
      </c>
      <c r="N14" s="12">
        <f>L14+'[1]2025 Απρίλιος'!N14</f>
        <v>500</v>
      </c>
      <c r="O14" s="11">
        <f t="shared" si="7"/>
        <v>2.4545779364511951E-3</v>
      </c>
      <c r="P14" s="12">
        <f t="shared" si="0"/>
        <v>0</v>
      </c>
      <c r="Q14" s="11">
        <f t="shared" si="1"/>
        <v>1</v>
      </c>
    </row>
    <row r="15" spans="1:17" ht="30.75" customHeight="1" x14ac:dyDescent="0.25">
      <c r="A15" s="67">
        <v>14</v>
      </c>
      <c r="B15" s="67">
        <v>8</v>
      </c>
      <c r="C15" s="44" t="str">
        <f>[1]ΑΝΤΙΣΤΟΙΧΙΣΗ!F194</f>
        <v>Πωλ.Φύλαξη Αποσκευών (DIRECT)</v>
      </c>
      <c r="D15" s="10">
        <f>'[1]2025_ΕΣΟΔΑ'!G9</f>
        <v>564.57000000000005</v>
      </c>
      <c r="E15" s="11">
        <f t="shared" si="2"/>
        <v>7.6275586475725264E-3</v>
      </c>
      <c r="F15" s="12">
        <f>D15+'[1]2025 Απρίλιος'!F15</f>
        <v>1175.0900000000001</v>
      </c>
      <c r="G15" s="11">
        <f t="shared" si="3"/>
        <v>5.4442752209167703E-3</v>
      </c>
      <c r="H15" s="12"/>
      <c r="I15" s="11" t="e">
        <f t="shared" si="4"/>
        <v>#DIV/0!</v>
      </c>
      <c r="J15" s="12">
        <f>H15+'[1]2025 Απρίλιος'!J15</f>
        <v>0</v>
      </c>
      <c r="K15" s="11" t="e">
        <f t="shared" si="5"/>
        <v>#DIV/0!</v>
      </c>
      <c r="L15" s="68">
        <f>'[1]2024_60-69 ΕΞΟΔΑ+ΟΜ 2'!G121</f>
        <v>87.88</v>
      </c>
      <c r="M15" s="11">
        <f t="shared" si="6"/>
        <v>1.213888524979549E-3</v>
      </c>
      <c r="N15" s="12">
        <f>L15+'[1]2025 Απρίλιος'!N15</f>
        <v>207.23</v>
      </c>
      <c r="O15" s="11">
        <f t="shared" si="7"/>
        <v>1.0173243715415623E-3</v>
      </c>
      <c r="P15" s="12">
        <f t="shared" si="0"/>
        <v>967.86000000000013</v>
      </c>
      <c r="Q15" s="11">
        <f t="shared" si="1"/>
        <v>0.17635244959960511</v>
      </c>
    </row>
    <row r="16" spans="1:17" ht="29.25" customHeight="1" x14ac:dyDescent="0.25">
      <c r="A16" s="67">
        <v>15</v>
      </c>
      <c r="B16" s="67">
        <v>9</v>
      </c>
      <c r="C16" s="44" t="str">
        <f>[1]ΑΝΤΙΣΤΟΙΧΙΣΗ!F195</f>
        <v>Πωλ.Φύλαξη Αποσκευών  (ΤΡΙΤΩΝ) (RADICAL)</v>
      </c>
      <c r="D16" s="10">
        <f>'[1]2025_ΕΣΟΔΑ'!G10</f>
        <v>295.89999999999992</v>
      </c>
      <c r="E16" s="11">
        <f t="shared" si="2"/>
        <v>3.9977232297442478E-3</v>
      </c>
      <c r="F16" s="12">
        <f>D16+'[1]2025 Απρίλιος'!F16</f>
        <v>673.29</v>
      </c>
      <c r="G16" s="11">
        <f t="shared" si="3"/>
        <v>3.1194002701844551E-3</v>
      </c>
      <c r="H16" s="12"/>
      <c r="I16" s="11" t="e">
        <f t="shared" si="4"/>
        <v>#DIV/0!</v>
      </c>
      <c r="J16" s="12">
        <f>H16+'[1]2025 Απρίλιος'!J16</f>
        <v>0</v>
      </c>
      <c r="K16" s="11" t="e">
        <f t="shared" si="5"/>
        <v>#DIV/0!</v>
      </c>
      <c r="L16" s="68">
        <f>'[1]2024_60-69 ΕΞΟΔΑ+ΟΜ 2'!G122</f>
        <v>0</v>
      </c>
      <c r="M16" s="11">
        <f t="shared" si="6"/>
        <v>0</v>
      </c>
      <c r="N16" s="12">
        <f>L16+'[1]2025 Απρίλιος'!N16</f>
        <v>0</v>
      </c>
      <c r="O16" s="11">
        <f t="shared" si="7"/>
        <v>0</v>
      </c>
      <c r="P16" s="12">
        <f t="shared" si="0"/>
        <v>673.29</v>
      </c>
      <c r="Q16" s="11">
        <f t="shared" si="1"/>
        <v>0</v>
      </c>
    </row>
    <row r="17" spans="1:17" ht="34.5" customHeight="1" x14ac:dyDescent="0.25">
      <c r="A17" s="67">
        <v>16</v>
      </c>
      <c r="B17" s="67">
        <v>10</v>
      </c>
      <c r="C17" s="44" t="str">
        <f>[1]ΑΝΤΙΣΤΟΙΧΙΣΗ!F196</f>
        <v>Πωλ. TRANSFER (Περιορισμένη Μίσθωση)</v>
      </c>
      <c r="D17" s="10">
        <f>'[1]2025_ΕΣΟΔΑ'!G11</f>
        <v>0</v>
      </c>
      <c r="E17" s="11">
        <f t="shared" si="2"/>
        <v>0</v>
      </c>
      <c r="F17" s="12">
        <f>D17+'[1]2025 Απρίλιος'!F17</f>
        <v>464.6</v>
      </c>
      <c r="G17" s="11">
        <f t="shared" si="3"/>
        <v>2.1525247152455822E-3</v>
      </c>
      <c r="H17" s="12"/>
      <c r="I17" s="11" t="e">
        <f t="shared" si="4"/>
        <v>#DIV/0!</v>
      </c>
      <c r="J17" s="12">
        <f>H17+'[1]2025 Απρίλιος'!J17</f>
        <v>0</v>
      </c>
      <c r="K17" s="11" t="e">
        <f t="shared" si="5"/>
        <v>#DIV/0!</v>
      </c>
      <c r="L17" s="68">
        <f>'[1]2024_60-69 ΕΞΟΔΑ+ΟΜ 2'!G123</f>
        <v>0</v>
      </c>
      <c r="M17" s="11">
        <f t="shared" si="6"/>
        <v>0</v>
      </c>
      <c r="N17" s="12">
        <f>L17+'[1]2025 Απρίλιος'!N17</f>
        <v>0</v>
      </c>
      <c r="O17" s="11">
        <f t="shared" si="7"/>
        <v>0</v>
      </c>
      <c r="P17" s="12">
        <f t="shared" si="0"/>
        <v>464.6</v>
      </c>
      <c r="Q17" s="11">
        <f t="shared" si="1"/>
        <v>0</v>
      </c>
    </row>
    <row r="18" spans="1:17" ht="27" customHeight="1" x14ac:dyDescent="0.25">
      <c r="A18" s="67">
        <v>17</v>
      </c>
      <c r="B18" s="67">
        <v>11</v>
      </c>
      <c r="C18" s="44" t="str">
        <f>[1]ΑΝΤΙΣΤΟΙΧΙΣΗ!F197</f>
        <v>Πωλ.Ενοικ.Μεταφ.Μέσων Αναψυχής (ποδήλατα)</v>
      </c>
      <c r="D18" s="10">
        <f>'[1]2025_ΕΣΟΔΑ'!G12</f>
        <v>0</v>
      </c>
      <c r="E18" s="11">
        <f t="shared" si="2"/>
        <v>0</v>
      </c>
      <c r="F18" s="12">
        <f>D18+'[1]2025 Απρίλιος'!F18</f>
        <v>0</v>
      </c>
      <c r="G18" s="11">
        <f t="shared" si="3"/>
        <v>0</v>
      </c>
      <c r="H18" s="12"/>
      <c r="I18" s="11" t="e">
        <f t="shared" si="4"/>
        <v>#DIV/0!</v>
      </c>
      <c r="J18" s="12">
        <f>H18+'[1]2025 Απρίλιος'!J18</f>
        <v>0</v>
      </c>
      <c r="K18" s="11" t="e">
        <f t="shared" si="5"/>
        <v>#DIV/0!</v>
      </c>
      <c r="L18" s="68">
        <f>'[1]2024_60-69 ΕΞΟΔΑ+ΟΜ 2'!G124</f>
        <v>0</v>
      </c>
      <c r="M18" s="11">
        <f t="shared" si="6"/>
        <v>0</v>
      </c>
      <c r="N18" s="12">
        <f>L18+'[1]2025 Απρίλιος'!N18</f>
        <v>0</v>
      </c>
      <c r="O18" s="11">
        <f t="shared" si="7"/>
        <v>0</v>
      </c>
      <c r="P18" s="12">
        <f t="shared" si="0"/>
        <v>0</v>
      </c>
      <c r="Q18" s="11" t="e">
        <f t="shared" si="1"/>
        <v>#DIV/0!</v>
      </c>
    </row>
    <row r="19" spans="1:17" ht="33" customHeight="1" x14ac:dyDescent="0.25">
      <c r="A19" s="67">
        <v>18</v>
      </c>
      <c r="B19" s="67">
        <v>12</v>
      </c>
      <c r="C19" s="44" t="str">
        <f>[1]ΑΝΤΙΣΤΟΙΧΙΣΗ!F198</f>
        <v>Πωλ.Ενοικ.Μεταφ.Μέσων(αυτοκινητα)</v>
      </c>
      <c r="D19" s="10">
        <f>'[1]2025_ΕΣΟΔΑ'!G13</f>
        <v>0</v>
      </c>
      <c r="E19" s="11">
        <f t="shared" si="2"/>
        <v>0</v>
      </c>
      <c r="F19" s="12">
        <f>D19+'[1]2025 Απρίλιος'!F19</f>
        <v>0</v>
      </c>
      <c r="G19" s="11">
        <f t="shared" si="3"/>
        <v>0</v>
      </c>
      <c r="H19" s="12"/>
      <c r="I19" s="11" t="e">
        <f t="shared" si="4"/>
        <v>#DIV/0!</v>
      </c>
      <c r="J19" s="12">
        <f>H19+'[1]2025 Απρίλιος'!J19</f>
        <v>0</v>
      </c>
      <c r="K19" s="11" t="e">
        <f t="shared" si="5"/>
        <v>#DIV/0!</v>
      </c>
      <c r="L19" s="68">
        <f>'[1]2024_60-69 ΕΞΟΔΑ+ΟΜ 2'!G125</f>
        <v>0</v>
      </c>
      <c r="M19" s="11">
        <f t="shared" si="6"/>
        <v>0</v>
      </c>
      <c r="N19" s="12">
        <f>L19+'[1]2025 Απρίλιος'!N19</f>
        <v>0</v>
      </c>
      <c r="O19" s="11">
        <f t="shared" si="7"/>
        <v>0</v>
      </c>
      <c r="P19" s="12">
        <f t="shared" si="0"/>
        <v>0</v>
      </c>
      <c r="Q19" s="11" t="e">
        <f t="shared" si="1"/>
        <v>#DIV/0!</v>
      </c>
    </row>
    <row r="20" spans="1:17" ht="31.5" customHeight="1" x14ac:dyDescent="0.25">
      <c r="A20" s="67">
        <v>19</v>
      </c>
      <c r="B20" s="67">
        <v>13</v>
      </c>
      <c r="C20" s="44" t="str">
        <f>[1]ΑΝΤΙΣΤΟΙΧΙΣΗ!F199</f>
        <v>Πωλήσεις Καθαριότητας (ΤΡΙΤΩΝ)</v>
      </c>
      <c r="D20" s="10">
        <f>'[1]2025_ΕΣΟΔΑ'!G14</f>
        <v>0</v>
      </c>
      <c r="E20" s="11">
        <f t="shared" si="2"/>
        <v>0</v>
      </c>
      <c r="F20" s="12">
        <f>D20+'[1]2025 Απρίλιος'!F20</f>
        <v>0</v>
      </c>
      <c r="G20" s="11">
        <f t="shared" si="3"/>
        <v>0</v>
      </c>
      <c r="H20" s="12"/>
      <c r="I20" s="11" t="e">
        <f t="shared" si="4"/>
        <v>#DIV/0!</v>
      </c>
      <c r="J20" s="12">
        <f>H20+'[1]2025 Απρίλιος'!J20</f>
        <v>0</v>
      </c>
      <c r="K20" s="11" t="e">
        <f t="shared" si="5"/>
        <v>#DIV/0!</v>
      </c>
      <c r="L20" s="68">
        <f>'[1]2024_60-69 ΕΞΟΔΑ+ΟΜ 2'!G126</f>
        <v>0</v>
      </c>
      <c r="M20" s="11">
        <f t="shared" si="6"/>
        <v>0</v>
      </c>
      <c r="N20" s="12">
        <f>L20+'[1]2025 Απρίλιος'!N20</f>
        <v>0</v>
      </c>
      <c r="O20" s="11">
        <f t="shared" si="7"/>
        <v>0</v>
      </c>
      <c r="P20" s="12">
        <f t="shared" si="0"/>
        <v>0</v>
      </c>
      <c r="Q20" s="11" t="e">
        <f t="shared" si="1"/>
        <v>#DIV/0!</v>
      </c>
    </row>
    <row r="21" spans="1:17" ht="21" customHeight="1" x14ac:dyDescent="0.25">
      <c r="A21" s="67">
        <v>20</v>
      </c>
      <c r="B21" s="67">
        <v>14</v>
      </c>
      <c r="C21" s="44" t="str">
        <f>[1]ΑΝΤΙΣΤΟΙΧΙΣΗ!F200</f>
        <v>Πωλ.Κρουαζιέρας</v>
      </c>
      <c r="D21" s="10">
        <f>'[1]2025_ΕΣΟΔΑ'!G15</f>
        <v>1725.6299999999999</v>
      </c>
      <c r="E21" s="11">
        <f t="shared" si="2"/>
        <v>2.3313927465169203E-2</v>
      </c>
      <c r="F21" s="12">
        <f>D21+'[1]2025 Απρίλιος'!F21</f>
        <v>3230.0599999999995</v>
      </c>
      <c r="G21" s="11">
        <f t="shared" si="3"/>
        <v>1.4965096818179388E-2</v>
      </c>
      <c r="H21" s="12"/>
      <c r="I21" s="11" t="e">
        <f t="shared" si="4"/>
        <v>#DIV/0!</v>
      </c>
      <c r="J21" s="12">
        <f>H21+'[1]2025 Απρίλιος'!J21</f>
        <v>0</v>
      </c>
      <c r="K21" s="11" t="e">
        <f t="shared" si="5"/>
        <v>#DIV/0!</v>
      </c>
      <c r="L21" s="68">
        <f>'[1]2024_60-69 ΕΞΟΔΑ+ΟΜ 2'!G127</f>
        <v>150.44</v>
      </c>
      <c r="M21" s="11">
        <f t="shared" si="6"/>
        <v>2.0780312892344486E-3</v>
      </c>
      <c r="N21" s="12">
        <f>L21+'[1]2025 Απρίλιος'!N21</f>
        <v>150.44</v>
      </c>
      <c r="O21" s="11">
        <f t="shared" si="7"/>
        <v>7.385334095194356E-4</v>
      </c>
      <c r="P21" s="12">
        <f t="shared" si="0"/>
        <v>3079.6199999999994</v>
      </c>
      <c r="Q21" s="11">
        <f t="shared" si="1"/>
        <v>4.6574986223166137E-2</v>
      </c>
    </row>
    <row r="22" spans="1:17" ht="18.75" customHeight="1" x14ac:dyDescent="0.25">
      <c r="A22" s="67">
        <v>21</v>
      </c>
      <c r="B22" s="67">
        <v>15</v>
      </c>
      <c r="C22" s="44" t="str">
        <f>[1]ΑΝΤΙΣΤΟΙΧΙΣΗ!F201</f>
        <v>Πωλ. Μαθημάτων</v>
      </c>
      <c r="D22" s="10">
        <f>'[1]2025_ΕΣΟΔΑ'!G16</f>
        <v>0</v>
      </c>
      <c r="E22" s="11">
        <f t="shared" si="2"/>
        <v>0</v>
      </c>
      <c r="F22" s="12">
        <f>D22+'[1]2025 Απρίλιος'!F22</f>
        <v>0</v>
      </c>
      <c r="G22" s="11">
        <f t="shared" si="3"/>
        <v>0</v>
      </c>
      <c r="H22" s="12"/>
      <c r="I22" s="11" t="e">
        <f t="shared" si="4"/>
        <v>#DIV/0!</v>
      </c>
      <c r="J22" s="12">
        <f>H22+'[1]2025 Απρίλιος'!J22</f>
        <v>0</v>
      </c>
      <c r="K22" s="11" t="e">
        <f t="shared" si="5"/>
        <v>#DIV/0!</v>
      </c>
      <c r="L22" s="68">
        <f>'[1]2024_60-69 ΕΞΟΔΑ+ΟΜ 2'!G128</f>
        <v>0</v>
      </c>
      <c r="M22" s="11">
        <f t="shared" si="6"/>
        <v>0</v>
      </c>
      <c r="N22" s="12">
        <f>L22+'[1]2025 Απρίλιος'!N22</f>
        <v>0</v>
      </c>
      <c r="O22" s="11">
        <f t="shared" si="7"/>
        <v>0</v>
      </c>
      <c r="P22" s="12">
        <f t="shared" si="0"/>
        <v>0</v>
      </c>
      <c r="Q22" s="11" t="e">
        <f t="shared" si="1"/>
        <v>#DIV/0!</v>
      </c>
    </row>
    <row r="23" spans="1:17" ht="31.5" customHeight="1" x14ac:dyDescent="0.25">
      <c r="A23" s="67">
        <v>22</v>
      </c>
      <c r="B23" s="67">
        <v>16</v>
      </c>
      <c r="C23" s="44" t="str">
        <f>[1]ΑΝΤΙΣΤΟΙΧΙΣΗ!F202</f>
        <v>Πωλ.Κρουαζ.Transfer.MM. (ΠΑΚΕΤΟ)</v>
      </c>
      <c r="D23" s="10">
        <f>'[1]2025_ΕΣΟΔΑ'!G17</f>
        <v>0</v>
      </c>
      <c r="E23" s="11">
        <f t="shared" si="2"/>
        <v>0</v>
      </c>
      <c r="F23" s="12">
        <f>D23+'[1]2025 Απρίλιος'!F23</f>
        <v>495.58</v>
      </c>
      <c r="G23" s="11">
        <f t="shared" si="3"/>
        <v>2.2960572500675971E-3</v>
      </c>
      <c r="H23" s="12"/>
      <c r="I23" s="11" t="e">
        <f t="shared" si="4"/>
        <v>#DIV/0!</v>
      </c>
      <c r="J23" s="12">
        <f>H23+'[1]2025 Απρίλιος'!J23</f>
        <v>0</v>
      </c>
      <c r="K23" s="11" t="e">
        <f t="shared" si="5"/>
        <v>#DIV/0!</v>
      </c>
      <c r="L23" s="68">
        <f>'[1]2024_60-69 ΕΞΟΔΑ+ΟΜ 2'!G129</f>
        <v>0</v>
      </c>
      <c r="M23" s="11">
        <f t="shared" si="6"/>
        <v>0</v>
      </c>
      <c r="N23" s="12">
        <f>L23+'[1]2025 Απρίλιος'!N23</f>
        <v>524.05999999999995</v>
      </c>
      <c r="O23" s="11">
        <f t="shared" si="7"/>
        <v>2.5726922267532266E-3</v>
      </c>
      <c r="P23" s="12">
        <f t="shared" si="0"/>
        <v>-28.479999999999961</v>
      </c>
      <c r="Q23" s="11">
        <f t="shared" si="1"/>
        <v>1.0574680172726905</v>
      </c>
    </row>
    <row r="24" spans="1:17" ht="22.5" customHeight="1" x14ac:dyDescent="0.25">
      <c r="A24" s="67">
        <v>23</v>
      </c>
      <c r="B24" s="67">
        <v>17</v>
      </c>
      <c r="C24" s="44" t="str">
        <f>[1]ΑΝΤΙΣΤΟΙΧΙΣΗ!F203</f>
        <v>Προμ. Συστ.Πελ. Αυτοκ.</v>
      </c>
      <c r="D24" s="10">
        <f>'[1]2025_ΕΣΟΔΑ'!G18</f>
        <v>0</v>
      </c>
      <c r="E24" s="11">
        <f t="shared" si="2"/>
        <v>0</v>
      </c>
      <c r="F24" s="12">
        <f>D24+'[1]2025 Απρίλιος'!F24</f>
        <v>0</v>
      </c>
      <c r="G24" s="11">
        <f t="shared" si="3"/>
        <v>0</v>
      </c>
      <c r="H24" s="12"/>
      <c r="I24" s="11" t="e">
        <f t="shared" si="4"/>
        <v>#DIV/0!</v>
      </c>
      <c r="J24" s="12">
        <f>H24+'[1]2025 Απρίλιος'!J24</f>
        <v>0</v>
      </c>
      <c r="K24" s="11" t="e">
        <f t="shared" si="5"/>
        <v>#DIV/0!</v>
      </c>
      <c r="L24" s="68">
        <f>'[1]2024_60-69 ΕΞΟΔΑ+ΟΜ 2'!G130</f>
        <v>401.1</v>
      </c>
      <c r="M24" s="11">
        <f t="shared" si="6"/>
        <v>5.5404038162186753E-3</v>
      </c>
      <c r="N24" s="12">
        <f>L24+'[1]2025 Απρίλιος'!N24</f>
        <v>631.5</v>
      </c>
      <c r="O24" s="11">
        <f t="shared" si="7"/>
        <v>3.1001319337378595E-3</v>
      </c>
      <c r="P24" s="12">
        <f t="shared" si="0"/>
        <v>-631.5</v>
      </c>
      <c r="Q24" s="11" t="e">
        <f t="shared" si="1"/>
        <v>#DIV/0!</v>
      </c>
    </row>
    <row r="25" spans="1:17" ht="20.25" customHeight="1" x14ac:dyDescent="0.25">
      <c r="A25" s="67">
        <v>24</v>
      </c>
      <c r="B25" s="67">
        <v>18</v>
      </c>
      <c r="C25" s="44" t="str">
        <f>[1]ΑΝΤΙΣΤΟΙΧΙΣΗ!F204</f>
        <v>Προμ. Συστ.Πελ. Γυμν.</v>
      </c>
      <c r="D25" s="10">
        <f>'[1]2025_ΕΣΟΔΑ'!G19</f>
        <v>0</v>
      </c>
      <c r="E25" s="11">
        <f t="shared" si="2"/>
        <v>0</v>
      </c>
      <c r="F25" s="12">
        <f>D25+'[1]2025 Απρίλιος'!F25</f>
        <v>0</v>
      </c>
      <c r="G25" s="11">
        <f t="shared" si="3"/>
        <v>0</v>
      </c>
      <c r="H25" s="12"/>
      <c r="I25" s="11" t="e">
        <f t="shared" si="4"/>
        <v>#DIV/0!</v>
      </c>
      <c r="J25" s="12">
        <f>H25+'[1]2025 Απρίλιος'!J25</f>
        <v>0</v>
      </c>
      <c r="K25" s="11" t="e">
        <f t="shared" si="5"/>
        <v>#DIV/0!</v>
      </c>
      <c r="L25" s="68">
        <f>'[1]2024_60-69 ΕΞΟΔΑ+ΟΜ 2'!G131</f>
        <v>0</v>
      </c>
      <c r="M25" s="11">
        <f t="shared" si="6"/>
        <v>0</v>
      </c>
      <c r="N25" s="12">
        <f>L25+'[1]2025 Απρίλιος'!N25</f>
        <v>0</v>
      </c>
      <c r="O25" s="11">
        <f t="shared" si="7"/>
        <v>0</v>
      </c>
      <c r="P25" s="12">
        <f t="shared" si="0"/>
        <v>0</v>
      </c>
      <c r="Q25" s="11" t="e">
        <f t="shared" si="1"/>
        <v>#DIV/0!</v>
      </c>
    </row>
    <row r="26" spans="1:17" ht="18.75" customHeight="1" x14ac:dyDescent="0.25">
      <c r="A26" s="67">
        <v>25</v>
      </c>
      <c r="B26" s="67">
        <v>19</v>
      </c>
      <c r="C26" s="44" t="str">
        <f>[1]ΑΝΤΙΣΤΟΙΧΙΣΗ!F205</f>
        <v>Προμ.Σύστ.Πελ. TRANSFER</v>
      </c>
      <c r="D26" s="10">
        <f>'[1]2025_ΕΣΟΔΑ'!G20</f>
        <v>0</v>
      </c>
      <c r="E26" s="11">
        <f t="shared" si="2"/>
        <v>0</v>
      </c>
      <c r="F26" s="12">
        <f>D26+'[1]2025 Απρίλιος'!F26</f>
        <v>0</v>
      </c>
      <c r="G26" s="11">
        <f t="shared" si="3"/>
        <v>0</v>
      </c>
      <c r="H26" s="12"/>
      <c r="I26" s="11" t="e">
        <f t="shared" si="4"/>
        <v>#DIV/0!</v>
      </c>
      <c r="J26" s="12">
        <f>H26+'[1]2025 Απρίλιος'!J26</f>
        <v>0</v>
      </c>
      <c r="K26" s="11" t="e">
        <f t="shared" si="5"/>
        <v>#DIV/0!</v>
      </c>
      <c r="L26" s="68">
        <f>'[1]2024_60-69 ΕΞΟΔΑ+ΟΜ 2'!G132</f>
        <v>0</v>
      </c>
      <c r="M26" s="11">
        <f t="shared" si="6"/>
        <v>0</v>
      </c>
      <c r="N26" s="12">
        <f>L26+'[1]2025 Απρίλιος'!N26</f>
        <v>0</v>
      </c>
      <c r="O26" s="11">
        <f t="shared" si="7"/>
        <v>0</v>
      </c>
      <c r="P26" s="12">
        <f t="shared" si="0"/>
        <v>0</v>
      </c>
      <c r="Q26" s="11" t="e">
        <f t="shared" si="1"/>
        <v>#DIV/0!</v>
      </c>
    </row>
    <row r="27" spans="1:17" ht="23.25" customHeight="1" x14ac:dyDescent="0.25">
      <c r="A27" s="67">
        <v>26</v>
      </c>
      <c r="B27" s="67">
        <v>20</v>
      </c>
      <c r="C27" s="44" t="str">
        <f>[1]ΑΝΤΙΣΤΟΙΧΙΣΗ!F206</f>
        <v>Προμ.Σύστ.Πελ.Εκδρ.- Ξεναγ.</v>
      </c>
      <c r="D27" s="10">
        <f>'[1]2025_ΕΣΟΔΑ'!G21</f>
        <v>142.82</v>
      </c>
      <c r="E27" s="11">
        <f t="shared" si="2"/>
        <v>1.9295533344781128E-3</v>
      </c>
      <c r="F27" s="12">
        <f>D27+'[1]2025 Απρίλιος'!F27</f>
        <v>250.7</v>
      </c>
      <c r="G27" s="11">
        <f t="shared" si="3"/>
        <v>1.1615108611968735E-3</v>
      </c>
      <c r="H27" s="12"/>
      <c r="I27" s="11" t="e">
        <f t="shared" si="4"/>
        <v>#DIV/0!</v>
      </c>
      <c r="J27" s="12">
        <f>H27+'[1]2025 Απρίλιος'!J27</f>
        <v>0</v>
      </c>
      <c r="K27" s="11" t="e">
        <f t="shared" si="5"/>
        <v>#DIV/0!</v>
      </c>
      <c r="L27" s="68">
        <f>'[1]2024_60-69 ΕΞΟΔΑ+ΟΜ 2'!G133</f>
        <v>0</v>
      </c>
      <c r="M27" s="11">
        <f t="shared" si="6"/>
        <v>0</v>
      </c>
      <c r="N27" s="12">
        <f>L27+'[1]2025 Απρίλιος'!N27</f>
        <v>0</v>
      </c>
      <c r="O27" s="11">
        <f t="shared" si="7"/>
        <v>0</v>
      </c>
      <c r="P27" s="12">
        <f t="shared" si="0"/>
        <v>250.7</v>
      </c>
      <c r="Q27" s="11">
        <f t="shared" si="1"/>
        <v>0</v>
      </c>
    </row>
    <row r="28" spans="1:17" ht="23.25" customHeight="1" x14ac:dyDescent="0.25">
      <c r="A28" s="67">
        <v>27</v>
      </c>
      <c r="B28" s="67">
        <v>21</v>
      </c>
      <c r="C28" s="44" t="str">
        <f>[1]ΑΝΤΙΣΤΟΙΧΙΣΗ!F207</f>
        <v>Προμ.Συστ.Πελ.Κρουαζιέρας</v>
      </c>
      <c r="D28" s="10">
        <f>'[1]2025_ΕΣΟΔΑ'!G22</f>
        <v>0</v>
      </c>
      <c r="E28" s="11">
        <f t="shared" si="2"/>
        <v>0</v>
      </c>
      <c r="F28" s="12">
        <f>D28+'[1]2025 Απρίλιος'!F28</f>
        <v>0</v>
      </c>
      <c r="G28" s="11">
        <f t="shared" si="3"/>
        <v>0</v>
      </c>
      <c r="H28" s="12"/>
      <c r="I28" s="11" t="e">
        <f t="shared" si="4"/>
        <v>#DIV/0!</v>
      </c>
      <c r="J28" s="12">
        <f>H28+'[1]2025 Απρίλιος'!J28</f>
        <v>0</v>
      </c>
      <c r="K28" s="11" t="e">
        <f t="shared" si="5"/>
        <v>#DIV/0!</v>
      </c>
      <c r="L28" s="68">
        <f>'[1]2024_60-69 ΕΞΟΔΑ+ΟΜ 2'!G134</f>
        <v>0</v>
      </c>
      <c r="M28" s="11">
        <f t="shared" si="6"/>
        <v>0</v>
      </c>
      <c r="N28" s="12">
        <f>L28+'[1]2025 Απρίλιος'!N28</f>
        <v>0</v>
      </c>
      <c r="O28" s="11">
        <f t="shared" si="7"/>
        <v>0</v>
      </c>
      <c r="P28" s="12">
        <f t="shared" si="0"/>
        <v>0</v>
      </c>
      <c r="Q28" s="11" t="e">
        <f t="shared" si="1"/>
        <v>#DIV/0!</v>
      </c>
    </row>
    <row r="29" spans="1:17" ht="23.25" customHeight="1" x14ac:dyDescent="0.25">
      <c r="A29" s="67">
        <v>28</v>
      </c>
      <c r="B29" s="67">
        <v>22</v>
      </c>
      <c r="C29" s="44" t="str">
        <f>[1]ΑΝΤΙΣΤΟΙΧΙΣΗ!F208</f>
        <v>Ασυνήθη έσοδα και κέρδη</v>
      </c>
      <c r="D29" s="10">
        <f>'[1]2025_ΕΣΟΔΑ'!G23</f>
        <v>95.75</v>
      </c>
      <c r="E29" s="11">
        <f t="shared" si="2"/>
        <v>1.2936194634944637E-3</v>
      </c>
      <c r="F29" s="12">
        <f>D29+'[1]2025 Απρίλιος'!F29</f>
        <v>264.43</v>
      </c>
      <c r="G29" s="11">
        <f t="shared" si="3"/>
        <v>1.2251229239181862E-3</v>
      </c>
      <c r="H29" s="12"/>
      <c r="I29" s="11" t="e">
        <f t="shared" si="4"/>
        <v>#DIV/0!</v>
      </c>
      <c r="J29" s="12">
        <f>H29+'[1]2025 Απρίλιος'!J29</f>
        <v>0</v>
      </c>
      <c r="K29" s="11" t="e">
        <f t="shared" si="5"/>
        <v>#DIV/0!</v>
      </c>
      <c r="L29" s="68">
        <f>'[1]2024_60-69 ΕΞΟΔΑ+ΟΜ 2'!G135</f>
        <v>34.61</v>
      </c>
      <c r="M29" s="11">
        <f t="shared" si="6"/>
        <v>4.780687511327059E-4</v>
      </c>
      <c r="N29" s="12">
        <f>L29+'[1]2025 Απρίλιος'!N29</f>
        <v>5466.38</v>
      </c>
      <c r="O29" s="11">
        <f t="shared" si="7"/>
        <v>2.6835311480516169E-2</v>
      </c>
      <c r="P29" s="12">
        <f t="shared" si="0"/>
        <v>-5201.95</v>
      </c>
      <c r="Q29" s="11">
        <f t="shared" si="1"/>
        <v>20.672314033959839</v>
      </c>
    </row>
    <row r="30" spans="1:17" ht="25.5" customHeight="1" x14ac:dyDescent="0.25">
      <c r="A30" s="67">
        <v>29</v>
      </c>
      <c r="B30" s="67">
        <v>23</v>
      </c>
      <c r="C30" s="44" t="str">
        <f>[1]ΑΝΤΙΣΤΟΙΧΙΣΗ!F209</f>
        <v>Φορος Παρεπιδημούντων</v>
      </c>
      <c r="D30" s="10">
        <f>'[1]2025_ΕΣΟΔΑ'!G24</f>
        <v>-514.33000000000004</v>
      </c>
      <c r="E30" s="11">
        <f t="shared" si="2"/>
        <v>-6.9487968528366331E-3</v>
      </c>
      <c r="F30" s="12">
        <f>D30+'[1]2025 Απρίλιος'!F30</f>
        <v>-1281.8600000000001</v>
      </c>
      <c r="G30" s="11">
        <f t="shared" si="3"/>
        <v>-5.9389481951887691E-3</v>
      </c>
      <c r="H30" s="12"/>
      <c r="I30" s="11" t="e">
        <f t="shared" si="4"/>
        <v>#DIV/0!</v>
      </c>
      <c r="J30" s="12">
        <f>H30+'[1]2025 Απρίλιος'!J30</f>
        <v>0</v>
      </c>
      <c r="K30" s="11" t="e">
        <f t="shared" si="5"/>
        <v>#DIV/0!</v>
      </c>
      <c r="L30" s="68">
        <f>'[1]2024_60-69 ΕΞΟΔΑ+ΟΜ 2'!G136</f>
        <v>-343.69</v>
      </c>
      <c r="M30" s="11">
        <f t="shared" si="6"/>
        <v>-4.7473981241490807E-3</v>
      </c>
      <c r="N30" s="12">
        <f>L30+'[1]2025 Απρίλιος'!N30</f>
        <v>-952.92000000000007</v>
      </c>
      <c r="O30" s="11">
        <f t="shared" si="7"/>
        <v>-4.6780328144061462E-3</v>
      </c>
      <c r="P30" s="12">
        <f t="shared" si="0"/>
        <v>-328.94000000000005</v>
      </c>
      <c r="Q30" s="11">
        <f t="shared" si="1"/>
        <v>0.74338851356622404</v>
      </c>
    </row>
    <row r="31" spans="1:17" ht="24" customHeight="1" x14ac:dyDescent="0.25">
      <c r="A31" s="67">
        <v>30</v>
      </c>
      <c r="B31" s="67">
        <v>24</v>
      </c>
      <c r="C31" s="44" t="str">
        <f>[1]ΑΝΤΙΣΤΟΙΧΙΣΗ!F210</f>
        <v xml:space="preserve">Πρόβλεψη </v>
      </c>
      <c r="D31" s="10">
        <f>'[1]2025_ΕΣΟΔΑ'!G25</f>
        <v>0</v>
      </c>
      <c r="E31" s="11">
        <f t="shared" si="2"/>
        <v>0</v>
      </c>
      <c r="F31" s="12">
        <f>D31+'[1]2025 Απρίλιος'!F31</f>
        <v>0</v>
      </c>
      <c r="G31" s="11">
        <f t="shared" si="3"/>
        <v>0</v>
      </c>
      <c r="H31" s="12"/>
      <c r="I31" s="11" t="e">
        <f t="shared" si="4"/>
        <v>#DIV/0!</v>
      </c>
      <c r="J31" s="12">
        <f>H31+'[1]2025 Απρίλιος'!J31</f>
        <v>0</v>
      </c>
      <c r="K31" s="11" t="e">
        <f t="shared" si="5"/>
        <v>#DIV/0!</v>
      </c>
      <c r="L31" s="68">
        <f>'[1]2024_60-69 ΕΞΟΔΑ+ΟΜ 2'!G137</f>
        <v>0</v>
      </c>
      <c r="M31" s="11">
        <f t="shared" si="6"/>
        <v>0</v>
      </c>
      <c r="N31" s="12">
        <f>L31+'[1]2025 Απρίλιος'!N31</f>
        <v>0</v>
      </c>
      <c r="O31" s="11">
        <f t="shared" si="7"/>
        <v>0</v>
      </c>
      <c r="P31" s="12">
        <f t="shared" si="0"/>
        <v>0</v>
      </c>
      <c r="Q31" s="11" t="e">
        <f t="shared" si="1"/>
        <v>#DIV/0!</v>
      </c>
    </row>
    <row r="32" spans="1:17" ht="15" customHeight="1" x14ac:dyDescent="0.25">
      <c r="A32" s="67">
        <v>31</v>
      </c>
      <c r="B32" s="67">
        <v>25</v>
      </c>
      <c r="C32" s="44">
        <f>[1]ΑΝΤΙΣΤΟΙΧΙΣΗ!F211</f>
        <v>0</v>
      </c>
      <c r="D32" s="10">
        <f>'[1]2025_ΕΣΟΔΑ'!G26</f>
        <v>0</v>
      </c>
      <c r="E32" s="11">
        <f t="shared" si="2"/>
        <v>0</v>
      </c>
      <c r="F32" s="12">
        <f>D32+'[1]2025 Απρίλιος'!F32</f>
        <v>0</v>
      </c>
      <c r="G32" s="11">
        <f t="shared" si="3"/>
        <v>0</v>
      </c>
      <c r="H32" s="12"/>
      <c r="I32" s="11" t="e">
        <f t="shared" si="4"/>
        <v>#DIV/0!</v>
      </c>
      <c r="J32" s="12">
        <f>H32+'[1]2025 Απρίλιος'!J32</f>
        <v>0</v>
      </c>
      <c r="K32" s="11" t="e">
        <f t="shared" si="5"/>
        <v>#DIV/0!</v>
      </c>
      <c r="L32" s="68">
        <f>'[1]2024_60-69 ΕΞΟΔΑ+ΟΜ 2'!G138</f>
        <v>0</v>
      </c>
      <c r="M32" s="11">
        <f t="shared" si="6"/>
        <v>0</v>
      </c>
      <c r="N32" s="12">
        <f>L32+'[1]2025 Απρίλιος'!N32</f>
        <v>0</v>
      </c>
      <c r="O32" s="11">
        <f t="shared" si="7"/>
        <v>0</v>
      </c>
      <c r="P32" s="12">
        <f t="shared" si="0"/>
        <v>0</v>
      </c>
      <c r="Q32" s="11" t="e">
        <f t="shared" si="1"/>
        <v>#DIV/0!</v>
      </c>
    </row>
    <row r="33" spans="1:17" ht="29.25" customHeight="1" x14ac:dyDescent="0.25">
      <c r="A33" s="67">
        <v>32</v>
      </c>
      <c r="B33" s="67">
        <v>26</v>
      </c>
      <c r="C33" s="44">
        <f>[1]ΑΝΤΙΣΤΟΙΧΙΣΗ!F212</f>
        <v>0</v>
      </c>
      <c r="D33" s="10">
        <f>'[1]2025_ΕΣΟΔΑ'!G27</f>
        <v>0</v>
      </c>
      <c r="E33" s="11">
        <f t="shared" si="2"/>
        <v>0</v>
      </c>
      <c r="F33" s="12">
        <f>D33+'[1]2025 Απρίλιος'!F33</f>
        <v>0</v>
      </c>
      <c r="G33" s="11">
        <f t="shared" si="3"/>
        <v>0</v>
      </c>
      <c r="H33" s="12"/>
      <c r="I33" s="11" t="e">
        <f t="shared" si="4"/>
        <v>#DIV/0!</v>
      </c>
      <c r="J33" s="12">
        <f>H33+'[1]2025 Απρίλιος'!J33</f>
        <v>0</v>
      </c>
      <c r="K33" s="11" t="e">
        <f t="shared" si="5"/>
        <v>#DIV/0!</v>
      </c>
      <c r="L33" s="68">
        <f>'[1]2024_60-69 ΕΞΟΔΑ+ΟΜ 2'!G139</f>
        <v>0</v>
      </c>
      <c r="M33" s="11">
        <f t="shared" si="6"/>
        <v>0</v>
      </c>
      <c r="N33" s="12">
        <f>L33+'[1]2025 Απρίλιος'!N33</f>
        <v>0</v>
      </c>
      <c r="O33" s="11">
        <f t="shared" si="7"/>
        <v>0</v>
      </c>
      <c r="P33" s="12">
        <f t="shared" si="0"/>
        <v>0</v>
      </c>
      <c r="Q33" s="11" t="e">
        <f t="shared" si="1"/>
        <v>#DIV/0!</v>
      </c>
    </row>
    <row r="34" spans="1:17" ht="41.25" customHeight="1" x14ac:dyDescent="0.25">
      <c r="A34" s="67">
        <v>33</v>
      </c>
      <c r="B34" s="67">
        <v>27</v>
      </c>
      <c r="C34" s="44">
        <f>[1]ΑΝΤΙΣΤΟΙΧΙΣΗ!F213</f>
        <v>0</v>
      </c>
      <c r="D34" s="10">
        <f>'[1]2025_ΕΣΟΔΑ'!G28</f>
        <v>0</v>
      </c>
      <c r="E34" s="11">
        <f t="shared" si="2"/>
        <v>0</v>
      </c>
      <c r="F34" s="12">
        <f>D34+'[1]2025 Απρίλιος'!F34</f>
        <v>0</v>
      </c>
      <c r="G34" s="11">
        <f t="shared" si="3"/>
        <v>0</v>
      </c>
      <c r="H34" s="12"/>
      <c r="I34" s="11" t="e">
        <f t="shared" si="4"/>
        <v>#DIV/0!</v>
      </c>
      <c r="J34" s="12">
        <f>H34+'[1]2025 Απρίλιος'!J34</f>
        <v>0</v>
      </c>
      <c r="K34" s="11" t="e">
        <f t="shared" si="5"/>
        <v>#DIV/0!</v>
      </c>
      <c r="L34" s="68">
        <f>'[1]2024_60-69 ΕΞΟΔΑ+ΟΜ 2'!G140</f>
        <v>0</v>
      </c>
      <c r="M34" s="11">
        <f t="shared" si="6"/>
        <v>0</v>
      </c>
      <c r="N34" s="12">
        <f>L34+'[1]2025 Απρίλιος'!N34</f>
        <v>0</v>
      </c>
      <c r="O34" s="11">
        <f t="shared" si="7"/>
        <v>0</v>
      </c>
      <c r="P34" s="12">
        <f t="shared" si="0"/>
        <v>0</v>
      </c>
      <c r="Q34" s="11" t="e">
        <f t="shared" si="1"/>
        <v>#DIV/0!</v>
      </c>
    </row>
    <row r="35" spans="1:17" ht="80.25" customHeight="1" x14ac:dyDescent="0.25">
      <c r="A35" s="67">
        <v>34</v>
      </c>
      <c r="B35" s="67">
        <v>28</v>
      </c>
      <c r="C35" s="44">
        <f>[1]ΑΝΤΙΣΤΟΙΧΙΣΗ!F214</f>
        <v>0</v>
      </c>
      <c r="D35" s="10">
        <f>'[1]2025_ΕΣΟΔΑ'!G29</f>
        <v>0</v>
      </c>
      <c r="E35" s="11">
        <f t="shared" si="2"/>
        <v>0</v>
      </c>
      <c r="F35" s="12">
        <f>D35+'[1]2025 Απρίλιος'!F35</f>
        <v>0</v>
      </c>
      <c r="G35" s="11">
        <f t="shared" si="3"/>
        <v>0</v>
      </c>
      <c r="H35" s="12"/>
      <c r="I35" s="11" t="e">
        <f t="shared" si="4"/>
        <v>#DIV/0!</v>
      </c>
      <c r="J35" s="12">
        <f>H35+'[1]2025 Απρίλιος'!J35</f>
        <v>0</v>
      </c>
      <c r="K35" s="11" t="e">
        <f t="shared" si="5"/>
        <v>#DIV/0!</v>
      </c>
      <c r="L35" s="68">
        <f>'[1]2024_60-69 ΕΞΟΔΑ+ΟΜ 2'!G141</f>
        <v>0</v>
      </c>
      <c r="M35" s="11">
        <f t="shared" si="6"/>
        <v>0</v>
      </c>
      <c r="N35" s="12">
        <f>L35+'[1]2025 Απρίλιος'!N35</f>
        <v>0</v>
      </c>
      <c r="O35" s="11">
        <f t="shared" si="7"/>
        <v>0</v>
      </c>
      <c r="P35" s="12">
        <f t="shared" si="0"/>
        <v>0</v>
      </c>
      <c r="Q35" s="11" t="e">
        <f t="shared" si="1"/>
        <v>#DIV/0!</v>
      </c>
    </row>
    <row r="36" spans="1:17" ht="21" customHeight="1" x14ac:dyDescent="0.25">
      <c r="A36" s="67">
        <v>35</v>
      </c>
      <c r="B36" s="67">
        <v>29</v>
      </c>
      <c r="C36" s="44">
        <f>[1]ΑΝΤΙΣΤΟΙΧΙΣΗ!F215</f>
        <v>0</v>
      </c>
      <c r="D36" s="10">
        <f>'[1]2025_ΕΣΟΔΑ'!G30</f>
        <v>0</v>
      </c>
      <c r="E36" s="11">
        <f t="shared" si="2"/>
        <v>0</v>
      </c>
      <c r="F36" s="12">
        <f>D36+'[1]2025 Απρίλιος'!F36</f>
        <v>0</v>
      </c>
      <c r="G36" s="11">
        <f t="shared" si="3"/>
        <v>0</v>
      </c>
      <c r="H36" s="12"/>
      <c r="I36" s="11" t="e">
        <f t="shared" si="4"/>
        <v>#DIV/0!</v>
      </c>
      <c r="J36" s="12">
        <f>H36+'[1]2025 Απρίλιος'!J36</f>
        <v>0</v>
      </c>
      <c r="K36" s="11" t="e">
        <f t="shared" si="5"/>
        <v>#DIV/0!</v>
      </c>
      <c r="L36" s="68">
        <f>'[1]2024_60-69 ΕΞΟΔΑ+ΟΜ 2'!G142</f>
        <v>0</v>
      </c>
      <c r="M36" s="11">
        <f t="shared" si="6"/>
        <v>0</v>
      </c>
      <c r="N36" s="12">
        <f>L36+'[1]2025 Απρίλιος'!N36</f>
        <v>0</v>
      </c>
      <c r="O36" s="11">
        <f t="shared" si="7"/>
        <v>0</v>
      </c>
      <c r="P36" s="12">
        <f t="shared" si="0"/>
        <v>0</v>
      </c>
      <c r="Q36" s="11" t="e">
        <f t="shared" si="1"/>
        <v>#DIV/0!</v>
      </c>
    </row>
    <row r="37" spans="1:17" ht="28.5" customHeight="1" x14ac:dyDescent="0.25">
      <c r="A37" s="67">
        <v>36</v>
      </c>
      <c r="B37" s="67">
        <v>30</v>
      </c>
      <c r="C37" s="44">
        <f>[1]ΑΝΤΙΣΤΟΙΧΙΣΗ!F216</f>
        <v>0</v>
      </c>
      <c r="D37" s="10">
        <f>'[1]2025_ΕΣΟΔΑ'!G31</f>
        <v>0</v>
      </c>
      <c r="E37" s="11">
        <f t="shared" si="2"/>
        <v>0</v>
      </c>
      <c r="F37" s="12">
        <f>D37+'[1]2025 Απρίλιος'!F37</f>
        <v>0</v>
      </c>
      <c r="G37" s="11">
        <f t="shared" si="3"/>
        <v>0</v>
      </c>
      <c r="H37" s="12"/>
      <c r="I37" s="11" t="e">
        <f t="shared" si="4"/>
        <v>#DIV/0!</v>
      </c>
      <c r="J37" s="12">
        <f>H37+'[1]2025 Απρίλιος'!J37</f>
        <v>0</v>
      </c>
      <c r="K37" s="11" t="e">
        <f t="shared" si="5"/>
        <v>#DIV/0!</v>
      </c>
      <c r="L37" s="68">
        <f>'[1]2024_60-69 ΕΞΟΔΑ+ΟΜ 2'!G143</f>
        <v>0</v>
      </c>
      <c r="M37" s="11">
        <f t="shared" si="6"/>
        <v>0</v>
      </c>
      <c r="N37" s="12">
        <f>L37+'[1]2025 Απρίλιος'!N37</f>
        <v>0</v>
      </c>
      <c r="O37" s="11">
        <f t="shared" si="7"/>
        <v>0</v>
      </c>
      <c r="P37" s="12">
        <f t="shared" si="0"/>
        <v>0</v>
      </c>
      <c r="Q37" s="11" t="e">
        <f t="shared" si="1"/>
        <v>#DIV/0!</v>
      </c>
    </row>
    <row r="38" spans="1:17" ht="28.5" customHeight="1" x14ac:dyDescent="0.25">
      <c r="A38" s="60">
        <v>37</v>
      </c>
      <c r="B38" s="60"/>
      <c r="C38" s="6" t="s">
        <v>17</v>
      </c>
      <c r="D38" s="7">
        <f>'[1]2025_ΕΣΟΔΑ'!G32</f>
        <v>74017.130000000019</v>
      </c>
      <c r="E38" s="8"/>
      <c r="F38" s="7">
        <f>'[1]2025_ΕΣΟΔΑ'!G34</f>
        <v>215839.56584070798</v>
      </c>
      <c r="G38" s="8"/>
      <c r="H38" s="7">
        <f t="shared" ref="H38:N38" si="8">SUM(H8:H31)</f>
        <v>0</v>
      </c>
      <c r="I38" s="8"/>
      <c r="J38" s="7">
        <f t="shared" si="8"/>
        <v>0</v>
      </c>
      <c r="K38" s="8"/>
      <c r="L38" s="7">
        <f t="shared" si="8"/>
        <v>72395.445044247826</v>
      </c>
      <c r="M38" s="8"/>
      <c r="N38" s="7">
        <f t="shared" si="8"/>
        <v>203701.00805309735</v>
      </c>
      <c r="O38" s="8"/>
      <c r="P38" s="7">
        <f>SUM(P8:P31)</f>
        <v>12138.557787610638</v>
      </c>
      <c r="Q38" s="8"/>
    </row>
    <row r="39" spans="1:17" ht="28.5" customHeight="1" x14ac:dyDescent="0.25">
      <c r="A39" s="60">
        <v>38</v>
      </c>
      <c r="B39" s="60"/>
      <c r="C39" s="6" t="s">
        <v>18</v>
      </c>
      <c r="D39" s="7">
        <f>D7-D38</f>
        <v>0</v>
      </c>
      <c r="E39" s="8"/>
      <c r="F39" s="7">
        <f>F7-F38</f>
        <v>0</v>
      </c>
      <c r="G39" s="8"/>
      <c r="H39" s="7">
        <f>H7-H38</f>
        <v>0</v>
      </c>
      <c r="I39" s="8"/>
      <c r="J39" s="7">
        <f>J7-J38</f>
        <v>0</v>
      </c>
      <c r="K39" s="8"/>
      <c r="L39" s="7">
        <f>L7-L38</f>
        <v>0</v>
      </c>
      <c r="M39" s="8"/>
      <c r="N39" s="7">
        <f>N7-N38</f>
        <v>0</v>
      </c>
      <c r="O39" s="8"/>
      <c r="P39" s="7">
        <f>P7-P38</f>
        <v>0</v>
      </c>
      <c r="Q39" s="8"/>
    </row>
    <row r="40" spans="1:17" ht="28.5" customHeight="1" x14ac:dyDescent="0.25">
      <c r="A40" s="58">
        <v>39</v>
      </c>
      <c r="B40" s="58"/>
      <c r="C40" s="58" t="s">
        <v>160</v>
      </c>
      <c r="D40" s="181" t="str">
        <f>[1]ΑΝΤΙΣΤΟΙΧΙΣΗ!$F$32</f>
        <v xml:space="preserve">ΠΡΑΓΜΑΤΟΠΟΙΗΘΕΝΤΑ ΜΗΝΟΣ ΤΡΕΧ. ΕΤΟΥΣ </v>
      </c>
      <c r="E40" s="181"/>
      <c r="F40" s="181"/>
      <c r="G40" s="181"/>
      <c r="H40" s="181" t="str">
        <f>[1]ΑΝΤΙΣΤΟΙΧΙΣΗ!$F$35</f>
        <v>ΠΡΟΥΠΟΛΟΓΙΣΜΟΣ ΤΡΕΧΟΝΤΟΣ ΕΤΟΥΣ</v>
      </c>
      <c r="I40" s="181"/>
      <c r="J40" s="181"/>
      <c r="K40" s="181"/>
      <c r="L40" s="181" t="str">
        <f>[1]ΑΝΤΙΣΤΟΙΧΙΣΗ!$F$68</f>
        <v>ΠΡΑΓΜΑΤΟΠΟΙΗΘΕΝΤΑ ΠΡΟΗΓΟΥΜΕΝΟΥ ΕΤΟΥΣ</v>
      </c>
      <c r="M40" s="181"/>
      <c r="N40" s="181"/>
      <c r="O40" s="181">
        <f>[1]ΑΝΤΙΣΤΟΙΧΙΣΗ!$D$33</f>
        <v>2024</v>
      </c>
      <c r="P40" s="182" t="str">
        <f>[1]ΑΝΤΙΣΤΟΙΧΙΣΗ!$F$100</f>
        <v xml:space="preserve">ΣΥΓΚΡΙΣΕΙΣ </v>
      </c>
      <c r="Q40" s="182">
        <f>[1]ΑΝΤΙΣΤΟΙΧΙΣΗ!$H$141</f>
        <v>2024</v>
      </c>
    </row>
    <row r="41" spans="1:17" ht="28.5" customHeight="1" x14ac:dyDescent="0.25">
      <c r="A41" s="60">
        <v>40</v>
      </c>
      <c r="B41" s="60"/>
      <c r="C41" s="5" t="s">
        <v>161</v>
      </c>
      <c r="D41" s="179" t="str">
        <f>[1]ΑΝΤΙΣΤΟΙΧΙΣΗ!$F$110</f>
        <v xml:space="preserve">ΜΑΙΟΣ ΤΡΕΧΟΝ ΕΤΟΣ </v>
      </c>
      <c r="E41" s="179"/>
      <c r="F41" s="179"/>
      <c r="G41" s="61">
        <f>[1]ΑΝΤΙΣΤΟΙΧΙΣΗ!$D$34</f>
        <v>2025</v>
      </c>
      <c r="H41" s="179" t="str">
        <f>[1]ΑΝΤΙΣΤΟΙΧΙΣΗ!$F$110</f>
        <v xml:space="preserve">ΜΑΙΟΣ ΤΡΕΧΟΝ ΕΤΟΣ </v>
      </c>
      <c r="I41" s="179"/>
      <c r="J41" s="179"/>
      <c r="K41" s="61">
        <f>[1]ΑΝΤΙΣΤΟΙΧΙΣΗ!$D$34</f>
        <v>2025</v>
      </c>
      <c r="L41" s="179" t="str">
        <f>[1]ΑΝΤΙΣΤΟΙΧΙΣΗ!$F$124</f>
        <v>ΜΑΙΟΣ ΠΡΟΗΓΟΥΜΕΝΟΥ ΕΤΟΥΣ</v>
      </c>
      <c r="M41" s="179"/>
      <c r="N41" s="179"/>
      <c r="O41" s="61">
        <f>[1]ΑΝΤΙΣΤΟΙΧΙΣΗ!$D$33</f>
        <v>2024</v>
      </c>
      <c r="P41" s="179"/>
      <c r="Q41" s="179"/>
    </row>
    <row r="42" spans="1:17" ht="28.5" customHeight="1" x14ac:dyDescent="0.25">
      <c r="A42" s="69">
        <v>41</v>
      </c>
      <c r="B42" s="69" t="s">
        <v>19</v>
      </c>
      <c r="C42" s="62" t="s">
        <v>20</v>
      </c>
      <c r="D42" s="62"/>
      <c r="E42" s="63" t="s">
        <v>22</v>
      </c>
      <c r="F42" s="63" t="s">
        <v>23</v>
      </c>
      <c r="G42" s="63" t="s">
        <v>24</v>
      </c>
      <c r="H42" s="63" t="s">
        <v>21</v>
      </c>
      <c r="I42" s="63" t="s">
        <v>22</v>
      </c>
      <c r="J42" s="63" t="s">
        <v>23</v>
      </c>
      <c r="K42" s="63" t="s">
        <v>24</v>
      </c>
      <c r="L42" s="63" t="s">
        <v>21</v>
      </c>
      <c r="M42" s="63" t="s">
        <v>25</v>
      </c>
      <c r="N42" s="63" t="s">
        <v>26</v>
      </c>
      <c r="O42" s="63" t="s">
        <v>169</v>
      </c>
      <c r="P42" s="63" t="s">
        <v>28</v>
      </c>
      <c r="Q42" s="63" t="s">
        <v>29</v>
      </c>
    </row>
    <row r="43" spans="1:17" ht="15" customHeight="1" x14ac:dyDescent="0.25">
      <c r="A43" s="60">
        <v>42</v>
      </c>
      <c r="B43" s="70" t="s">
        <v>2</v>
      </c>
      <c r="C43" s="6" t="s">
        <v>31</v>
      </c>
      <c r="D43" s="7">
        <f>SUM(D44:D73)</f>
        <v>50000.186666666668</v>
      </c>
      <c r="E43" s="8"/>
      <c r="F43" s="7">
        <f>SUM(F44:F73)</f>
        <v>223142.3833333333</v>
      </c>
      <c r="G43" s="8"/>
      <c r="H43" s="7">
        <f>SUM(H44:H73)</f>
        <v>0</v>
      </c>
      <c r="I43" s="8"/>
      <c r="J43" s="7">
        <f>SUM(J44:J73)</f>
        <v>0</v>
      </c>
      <c r="K43" s="8"/>
      <c r="L43" s="7">
        <f>SUM(L44:L73)</f>
        <v>50639.640000000007</v>
      </c>
      <c r="M43" s="8"/>
      <c r="N43" s="7">
        <f>SUM(N44:N73)</f>
        <v>228202.52</v>
      </c>
      <c r="O43" s="8"/>
      <c r="P43" s="7">
        <f>SUM(P44:P73)</f>
        <v>0</v>
      </c>
      <c r="Q43" s="8"/>
    </row>
    <row r="44" spans="1:17" ht="15" customHeight="1" x14ac:dyDescent="0.25">
      <c r="A44" s="67">
        <v>43</v>
      </c>
      <c r="B44" s="67">
        <v>1</v>
      </c>
      <c r="C44" s="44" t="str">
        <f>[1]ΑΝΤΙΣΤΟΙΧΙΣΗ!I187</f>
        <v>Μικτές Αποδοχές H.Keepin (Α.Κ.Υπ.)</v>
      </c>
      <c r="D44" s="14">
        <f>'[1]2025_60-69 ΕΞΟΔΑ+ΟΜ 2'!H4</f>
        <v>3675.16</v>
      </c>
      <c r="E44" s="15">
        <f>D44/$D$43</f>
        <v>7.3502925589077797E-2</v>
      </c>
      <c r="F44" s="10">
        <f>D44+'[1]2025 Απρίλιος'!F44</f>
        <v>17090.260000000002</v>
      </c>
      <c r="G44" s="15">
        <f>F44/$F$43</f>
        <v>7.6589035864470106E-2</v>
      </c>
      <c r="H44" s="14"/>
      <c r="I44" s="16" t="e">
        <f>H44/$H$43</f>
        <v>#DIV/0!</v>
      </c>
      <c r="J44" s="10"/>
      <c r="K44" s="17" t="e">
        <f t="shared" ref="K44:K73" si="9">J44/$J445</f>
        <v>#DIV/0!</v>
      </c>
      <c r="L44" s="14">
        <f>'[1]2024_60-69 ΕΞΟΔΑ+ΟΜ 2'!H4</f>
        <v>5098.67</v>
      </c>
      <c r="M44" s="15">
        <f>L44/$L$43</f>
        <v>0.10068535242351642</v>
      </c>
      <c r="N44" s="10">
        <f>L44+'[1]2025 Απρίλιος'!N44</f>
        <v>19877.75</v>
      </c>
      <c r="O44" s="15">
        <f>N44/$N$43</f>
        <v>8.7105742741140635E-2</v>
      </c>
      <c r="P44" s="10"/>
      <c r="Q44" s="15" t="e">
        <f t="shared" ref="Q44" si="10">SUM(Q45:Q76)</f>
        <v>#DIV/0!</v>
      </c>
    </row>
    <row r="45" spans="1:17" ht="15" customHeight="1" x14ac:dyDescent="0.25">
      <c r="A45" s="67">
        <v>44</v>
      </c>
      <c r="B45" s="67">
        <v>2</v>
      </c>
      <c r="C45" s="44" t="str">
        <f>[1]ΑΝΤΙΣΤΟΙΧΙΣΗ!I188</f>
        <v>Μικτές Αποδοχές Operation (Α.Κ.Operation )</v>
      </c>
      <c r="D45" s="14">
        <f>'[1]2025_60-69 ΕΞΟΔΑ+ΟΜ 2'!H5</f>
        <v>5221.4599999999991</v>
      </c>
      <c r="E45" s="15">
        <f t="shared" ref="E45:E73" si="11">D45/$D$43</f>
        <v>0.10442881013244215</v>
      </c>
      <c r="F45" s="10">
        <f>D45+'[1]2025 Απρίλιος'!F45</f>
        <v>24880</v>
      </c>
      <c r="G45" s="15">
        <f t="shared" ref="G45:G73" si="12">F45/$F$43</f>
        <v>0.11149831613492224</v>
      </c>
      <c r="H45" s="14"/>
      <c r="I45" s="16" t="e">
        <f t="shared" ref="I45:I73" si="13">H45/$H$43</f>
        <v>#DIV/0!</v>
      </c>
      <c r="J45" s="10"/>
      <c r="K45" s="17" t="e">
        <f t="shared" si="9"/>
        <v>#DIV/0!</v>
      </c>
      <c r="L45" s="14">
        <f>'[1]2024_60-69 ΕΞΟΔΑ+ΟΜ 2'!H5</f>
        <v>3696.09</v>
      </c>
      <c r="M45" s="15">
        <f t="shared" ref="M45:M73" si="14">L45/$L$43</f>
        <v>7.2988078114299387E-2</v>
      </c>
      <c r="N45" s="10">
        <f>L45+'[1]2025 Απρίλιος'!N45</f>
        <v>29167.73</v>
      </c>
      <c r="O45" s="15">
        <f t="shared" ref="O45:O73" si="15">N45/$N$43</f>
        <v>0.12781510914077548</v>
      </c>
      <c r="P45" s="10"/>
      <c r="Q45" s="15">
        <f>N45/F45</f>
        <v>1.1723364147909967</v>
      </c>
    </row>
    <row r="46" spans="1:17" ht="15" customHeight="1" x14ac:dyDescent="0.25">
      <c r="A46" s="67">
        <v>45</v>
      </c>
      <c r="B46" s="67">
        <v>3</v>
      </c>
      <c r="C46" s="44" t="str">
        <f>[1]ΑΝΤΙΣΤΟΙΧΙΣΗ!I189</f>
        <v>Μικτές Αποδοχές Maintenance (Α.Κ.Υπ.)</v>
      </c>
      <c r="D46" s="14">
        <f>'[1]2025_60-69 ΕΞΟΔΑ+ΟΜ 2'!H6</f>
        <v>4379.5599999999995</v>
      </c>
      <c r="E46" s="15">
        <f t="shared" si="11"/>
        <v>8.7590872994074143E-2</v>
      </c>
      <c r="F46" s="10">
        <f>D46+'[1]2025 Απρίλιος'!F46</f>
        <v>14200.8</v>
      </c>
      <c r="G46" s="15">
        <f t="shared" si="12"/>
        <v>6.3640083913537121E-2</v>
      </c>
      <c r="H46" s="14"/>
      <c r="I46" s="16" t="e">
        <f t="shared" si="13"/>
        <v>#DIV/0!</v>
      </c>
      <c r="J46" s="10"/>
      <c r="K46" s="17" t="e">
        <f t="shared" si="9"/>
        <v>#DIV/0!</v>
      </c>
      <c r="L46" s="14">
        <f>'[1]2024_60-69 ΕΞΟΔΑ+ΟΜ 2'!H6</f>
        <v>2821.13</v>
      </c>
      <c r="M46" s="15">
        <f t="shared" si="14"/>
        <v>5.5709914209500694E-2</v>
      </c>
      <c r="N46" s="10">
        <f>L46+'[1]2025 Απρίλιος'!N46</f>
        <v>14685.849999999999</v>
      </c>
      <c r="O46" s="15">
        <f t="shared" si="15"/>
        <v>6.4354460239965799E-2</v>
      </c>
      <c r="P46" s="10"/>
      <c r="Q46" s="15">
        <f t="shared" ref="Q46:Q73" si="16">N46/F46</f>
        <v>1.0341565263928791</v>
      </c>
    </row>
    <row r="47" spans="1:17" ht="15" customHeight="1" x14ac:dyDescent="0.25">
      <c r="A47" s="67">
        <v>46</v>
      </c>
      <c r="B47" s="67">
        <v>4</v>
      </c>
      <c r="C47" s="71" t="str">
        <f>[1]ΑΝΤΙΣΤΟΙΧΙΣΗ!I190</f>
        <v>Ασφαλιστικές εισφορές (Α.Κ.HOUSE KEEPING)</v>
      </c>
      <c r="D47" s="14">
        <f>'[1]2025_60-69 ΕΞΟΔΑ+ΟΜ 2'!H7</f>
        <v>797.23</v>
      </c>
      <c r="E47" s="15">
        <f t="shared" si="11"/>
        <v>1.5944540473715563E-2</v>
      </c>
      <c r="F47" s="10">
        <f>D47+'[1]2025 Απρίλιος'!F47</f>
        <v>3672.9500000000003</v>
      </c>
      <c r="G47" s="15">
        <f t="shared" si="12"/>
        <v>1.6460118177160879E-2</v>
      </c>
      <c r="H47" s="14"/>
      <c r="I47" s="16" t="e">
        <f t="shared" si="13"/>
        <v>#DIV/0!</v>
      </c>
      <c r="J47" s="10"/>
      <c r="K47" s="17" t="e">
        <f t="shared" si="9"/>
        <v>#DIV/0!</v>
      </c>
      <c r="L47" s="14">
        <f>'[1]2024_60-69 ΕΞΟΔΑ+ΟΜ 2'!H7</f>
        <v>1221.99</v>
      </c>
      <c r="M47" s="15">
        <f t="shared" si="14"/>
        <v>2.4131095718689939E-2</v>
      </c>
      <c r="N47" s="10">
        <f>L47+'[1]2025 Απρίλιος'!N47</f>
        <v>4809.28</v>
      </c>
      <c r="O47" s="15">
        <f t="shared" si="15"/>
        <v>2.1074613899969202E-2</v>
      </c>
      <c r="P47" s="10"/>
      <c r="Q47" s="15">
        <f t="shared" si="16"/>
        <v>1.3093780203923275</v>
      </c>
    </row>
    <row r="48" spans="1:17" ht="15" customHeight="1" x14ac:dyDescent="0.25">
      <c r="A48" s="67">
        <v>47</v>
      </c>
      <c r="B48" s="67">
        <v>5</v>
      </c>
      <c r="C48" s="71" t="str">
        <f>[1]ΑΝΤΙΣΤΟΙΧΙΣΗ!I191</f>
        <v>Ασφαλιστικές εισφορές (Α.Κ. OPERATION DEP )</v>
      </c>
      <c r="D48" s="14">
        <f>'[1]2025_60-69 ΕΞΟΔΑ+ΟΜ 2'!H8</f>
        <v>999.18999999999994</v>
      </c>
      <c r="E48" s="15">
        <f t="shared" si="11"/>
        <v>1.9983725394091861E-2</v>
      </c>
      <c r="F48" s="10">
        <f>D48+'[1]2025 Απρίλιος'!F48</f>
        <v>4508.5199999999995</v>
      </c>
      <c r="G48" s="15">
        <f t="shared" si="12"/>
        <v>2.020467798475159E-2</v>
      </c>
      <c r="H48" s="14"/>
      <c r="I48" s="16" t="e">
        <f t="shared" si="13"/>
        <v>#DIV/0!</v>
      </c>
      <c r="J48" s="10"/>
      <c r="K48" s="17" t="e">
        <f t="shared" si="9"/>
        <v>#DIV/0!</v>
      </c>
      <c r="L48" s="14">
        <f>'[1]2024_60-69 ΕΞΟΔΑ+ΟΜ 2'!H8</f>
        <v>823.86000000000013</v>
      </c>
      <c r="M48" s="15">
        <f t="shared" si="14"/>
        <v>1.6269073002888646E-2</v>
      </c>
      <c r="N48" s="10">
        <f>L48+'[1]2025 Απρίλιος'!N48</f>
        <v>5622.27</v>
      </c>
      <c r="O48" s="15">
        <f t="shared" si="15"/>
        <v>2.4637195066908115E-2</v>
      </c>
      <c r="P48" s="10"/>
      <c r="Q48" s="15">
        <f t="shared" si="16"/>
        <v>1.2470322855393789</v>
      </c>
    </row>
    <row r="49" spans="1:17" ht="28.5" customHeight="1" x14ac:dyDescent="0.25">
      <c r="A49" s="67">
        <v>48</v>
      </c>
      <c r="B49" s="67">
        <v>6</v>
      </c>
      <c r="C49" s="71" t="str">
        <f>[1]ΑΝΤΙΣΤΟΙΧΙΣΗ!I192</f>
        <v>Ασφαλιστικές εισφορές (Α.Κ. MAINTENANCE DEP )</v>
      </c>
      <c r="D49" s="14">
        <f>'[1]2025_60-69 ΕΞΟΔΑ+ΟΜ 2'!H9</f>
        <v>611.53</v>
      </c>
      <c r="E49" s="15">
        <f t="shared" si="11"/>
        <v>1.2230554339263799E-2</v>
      </c>
      <c r="F49" s="10">
        <f>D49+'[1]2025 Απρίλιος'!F49</f>
        <v>3032.88</v>
      </c>
      <c r="G49" s="15">
        <f t="shared" si="12"/>
        <v>1.3591680588395619E-2</v>
      </c>
      <c r="H49" s="14"/>
      <c r="I49" s="16" t="e">
        <f t="shared" si="13"/>
        <v>#DIV/0!</v>
      </c>
      <c r="J49" s="10"/>
      <c r="K49" s="17" t="e">
        <f t="shared" si="9"/>
        <v>#DIV/0!</v>
      </c>
      <c r="L49" s="14">
        <f>'[1]2024_60-69 ΕΞΟΔΑ+ΟΜ 2'!H9</f>
        <v>745.91</v>
      </c>
      <c r="M49" s="15">
        <f t="shared" si="14"/>
        <v>1.4729765061520971E-2</v>
      </c>
      <c r="N49" s="10">
        <f>L49+'[1]2025 Απρίλιος'!N49</f>
        <v>3882.9300000000003</v>
      </c>
      <c r="O49" s="15">
        <f t="shared" si="15"/>
        <v>1.7015280988132823E-2</v>
      </c>
      <c r="P49" s="10"/>
      <c r="Q49" s="15">
        <f t="shared" si="16"/>
        <v>1.2802781514599986</v>
      </c>
    </row>
    <row r="50" spans="1:17" ht="15" customHeight="1" x14ac:dyDescent="0.25">
      <c r="A50" s="67">
        <v>49</v>
      </c>
      <c r="B50" s="67">
        <v>7</v>
      </c>
      <c r="C50" s="45" t="str">
        <f>[1]ΑΝΤΙΣΤΟΙΧΙΣΗ!I193</f>
        <v xml:space="preserve">Ενοίκια </v>
      </c>
      <c r="D50" s="14">
        <f>'[1]2025_60-69 ΕΞΟΔΑ+ΟΜ 2'!H10</f>
        <v>9916.1200000000008</v>
      </c>
      <c r="E50" s="15">
        <f t="shared" si="11"/>
        <v>0.1983216595991375</v>
      </c>
      <c r="F50" s="10">
        <f>D50+'[1]2025 Απρίλιος'!F50</f>
        <v>47267</v>
      </c>
      <c r="G50" s="15">
        <f t="shared" si="12"/>
        <v>0.21182439343847947</v>
      </c>
      <c r="H50" s="14"/>
      <c r="I50" s="16" t="e">
        <f t="shared" si="13"/>
        <v>#DIV/0!</v>
      </c>
      <c r="J50" s="10"/>
      <c r="K50" s="17" t="e">
        <f t="shared" si="9"/>
        <v>#DIV/0!</v>
      </c>
      <c r="L50" s="14">
        <f>'[1]2024_60-69 ΕΞΟΔΑ+ΟΜ 2'!H10</f>
        <v>9312.57</v>
      </c>
      <c r="M50" s="15">
        <f t="shared" si="14"/>
        <v>0.18389881918591836</v>
      </c>
      <c r="N50" s="10">
        <f>L50+'[1]2025 Απρίλιος'!N50</f>
        <v>46558.85</v>
      </c>
      <c r="O50" s="15">
        <f t="shared" si="15"/>
        <v>0.20402425880310174</v>
      </c>
      <c r="P50" s="10"/>
      <c r="Q50" s="15">
        <f t="shared" si="16"/>
        <v>0.98501808872998076</v>
      </c>
    </row>
    <row r="51" spans="1:17" ht="15" customHeight="1" x14ac:dyDescent="0.25">
      <c r="A51" s="67">
        <v>50</v>
      </c>
      <c r="B51" s="67">
        <v>8</v>
      </c>
      <c r="C51" s="45" t="str">
        <f>[1]ΑΝΤΙΣΤΟΙΧΙΣΗ!I194</f>
        <v xml:space="preserve">Διαφορά Ενοικίου </v>
      </c>
      <c r="D51" s="14">
        <f>'[1]2025_60-69 ΕΞΟΔΑ+ΟΜ 2'!H11</f>
        <v>0</v>
      </c>
      <c r="E51" s="15">
        <f t="shared" si="11"/>
        <v>0</v>
      </c>
      <c r="F51" s="10">
        <f>D51+'[1]2025 Απρίλιος'!F51</f>
        <v>0</v>
      </c>
      <c r="G51" s="15">
        <f t="shared" si="12"/>
        <v>0</v>
      </c>
      <c r="H51" s="14"/>
      <c r="I51" s="16" t="e">
        <f t="shared" si="13"/>
        <v>#DIV/0!</v>
      </c>
      <c r="J51" s="10"/>
      <c r="K51" s="17" t="e">
        <f t="shared" si="9"/>
        <v>#DIV/0!</v>
      </c>
      <c r="L51" s="14">
        <f>'[1]2024_60-69 ΕΞΟΔΑ+ΟΜ 2'!H11</f>
        <v>0</v>
      </c>
      <c r="M51" s="15">
        <f t="shared" si="14"/>
        <v>0</v>
      </c>
      <c r="N51" s="10">
        <f>L51+'[1]2025 Απρίλιος'!N51</f>
        <v>0</v>
      </c>
      <c r="O51" s="15">
        <f t="shared" si="15"/>
        <v>0</v>
      </c>
      <c r="P51" s="10"/>
      <c r="Q51" s="15" t="e">
        <f t="shared" si="16"/>
        <v>#DIV/0!</v>
      </c>
    </row>
    <row r="52" spans="1:17" ht="15" customHeight="1" x14ac:dyDescent="0.25">
      <c r="A52" s="67">
        <v>51</v>
      </c>
      <c r="B52" s="67">
        <v>9</v>
      </c>
      <c r="C52" s="45" t="str">
        <f>[1]ΑΝΤΙΣΤΟΙΧΙΣΗ!I195</f>
        <v xml:space="preserve">Χαρτόσημο ενοικίων </v>
      </c>
      <c r="D52" s="14">
        <f>'[1]2025_60-69 ΕΞΟΔΑ+ΟΜ 2'!H12</f>
        <v>350.21000000000004</v>
      </c>
      <c r="E52" s="15">
        <f t="shared" si="11"/>
        <v>7.0041738510842897E-3</v>
      </c>
      <c r="F52" s="10">
        <f>D52+'[1]2025 Απρίλιος'!F52</f>
        <v>1664.65</v>
      </c>
      <c r="G52" s="15">
        <f t="shared" si="12"/>
        <v>7.4600350463825691E-3</v>
      </c>
      <c r="H52" s="14"/>
      <c r="I52" s="16" t="e">
        <f t="shared" si="13"/>
        <v>#DIV/0!</v>
      </c>
      <c r="J52" s="10"/>
      <c r="K52" s="17" t="e">
        <f t="shared" si="9"/>
        <v>#DIV/0!</v>
      </c>
      <c r="L52" s="14">
        <f>'[1]2024_60-69 ΕΞΟΔΑ+ΟΜ 2'!H12</f>
        <v>327.67</v>
      </c>
      <c r="M52" s="15">
        <f t="shared" si="14"/>
        <v>6.4706226189601658E-3</v>
      </c>
      <c r="N52" s="10">
        <f>L52+'[1]2025 Απρίλιος'!N52</f>
        <v>1645.7700000000002</v>
      </c>
      <c r="O52" s="15">
        <f t="shared" si="15"/>
        <v>7.2118835497522122E-3</v>
      </c>
      <c r="P52" s="10"/>
      <c r="Q52" s="15">
        <f t="shared" si="16"/>
        <v>0.98865827651458271</v>
      </c>
    </row>
    <row r="53" spans="1:17" ht="15" customHeight="1" x14ac:dyDescent="0.25">
      <c r="A53" s="67">
        <v>52</v>
      </c>
      <c r="B53" s="67">
        <v>10</v>
      </c>
      <c r="C53" s="45" t="str">
        <f>[1]ΑΝΤΙΣΤΟΙΧΙΣΗ!I196</f>
        <v xml:space="preserve">Κοινόχρηστες Δαπάνες </v>
      </c>
      <c r="D53" s="14">
        <f>'[1]2025_60-69 ΕΞΟΔΑ+ΟΜ 2'!H13</f>
        <v>196.4</v>
      </c>
      <c r="E53" s="15">
        <f t="shared" si="11"/>
        <v>3.9279853355214138E-3</v>
      </c>
      <c r="F53" s="10">
        <f>D53+'[1]2025 Απρίλιος'!F53</f>
        <v>2427.5000000000005</v>
      </c>
      <c r="G53" s="15">
        <f t="shared" si="12"/>
        <v>1.0878704277231664E-2</v>
      </c>
      <c r="H53" s="14"/>
      <c r="I53" s="16" t="e">
        <f t="shared" si="13"/>
        <v>#DIV/0!</v>
      </c>
      <c r="J53" s="10"/>
      <c r="K53" s="17" t="e">
        <f t="shared" si="9"/>
        <v>#DIV/0!</v>
      </c>
      <c r="L53" s="14">
        <f>'[1]2024_60-69 ΕΞΟΔΑ+ΟΜ 2'!H13</f>
        <v>259.83</v>
      </c>
      <c r="M53" s="15">
        <f t="shared" si="14"/>
        <v>5.1309606466396667E-3</v>
      </c>
      <c r="N53" s="10">
        <f>L53+'[1]2025 Απρίλιος'!N53</f>
        <v>2521.63</v>
      </c>
      <c r="O53" s="15">
        <f t="shared" si="15"/>
        <v>1.1049965618258731E-2</v>
      </c>
      <c r="P53" s="10"/>
      <c r="Q53" s="15">
        <f t="shared" si="16"/>
        <v>1.0387765190525231</v>
      </c>
    </row>
    <row r="54" spans="1:17" ht="15" customHeight="1" x14ac:dyDescent="0.25">
      <c r="A54" s="67">
        <v>53</v>
      </c>
      <c r="B54" s="67">
        <v>11</v>
      </c>
      <c r="C54" s="45" t="str">
        <f>[1]ΑΝΤΙΣΤΟΙΧΙΣΗ!I197</f>
        <v xml:space="preserve">Ενέργεια </v>
      </c>
      <c r="D54" s="14">
        <f>'[1]2025_60-69 ΕΞΟΔΑ+ΟΜ 2'!H14</f>
        <v>779.78</v>
      </c>
      <c r="E54" s="15">
        <f t="shared" si="11"/>
        <v>1.5595541776644033E-2</v>
      </c>
      <c r="F54" s="10">
        <f>D54+'[1]2025 Απρίλιος'!F54</f>
        <v>3383.5</v>
      </c>
      <c r="G54" s="15">
        <f t="shared" si="12"/>
        <v>1.5162964334506005E-2</v>
      </c>
      <c r="H54" s="14"/>
      <c r="I54" s="16" t="e">
        <f t="shared" si="13"/>
        <v>#DIV/0!</v>
      </c>
      <c r="J54" s="10"/>
      <c r="K54" s="17" t="e">
        <f t="shared" si="9"/>
        <v>#DIV/0!</v>
      </c>
      <c r="L54" s="14">
        <f>'[1]2024_60-69 ΕΞΟΔΑ+ΟΜ 2'!H14</f>
        <v>606.06999999999994</v>
      </c>
      <c r="M54" s="15">
        <f t="shared" si="14"/>
        <v>1.1968292033671642E-2</v>
      </c>
      <c r="N54" s="10">
        <f>L54+'[1]2025 Απρίλιος'!N54</f>
        <v>2361.4899999999998</v>
      </c>
      <c r="O54" s="15">
        <f t="shared" si="15"/>
        <v>1.0348220519212496E-2</v>
      </c>
      <c r="P54" s="10"/>
      <c r="Q54" s="15">
        <f t="shared" si="16"/>
        <v>0.69794295847495191</v>
      </c>
    </row>
    <row r="55" spans="1:17" ht="15" customHeight="1" x14ac:dyDescent="0.25">
      <c r="A55" s="67">
        <v>54</v>
      </c>
      <c r="B55" s="67">
        <v>12</v>
      </c>
      <c r="C55" s="45" t="str">
        <f>[1]ΑΝΤΙΣΤΟΙΧΙΣΗ!I198</f>
        <v>Φυσικό αέριο</v>
      </c>
      <c r="D55" s="14">
        <f>'[1]2025_60-69 ΕΞΟΔΑ+ΟΜ 2'!H15</f>
        <v>356.39</v>
      </c>
      <c r="E55" s="15">
        <f t="shared" si="11"/>
        <v>7.1277733896460112E-3</v>
      </c>
      <c r="F55" s="10">
        <f>D55+'[1]2025 Απρίλιος'!F55</f>
        <v>1079.08</v>
      </c>
      <c r="G55" s="15">
        <f t="shared" si="12"/>
        <v>4.8358361324305418E-3</v>
      </c>
      <c r="H55" s="14"/>
      <c r="I55" s="16" t="e">
        <f t="shared" si="13"/>
        <v>#DIV/0!</v>
      </c>
      <c r="J55" s="10"/>
      <c r="K55" s="17" t="e">
        <f t="shared" si="9"/>
        <v>#DIV/0!</v>
      </c>
      <c r="L55" s="14">
        <f>'[1]2024_60-69 ΕΞΟΔΑ+ΟΜ 2'!H15</f>
        <v>0</v>
      </c>
      <c r="M55" s="15">
        <f t="shared" si="14"/>
        <v>0</v>
      </c>
      <c r="N55" s="10">
        <f>L55+'[1]2025 Απρίλιος'!N55</f>
        <v>0</v>
      </c>
      <c r="O55" s="15">
        <f t="shared" si="15"/>
        <v>0</v>
      </c>
      <c r="P55" s="10"/>
      <c r="Q55" s="15">
        <f t="shared" si="16"/>
        <v>0</v>
      </c>
    </row>
    <row r="56" spans="1:17" ht="15" customHeight="1" x14ac:dyDescent="0.25">
      <c r="A56" s="67">
        <v>55</v>
      </c>
      <c r="B56" s="67">
        <v>13</v>
      </c>
      <c r="C56" s="45" t="str">
        <f>[1]ΑΝΤΙΣΤΟΙΧΙΣΗ!I199</f>
        <v xml:space="preserve">Τηλεπικοινωνίες (Τηλεφωνία &amp; Διαδίκτυο) </v>
      </c>
      <c r="D56" s="14">
        <f>'[1]2025_60-69 ΕΞΟΔΑ+ΟΜ 2'!H16</f>
        <v>373.33</v>
      </c>
      <c r="E56" s="15">
        <f t="shared" si="11"/>
        <v>7.4665721247974002E-3</v>
      </c>
      <c r="F56" s="10">
        <f>D56+'[1]2025 Απρίλιος'!F56</f>
        <v>1678.29</v>
      </c>
      <c r="G56" s="15">
        <f t="shared" si="12"/>
        <v>7.5211619367394952E-3</v>
      </c>
      <c r="H56" s="14"/>
      <c r="I56" s="16" t="e">
        <f t="shared" si="13"/>
        <v>#DIV/0!</v>
      </c>
      <c r="J56" s="10"/>
      <c r="K56" s="17" t="e">
        <f t="shared" si="9"/>
        <v>#DIV/0!</v>
      </c>
      <c r="L56" s="14">
        <f>'[1]2024_60-69 ΕΞΟΔΑ+ΟΜ 2'!H16</f>
        <v>356.69</v>
      </c>
      <c r="M56" s="15">
        <f t="shared" si="14"/>
        <v>7.0436914638413693E-3</v>
      </c>
      <c r="N56" s="10">
        <f>L56+'[1]2025 Απρίλιος'!N56</f>
        <v>1472.62</v>
      </c>
      <c r="O56" s="15">
        <f t="shared" si="15"/>
        <v>6.4531276867582357E-3</v>
      </c>
      <c r="P56" s="10"/>
      <c r="Q56" s="15"/>
    </row>
    <row r="57" spans="1:17" ht="42.75" customHeight="1" x14ac:dyDescent="0.25">
      <c r="A57" s="67">
        <v>56</v>
      </c>
      <c r="B57" s="67">
        <v>14</v>
      </c>
      <c r="C57" s="45" t="str">
        <f>[1]ΑΝΤΙΣΤΟΙΧΙΣΗ!I200</f>
        <v xml:space="preserve">Ύδρευση </v>
      </c>
      <c r="D57" s="14">
        <f>'[1]2025_60-69 ΕΞΟΔΑ+ΟΜ 2'!H17</f>
        <v>158.62</v>
      </c>
      <c r="E57" s="15">
        <f t="shared" si="11"/>
        <v>3.1723881564175494E-3</v>
      </c>
      <c r="F57" s="10">
        <f>D57+'[1]2025 Απρίλιος'!F57</f>
        <v>287.06</v>
      </c>
      <c r="G57" s="15">
        <f t="shared" si="12"/>
        <v>1.2864431925116873E-3</v>
      </c>
      <c r="H57" s="14"/>
      <c r="I57" s="16" t="e">
        <f t="shared" si="13"/>
        <v>#DIV/0!</v>
      </c>
      <c r="J57" s="10"/>
      <c r="K57" s="17" t="e">
        <f t="shared" si="9"/>
        <v>#DIV/0!</v>
      </c>
      <c r="L57" s="14">
        <f>'[1]2024_60-69 ΕΞΟΔΑ+ΟΜ 2'!H17</f>
        <v>206.35000000000002</v>
      </c>
      <c r="M57" s="15">
        <f t="shared" si="14"/>
        <v>4.0748709903940866E-3</v>
      </c>
      <c r="N57" s="10">
        <f>L57+'[1]2025 Απρίλιος'!N57</f>
        <v>210.15000000000003</v>
      </c>
      <c r="O57" s="15">
        <f t="shared" si="15"/>
        <v>9.2089254754943134E-4</v>
      </c>
      <c r="P57" s="10"/>
      <c r="Q57" s="15">
        <f t="shared" si="16"/>
        <v>0.73207691771755046</v>
      </c>
    </row>
    <row r="58" spans="1:17" ht="42.75" customHeight="1" x14ac:dyDescent="0.25">
      <c r="A58" s="67">
        <v>57</v>
      </c>
      <c r="B58" s="67">
        <v>15</v>
      </c>
      <c r="C58" s="45" t="str">
        <f>[1]ΑΝΤΙΣΤΟΙΧΙΣΗ!I201</f>
        <v xml:space="preserve">Ασφάλιστρα </v>
      </c>
      <c r="D58" s="14">
        <f>'[1]2025_60-69 ΕΞΟΔΑ+ΟΜ 2'!H18</f>
        <v>0</v>
      </c>
      <c r="E58" s="15">
        <f t="shared" si="11"/>
        <v>0</v>
      </c>
      <c r="F58" s="10">
        <f>D58+'[1]2025 Απρίλιος'!F58</f>
        <v>3780.7</v>
      </c>
      <c r="G58" s="15">
        <f t="shared" si="12"/>
        <v>1.6942993722319152E-2</v>
      </c>
      <c r="H58" s="14"/>
      <c r="I58" s="16" t="e">
        <f t="shared" si="13"/>
        <v>#DIV/0!</v>
      </c>
      <c r="J58" s="10"/>
      <c r="K58" s="17" t="e">
        <f t="shared" si="9"/>
        <v>#DIV/0!</v>
      </c>
      <c r="L58" s="14">
        <f>'[1]2024_60-69 ΕΞΟΔΑ+ΟΜ 2'!H18</f>
        <v>0</v>
      </c>
      <c r="M58" s="15">
        <f t="shared" si="14"/>
        <v>0</v>
      </c>
      <c r="N58" s="10">
        <f>L58+'[1]2025 Απρίλιος'!N58</f>
        <v>768.31000000000017</v>
      </c>
      <c r="O58" s="15">
        <f t="shared" si="15"/>
        <v>3.3667901651568098E-3</v>
      </c>
      <c r="P58" s="10"/>
      <c r="Q58" s="15">
        <f t="shared" si="16"/>
        <v>0.20321898061205601</v>
      </c>
    </row>
    <row r="59" spans="1:17" ht="15" customHeight="1" x14ac:dyDescent="0.25">
      <c r="A59" s="67">
        <v>58</v>
      </c>
      <c r="B59" s="67">
        <v>16</v>
      </c>
      <c r="C59" s="45" t="str">
        <f>[1]ΑΝΤΙΣΤΟΙΧΙΣΗ!I202</f>
        <v xml:space="preserve">Αναλώσιμα τρόφιμα  </v>
      </c>
      <c r="D59" s="14">
        <f>'[1]2025_60-69 ΕΞΟΔΑ+ΟΜ 2'!H19</f>
        <v>78.540000000000006</v>
      </c>
      <c r="E59" s="15">
        <f t="shared" si="11"/>
        <v>1.5707941357018934E-3</v>
      </c>
      <c r="F59" s="10">
        <f>D59+'[1]2025 Απρίλιος'!F59</f>
        <v>363.25000000000006</v>
      </c>
      <c r="G59" s="15">
        <f t="shared" si="12"/>
        <v>1.627884378457014E-3</v>
      </c>
      <c r="H59" s="14"/>
      <c r="I59" s="16" t="e">
        <f t="shared" si="13"/>
        <v>#DIV/0!</v>
      </c>
      <c r="J59" s="10"/>
      <c r="K59" s="17" t="e">
        <f t="shared" si="9"/>
        <v>#DIV/0!</v>
      </c>
      <c r="L59" s="14">
        <f>'[1]2024_60-69 ΕΞΟΔΑ+ΟΜ 2'!H19</f>
        <v>86.929999999999836</v>
      </c>
      <c r="M59" s="15">
        <f t="shared" si="14"/>
        <v>1.7166393757933475E-3</v>
      </c>
      <c r="N59" s="10">
        <f>L59+'[1]2025 Απρίλιος'!N59</f>
        <v>597.83999999999969</v>
      </c>
      <c r="O59" s="15">
        <f t="shared" si="15"/>
        <v>2.6197782566117138E-3</v>
      </c>
      <c r="P59" s="10"/>
      <c r="Q59" s="15">
        <f t="shared" si="16"/>
        <v>1.6458086717136946</v>
      </c>
    </row>
    <row r="60" spans="1:17" ht="42.75" customHeight="1" x14ac:dyDescent="0.25">
      <c r="A60" s="67">
        <v>59</v>
      </c>
      <c r="B60" s="67">
        <v>17</v>
      </c>
      <c r="C60" s="45" t="str">
        <f>[1]ΑΝΤΙΣΤΟΙΧΙΣΗ!I203</f>
        <v xml:space="preserve">Εντυπα και γραφική ύλη </v>
      </c>
      <c r="D60" s="14">
        <f>'[1]2025_60-69 ΕΞΟΔΑ+ΟΜ 2'!H20</f>
        <v>0</v>
      </c>
      <c r="E60" s="15">
        <f t="shared" si="11"/>
        <v>0</v>
      </c>
      <c r="F60" s="10">
        <f>D60+'[1]2025 Απρίλιος'!F60</f>
        <v>0</v>
      </c>
      <c r="G60" s="15">
        <f t="shared" si="12"/>
        <v>0</v>
      </c>
      <c r="H60" s="14"/>
      <c r="I60" s="16" t="e">
        <f t="shared" si="13"/>
        <v>#DIV/0!</v>
      </c>
      <c r="J60" s="10"/>
      <c r="K60" s="17" t="e">
        <f t="shared" si="9"/>
        <v>#DIV/0!</v>
      </c>
      <c r="L60" s="14">
        <f>'[1]2024_60-69 ΕΞΟΔΑ+ΟΜ 2'!H20</f>
        <v>0</v>
      </c>
      <c r="M60" s="15">
        <f t="shared" si="14"/>
        <v>0</v>
      </c>
      <c r="N60" s="10">
        <f>L60+'[1]2025 Απρίλιος'!N60</f>
        <v>0</v>
      </c>
      <c r="O60" s="15">
        <f t="shared" si="15"/>
        <v>0</v>
      </c>
      <c r="P60" s="10"/>
      <c r="Q60" s="15" t="e">
        <f t="shared" si="16"/>
        <v>#DIV/0!</v>
      </c>
    </row>
    <row r="61" spans="1:17" ht="28.5" customHeight="1" x14ac:dyDescent="0.25">
      <c r="A61" s="67">
        <v>60</v>
      </c>
      <c r="B61" s="67">
        <v>18</v>
      </c>
      <c r="C61" s="45" t="str">
        <f>[1]ΑΝΤΙΣΤΟΙΧΙΣΗ!I204</f>
        <v xml:space="preserve">Υλικά Καθαριότητας </v>
      </c>
      <c r="D61" s="14">
        <f>'[1]2025_60-69 ΕΞΟΔΑ+ΟΜ 2'!H21</f>
        <v>0</v>
      </c>
      <c r="E61" s="15">
        <f t="shared" si="11"/>
        <v>0</v>
      </c>
      <c r="F61" s="10">
        <f>D61+'[1]2025 Απρίλιος'!F61</f>
        <v>0</v>
      </c>
      <c r="G61" s="15">
        <f t="shared" si="12"/>
        <v>0</v>
      </c>
      <c r="H61" s="14"/>
      <c r="I61" s="16" t="e">
        <f t="shared" si="13"/>
        <v>#DIV/0!</v>
      </c>
      <c r="J61" s="10"/>
      <c r="K61" s="17" t="e">
        <f t="shared" si="9"/>
        <v>#DIV/0!</v>
      </c>
      <c r="L61" s="14">
        <f>'[1]2024_60-69 ΕΞΟΔΑ+ΟΜ 2'!H21</f>
        <v>0</v>
      </c>
      <c r="M61" s="15">
        <f t="shared" si="14"/>
        <v>0</v>
      </c>
      <c r="N61" s="10">
        <f>L61+'[1]2025 Απρίλιος'!N61</f>
        <v>17.98</v>
      </c>
      <c r="O61" s="15">
        <f t="shared" si="15"/>
        <v>7.8789664548840226E-5</v>
      </c>
      <c r="P61" s="10"/>
      <c r="Q61" s="15" t="e">
        <f t="shared" si="16"/>
        <v>#DIV/0!</v>
      </c>
    </row>
    <row r="62" spans="1:17" ht="15" customHeight="1" x14ac:dyDescent="0.25">
      <c r="A62" s="67">
        <v>61</v>
      </c>
      <c r="B62" s="67">
        <v>19</v>
      </c>
      <c r="C62" s="72" t="str">
        <f>[1]ΑΝΤΙΣΤΟΙΧΙΣΗ!I205</f>
        <v>Υλικά Φαρμακείου</v>
      </c>
      <c r="D62" s="14">
        <f>'[1]2025_60-69 ΕΞΟΔΑ+ΟΜ 2'!H22</f>
        <v>0</v>
      </c>
      <c r="E62" s="15">
        <f t="shared" si="11"/>
        <v>0</v>
      </c>
      <c r="F62" s="10">
        <f>D62+'[1]2025 Απρίλιος'!F62</f>
        <v>0</v>
      </c>
      <c r="G62" s="15">
        <f t="shared" si="12"/>
        <v>0</v>
      </c>
      <c r="H62" s="14"/>
      <c r="I62" s="16" t="e">
        <f t="shared" si="13"/>
        <v>#DIV/0!</v>
      </c>
      <c r="J62" s="10"/>
      <c r="K62" s="17" t="e">
        <f t="shared" si="9"/>
        <v>#DIV/0!</v>
      </c>
      <c r="L62" s="14">
        <f>'[1]2024_60-69 ΕΞΟΔΑ+ΟΜ 2'!H22</f>
        <v>0</v>
      </c>
      <c r="M62" s="15">
        <f t="shared" si="14"/>
        <v>0</v>
      </c>
      <c r="N62" s="10">
        <f>L62+'[1]2025 Απρίλιος'!N62</f>
        <v>61.85</v>
      </c>
      <c r="O62" s="15">
        <f t="shared" si="15"/>
        <v>2.7103118756094369E-4</v>
      </c>
      <c r="P62" s="10"/>
      <c r="Q62" s="15" t="e">
        <f t="shared" si="16"/>
        <v>#DIV/0!</v>
      </c>
    </row>
    <row r="63" spans="1:17" ht="22.5" customHeight="1" x14ac:dyDescent="0.25">
      <c r="A63" s="67">
        <v>62</v>
      </c>
      <c r="B63" s="67">
        <v>20</v>
      </c>
      <c r="C63" s="73" t="str">
        <f>[1]ΑΝΤΙΣΤΟΙΧΙΣΗ!I206</f>
        <v>Διάφορα αναλώσιμα</v>
      </c>
      <c r="D63" s="14">
        <f>'[1]2025_60-69 ΕΞΟΔΑ+ΟΜ 2'!H23</f>
        <v>0.96</v>
      </c>
      <c r="E63" s="15">
        <f t="shared" si="11"/>
        <v>1.9199928320267601E-5</v>
      </c>
      <c r="F63" s="10">
        <f>D63+'[1]2025 Απρίλιος'!F63</f>
        <v>188.71</v>
      </c>
      <c r="G63" s="15">
        <f t="shared" si="12"/>
        <v>8.4569321695422738E-4</v>
      </c>
      <c r="H63" s="14"/>
      <c r="I63" s="16" t="e">
        <f t="shared" si="13"/>
        <v>#DIV/0!</v>
      </c>
      <c r="J63" s="10"/>
      <c r="K63" s="17" t="e">
        <f t="shared" si="9"/>
        <v>#DIV/0!</v>
      </c>
      <c r="L63" s="14">
        <f>'[1]2024_60-69 ΕΞΟΔΑ+ΟΜ 2'!H23</f>
        <v>0</v>
      </c>
      <c r="M63" s="15">
        <f t="shared" si="14"/>
        <v>0</v>
      </c>
      <c r="N63" s="10">
        <f>L63+'[1]2025 Απρίλιος'!N63</f>
        <v>462.48</v>
      </c>
      <c r="O63" s="15">
        <f t="shared" si="15"/>
        <v>2.0266209154920817E-3</v>
      </c>
      <c r="P63" s="10"/>
      <c r="Q63" s="15">
        <f t="shared" si="16"/>
        <v>2.4507445286418315</v>
      </c>
    </row>
    <row r="64" spans="1:17" ht="36" customHeight="1" x14ac:dyDescent="0.25">
      <c r="A64" s="67">
        <v>63</v>
      </c>
      <c r="B64" s="67">
        <v>21</v>
      </c>
      <c r="C64" s="74" t="str">
        <f>[1]ΑΝΤΙΣΤΟΙΧΙΣΗ!I207</f>
        <v>Αμοιβές συνεργατών ( Μέσα ανεύρεσης Πελατείας Booking Airbnb κλπ)</v>
      </c>
      <c r="D64" s="14">
        <f>'[1]2025_60-69 ΕΞΟΔΑ+ΟΜ 2'!H24</f>
        <v>6964.8099999999995</v>
      </c>
      <c r="E64" s="15">
        <f t="shared" si="11"/>
        <v>0.13929567996279479</v>
      </c>
      <c r="F64" s="10">
        <f>D64+'[1]2025 Απρίλιος'!F64</f>
        <v>36346.14</v>
      </c>
      <c r="G64" s="15">
        <f t="shared" si="12"/>
        <v>0.16288317556286747</v>
      </c>
      <c r="H64" s="14"/>
      <c r="I64" s="16" t="e">
        <f t="shared" si="13"/>
        <v>#DIV/0!</v>
      </c>
      <c r="J64" s="10"/>
      <c r="K64" s="17" t="e">
        <f t="shared" si="9"/>
        <v>#DIV/0!</v>
      </c>
      <c r="L64" s="14">
        <f>'[1]2024_60-69 ΕΞΟΔΑ+ΟΜ 2'!H24</f>
        <v>11237</v>
      </c>
      <c r="M64" s="15">
        <f t="shared" si="14"/>
        <v>0.22190126154135373</v>
      </c>
      <c r="N64" s="10">
        <f>L64+'[1]2025 Απρίλιος'!N64</f>
        <v>32431.829999999998</v>
      </c>
      <c r="O64" s="15">
        <f t="shared" si="15"/>
        <v>0.14211863216935552</v>
      </c>
      <c r="P64" s="10"/>
      <c r="Q64" s="15">
        <f t="shared" si="16"/>
        <v>0.89230465738590115</v>
      </c>
    </row>
    <row r="65" spans="1:17" ht="36" customHeight="1" x14ac:dyDescent="0.25">
      <c r="A65" s="67">
        <v>64</v>
      </c>
      <c r="B65" s="67">
        <v>22</v>
      </c>
      <c r="C65" s="74" t="str">
        <f>[1]ΑΝΤΙΣΤΟΙΧΙΣΗ!I208</f>
        <v>Εξοδα για Αναψυχή Πελατών (Κρουαζιέρες Ποδήλατα - Μαθήματα)</v>
      </c>
      <c r="D65" s="14">
        <f>'[1]2025_60-69 ΕΞΟΔΑ+ΟΜ 2'!H25</f>
        <v>1213.27</v>
      </c>
      <c r="E65" s="15">
        <f t="shared" si="11"/>
        <v>2.4265309409511538E-2</v>
      </c>
      <c r="F65" s="10">
        <f>D65+'[1]2025 Απρίλιος'!F65</f>
        <v>2900.09</v>
      </c>
      <c r="G65" s="15">
        <f t="shared" si="12"/>
        <v>1.2996589696130493E-2</v>
      </c>
      <c r="H65" s="14"/>
      <c r="I65" s="16" t="e">
        <f t="shared" si="13"/>
        <v>#DIV/0!</v>
      </c>
      <c r="J65" s="10"/>
      <c r="K65" s="17" t="e">
        <f t="shared" si="9"/>
        <v>#DIV/0!</v>
      </c>
      <c r="L65" s="14">
        <f>'[1]2024_60-69 ΕΞΟΔΑ+ΟΜ 2'!H25</f>
        <v>0</v>
      </c>
      <c r="M65" s="15">
        <f t="shared" si="14"/>
        <v>0</v>
      </c>
      <c r="N65" s="10">
        <f>L65+'[1]2025 Απρίλιος'!N65</f>
        <v>0</v>
      </c>
      <c r="O65" s="15">
        <f t="shared" si="15"/>
        <v>0</v>
      </c>
      <c r="P65" s="10"/>
      <c r="Q65" s="15">
        <f t="shared" si="16"/>
        <v>0</v>
      </c>
    </row>
    <row r="66" spans="1:17" ht="36" customHeight="1" x14ac:dyDescent="0.25">
      <c r="A66" s="67">
        <v>65</v>
      </c>
      <c r="B66" s="67">
        <v>23</v>
      </c>
      <c r="C66" s="72" t="str">
        <f>[1]ΑΝΤΙΣΤΟΙΧΙΣΗ!I209</f>
        <v>Εξοδα για Μεταφορά Πελατών</v>
      </c>
      <c r="D66" s="14">
        <f>'[1]2025_60-69 ΕΞΟΔΑ+ΟΜ 2'!H26</f>
        <v>0</v>
      </c>
      <c r="E66" s="15">
        <f t="shared" si="11"/>
        <v>0</v>
      </c>
      <c r="F66" s="10">
        <f>D66+'[1]2025 Απρίλιος'!F66</f>
        <v>0</v>
      </c>
      <c r="G66" s="15">
        <f t="shared" si="12"/>
        <v>0</v>
      </c>
      <c r="H66" s="14"/>
      <c r="I66" s="16" t="e">
        <f t="shared" si="13"/>
        <v>#DIV/0!</v>
      </c>
      <c r="J66" s="10"/>
      <c r="K66" s="17" t="e">
        <f t="shared" si="9"/>
        <v>#DIV/0!</v>
      </c>
      <c r="L66" s="14">
        <f>'[1]2024_60-69 ΕΞΟΔΑ+ΟΜ 2'!H26</f>
        <v>0</v>
      </c>
      <c r="M66" s="15">
        <f t="shared" si="14"/>
        <v>0</v>
      </c>
      <c r="N66" s="10">
        <f>L66+'[1]2025 Απρίλιος'!N66</f>
        <v>0</v>
      </c>
      <c r="O66" s="15">
        <f t="shared" si="15"/>
        <v>0</v>
      </c>
      <c r="P66" s="10"/>
      <c r="Q66" s="15" t="e">
        <f t="shared" si="16"/>
        <v>#DIV/0!</v>
      </c>
    </row>
    <row r="67" spans="1:17" ht="15.75" customHeight="1" x14ac:dyDescent="0.25">
      <c r="A67" s="67">
        <v>66</v>
      </c>
      <c r="B67" s="67">
        <v>24</v>
      </c>
      <c r="C67" s="74" t="str">
        <f>[1]ΑΝΤΙΣΤΟΙΧΙΣΗ!I210</f>
        <v xml:space="preserve">Έξοδα για σύσταση πελατείας αποθήκευσης Αποσκευών ( Radical) </v>
      </c>
      <c r="D67" s="14">
        <f>'[1]2025_60-69 ΕΞΟΔΑ+ΟΜ 2'!H27</f>
        <v>257.56</v>
      </c>
      <c r="E67" s="15">
        <f t="shared" si="11"/>
        <v>5.1511807689251293E-3</v>
      </c>
      <c r="F67" s="10">
        <f>D67+'[1]2025 Απρίλιος'!F67</f>
        <v>399.06</v>
      </c>
      <c r="G67" s="15">
        <f t="shared" si="12"/>
        <v>1.7883648728618195E-3</v>
      </c>
      <c r="H67" s="14"/>
      <c r="I67" s="16" t="e">
        <f t="shared" si="13"/>
        <v>#DIV/0!</v>
      </c>
      <c r="J67" s="10"/>
      <c r="K67" s="17" t="e">
        <f t="shared" si="9"/>
        <v>#DIV/0!</v>
      </c>
      <c r="L67" s="14">
        <f>'[1]2024_60-69 ΕΞΟΔΑ+ΟΜ 2'!H27</f>
        <v>0</v>
      </c>
      <c r="M67" s="15">
        <f t="shared" si="14"/>
        <v>0</v>
      </c>
      <c r="N67" s="10">
        <f>L67+'[1]2025 Απρίλιος'!N67</f>
        <v>0</v>
      </c>
      <c r="O67" s="15">
        <f t="shared" si="15"/>
        <v>0</v>
      </c>
      <c r="P67" s="10"/>
      <c r="Q67" s="15">
        <f t="shared" si="16"/>
        <v>0</v>
      </c>
    </row>
    <row r="68" spans="1:17" ht="27.75" customHeight="1" x14ac:dyDescent="0.25">
      <c r="A68" s="67">
        <v>67</v>
      </c>
      <c r="B68" s="67">
        <v>25</v>
      </c>
      <c r="C68" s="74" t="str">
        <f>[1]ΑΝΤΙΣΤΟΙΧΙΣΗ!I211</f>
        <v>Αμοιβές Τρίτων ( Καθαριστήριο και άλλα άμεσα έξοδα )</v>
      </c>
      <c r="D68" s="14">
        <f>'[1]2025_60-69 ΕΞΟΔΑ+ΟΜ 2'!H28</f>
        <v>2013.94</v>
      </c>
      <c r="E68" s="15">
        <f t="shared" si="11"/>
        <v>4.027864962637473E-2</v>
      </c>
      <c r="F68" s="10">
        <f>D68+'[1]2025 Απρίλιος'!F68</f>
        <v>5994.46</v>
      </c>
      <c r="G68" s="15">
        <f t="shared" si="12"/>
        <v>2.6863834249925483E-2</v>
      </c>
      <c r="H68" s="14"/>
      <c r="I68" s="16" t="e">
        <f t="shared" si="13"/>
        <v>#DIV/0!</v>
      </c>
      <c r="J68" s="10"/>
      <c r="K68" s="17" t="e">
        <f t="shared" si="9"/>
        <v>#DIV/0!</v>
      </c>
      <c r="L68" s="14">
        <f>'[1]2024_60-69 ΕΞΟΔΑ+ΟΜ 2'!H28</f>
        <v>2563.73</v>
      </c>
      <c r="M68" s="15">
        <f t="shared" si="14"/>
        <v>5.0626939685985126E-2</v>
      </c>
      <c r="N68" s="10">
        <f>L68+'[1]2025 Απρίλιος'!N68</f>
        <v>6907.6899999999987</v>
      </c>
      <c r="O68" s="15">
        <f t="shared" si="15"/>
        <v>3.0269998771266852E-2</v>
      </c>
      <c r="P68" s="10"/>
      <c r="Q68" s="15">
        <f t="shared" si="16"/>
        <v>1.1523456658314508</v>
      </c>
    </row>
    <row r="69" spans="1:17" ht="78.75" customHeight="1" x14ac:dyDescent="0.25">
      <c r="A69" s="67">
        <v>68</v>
      </c>
      <c r="B69" s="67">
        <v>26</v>
      </c>
      <c r="C69" s="45" t="str">
        <f>[1]ΑΝΤΙΣΤΟΙΧΙΣΗ!I212</f>
        <v>Επισκευές - Συντηρήσεις</v>
      </c>
      <c r="D69" s="14">
        <f>'[1]2025_60-69 ΕΞΟΔΑ+ΟΜ 2'!H29</f>
        <v>1577.17</v>
      </c>
      <c r="E69" s="15">
        <f t="shared" si="11"/>
        <v>3.1543282238412976E-2</v>
      </c>
      <c r="F69" s="10">
        <f>D69+'[1]2025 Απρίλιος'!F69</f>
        <v>1811.8300000000002</v>
      </c>
      <c r="G69" s="15">
        <f t="shared" si="12"/>
        <v>8.1196139116855373E-3</v>
      </c>
      <c r="H69" s="14"/>
      <c r="I69" s="16" t="e">
        <f t="shared" si="13"/>
        <v>#DIV/0!</v>
      </c>
      <c r="J69" s="10"/>
      <c r="K69" s="17" t="e">
        <f t="shared" si="9"/>
        <v>#DIV/0!</v>
      </c>
      <c r="L69" s="14">
        <f>'[1]2024_60-69 ΕΞΟΔΑ+ΟΜ 2'!H29</f>
        <v>0</v>
      </c>
      <c r="M69" s="15">
        <f t="shared" si="14"/>
        <v>0</v>
      </c>
      <c r="N69" s="10">
        <f>L69+'[1]2025 Απρίλιος'!N69</f>
        <v>3634.55</v>
      </c>
      <c r="O69" s="15">
        <f t="shared" si="15"/>
        <v>1.5926861806784608E-2</v>
      </c>
      <c r="P69" s="10"/>
      <c r="Q69" s="15">
        <f t="shared" si="16"/>
        <v>2.0060104976736226</v>
      </c>
    </row>
    <row r="70" spans="1:17" ht="30" customHeight="1" x14ac:dyDescent="0.25">
      <c r="A70" s="67">
        <v>69</v>
      </c>
      <c r="B70" s="67">
        <v>27</v>
      </c>
      <c r="C70" s="45" t="str">
        <f>[1]ΑΝΤΙΣΤΟΙΧΙΣΗ!I213</f>
        <v>Φόρος Παρεπιδημούντων</v>
      </c>
      <c r="D70" s="14">
        <v>0</v>
      </c>
      <c r="E70" s="15">
        <f t="shared" si="11"/>
        <v>0</v>
      </c>
      <c r="F70" s="10">
        <f>D70+'[1]2025 Απρίλιος'!F70</f>
        <v>0</v>
      </c>
      <c r="G70" s="15">
        <f t="shared" si="12"/>
        <v>0</v>
      </c>
      <c r="H70" s="14"/>
      <c r="I70" s="16" t="e">
        <f t="shared" si="13"/>
        <v>#DIV/0!</v>
      </c>
      <c r="J70" s="10"/>
      <c r="K70" s="17" t="e">
        <f t="shared" si="9"/>
        <v>#DIV/0!</v>
      </c>
      <c r="L70" s="14">
        <f>'[1]2024_60-69 ΕΞΟΔΑ+ΟΜ 2'!H30</f>
        <v>343.69</v>
      </c>
      <c r="M70" s="15">
        <f t="shared" si="14"/>
        <v>6.7869755788153305E-3</v>
      </c>
      <c r="N70" s="10">
        <f>L70+'[1]2025 Απρίλιος'!N70</f>
        <v>952.90000000000009</v>
      </c>
      <c r="O70" s="15">
        <f t="shared" si="15"/>
        <v>4.1756769381863096E-3</v>
      </c>
      <c r="P70" s="10"/>
      <c r="Q70" s="15" t="e">
        <f t="shared" si="16"/>
        <v>#DIV/0!</v>
      </c>
    </row>
    <row r="71" spans="1:17" ht="33.75" customHeight="1" x14ac:dyDescent="0.25">
      <c r="A71" s="67">
        <v>70</v>
      </c>
      <c r="B71" s="67">
        <v>28</v>
      </c>
      <c r="C71" s="74" t="str">
        <f>[1]ΑΝΤΙΣΤΟΙΧΙΣΗ!I214</f>
        <v>Αποσβέσεις ( Κτήρια - Μηχανήματα - Εξοπλισμός )</v>
      </c>
      <c r="D71" s="14">
        <f>'[1]2025_60-69 ΕΞΟΔΑ+ΟΜ 2'!H31</f>
        <v>7839.9766666666674</v>
      </c>
      <c r="E71" s="15">
        <f t="shared" si="11"/>
        <v>0.15679894795059432</v>
      </c>
      <c r="F71" s="10">
        <f>D71+'[1]2025 Απρίλιος'!F71</f>
        <v>39199.883333333339</v>
      </c>
      <c r="G71" s="15">
        <f t="shared" si="12"/>
        <v>0.17567206528746263</v>
      </c>
      <c r="H71" s="14"/>
      <c r="I71" s="16" t="e">
        <f t="shared" si="13"/>
        <v>#DIV/0!</v>
      </c>
      <c r="J71" s="10"/>
      <c r="K71" s="17" t="e">
        <f t="shared" si="9"/>
        <v>#DIV/0!</v>
      </c>
      <c r="L71" s="14">
        <f>'[1]2024_60-69 ΕΞΟΔΑ+ΟΜ 2'!H31</f>
        <v>7839.98</v>
      </c>
      <c r="M71" s="15">
        <f t="shared" si="14"/>
        <v>0.15481903109895723</v>
      </c>
      <c r="N71" s="10">
        <f>L71+'[1]2025 Απρίλιος'!N71</f>
        <v>39199.899999999994</v>
      </c>
      <c r="O71" s="15">
        <f t="shared" si="15"/>
        <v>0.17177680597041609</v>
      </c>
      <c r="P71" s="10"/>
      <c r="Q71" s="15">
        <f t="shared" si="16"/>
        <v>1.000000425171333</v>
      </c>
    </row>
    <row r="72" spans="1:17" ht="28.5" customHeight="1" x14ac:dyDescent="0.25">
      <c r="A72" s="67">
        <v>71</v>
      </c>
      <c r="B72" s="67">
        <v>29</v>
      </c>
      <c r="C72" s="74" t="str">
        <f>[1]ΑΝΤΙΣΤΟΙΧΙΣΗ!I215</f>
        <v>Αναλώσιμα τρόφιμα  (Ομάδα 2**)</v>
      </c>
      <c r="D72" s="14">
        <f>'[1]2025_60-69 ΕΞΟΔΑ+ΟΜ 2'!H32</f>
        <v>1553.22</v>
      </c>
      <c r="E72" s="15">
        <f t="shared" si="11"/>
        <v>3.1064284026672967E-2</v>
      </c>
      <c r="F72" s="10">
        <f>D72+'[1]2025 Απρίλιος'!F72</f>
        <v>5806.2300000000005</v>
      </c>
      <c r="G72" s="15">
        <f t="shared" si="12"/>
        <v>2.6020292125887041E-2</v>
      </c>
      <c r="H72" s="14"/>
      <c r="I72" s="16" t="e">
        <f t="shared" si="13"/>
        <v>#DIV/0!</v>
      </c>
      <c r="J72" s="10"/>
      <c r="K72" s="17" t="e">
        <f t="shared" si="9"/>
        <v>#DIV/0!</v>
      </c>
      <c r="L72" s="14">
        <f>'[1]2024_60-69 ΕΞΟΔΑ+ΟΜ 2'!H32</f>
        <v>3091.48</v>
      </c>
      <c r="M72" s="15">
        <f t="shared" si="14"/>
        <v>6.1048617249253742E-2</v>
      </c>
      <c r="N72" s="10">
        <f>L72+'[1]2025 Απρίλιος'!N72</f>
        <v>10350.869999999999</v>
      </c>
      <c r="O72" s="15">
        <f t="shared" si="15"/>
        <v>4.5358263353095313E-2</v>
      </c>
      <c r="P72" s="10"/>
      <c r="Q72" s="15">
        <f t="shared" si="16"/>
        <v>1.7827178737321805</v>
      </c>
    </row>
    <row r="73" spans="1:17" ht="28.5" customHeight="1" x14ac:dyDescent="0.25">
      <c r="A73" s="67">
        <v>72</v>
      </c>
      <c r="B73" s="67">
        <v>30</v>
      </c>
      <c r="C73" s="74" t="str">
        <f>[1]ΑΝΤΙΣΤΟΙΧΙΣΗ!I216</f>
        <v>Υλικά Καθαριότητας (Ομάδα 2**)</v>
      </c>
      <c r="D73" s="14">
        <f>'[1]2025_60-69 ΕΞΟΔΑ+ΟΜ 2'!H33</f>
        <v>685.76</v>
      </c>
      <c r="E73" s="15">
        <f t="shared" si="11"/>
        <v>1.3715148796777824E-2</v>
      </c>
      <c r="F73" s="10">
        <f>D73+'[1]2025 Απρίλιος'!F73</f>
        <v>1179.54</v>
      </c>
      <c r="G73" s="15">
        <f t="shared" si="12"/>
        <v>5.2860419539303123E-3</v>
      </c>
      <c r="H73" s="14"/>
      <c r="I73" s="16" t="e">
        <f t="shared" si="13"/>
        <v>#DIV/0!</v>
      </c>
      <c r="J73" s="10"/>
      <c r="K73" s="17" t="e">
        <f t="shared" si="9"/>
        <v>#DIV/0!</v>
      </c>
      <c r="L73" s="14">
        <f>'[1]2024_60-69 ΕΞΟΔΑ+ΟΜ 2'!H33</f>
        <v>0</v>
      </c>
      <c r="M73" s="15">
        <f t="shared" si="14"/>
        <v>0</v>
      </c>
      <c r="N73" s="10">
        <f>L73+'[1]2025 Απρίλιος'!N73</f>
        <v>0</v>
      </c>
      <c r="O73" s="15">
        <f t="shared" si="15"/>
        <v>0</v>
      </c>
      <c r="P73" s="10"/>
      <c r="Q73" s="15">
        <f t="shared" si="16"/>
        <v>0</v>
      </c>
    </row>
    <row r="74" spans="1:17" ht="28.5" customHeight="1" x14ac:dyDescent="0.25">
      <c r="A74" s="60">
        <v>73</v>
      </c>
      <c r="B74" s="60"/>
      <c r="C74" s="75" t="s">
        <v>163</v>
      </c>
      <c r="D74" s="7">
        <f>'[1]2025_60-69 ΕΞΟΔΑ+ΟΜ 2'!H3</f>
        <v>50514.51666666667</v>
      </c>
      <c r="E74" s="21"/>
      <c r="F74" s="7">
        <f>D74+'[1]2025 Απρίλιος'!F74</f>
        <v>224424.24333333335</v>
      </c>
      <c r="G74" s="21"/>
      <c r="H74" s="7">
        <f>SUM(H44:H73)</f>
        <v>0</v>
      </c>
      <c r="I74" s="21"/>
      <c r="J74" s="7">
        <f>SUM(J44:J73)</f>
        <v>0</v>
      </c>
      <c r="K74" s="21"/>
      <c r="L74" s="7">
        <f>SUM(L44:L73)</f>
        <v>50639.640000000007</v>
      </c>
      <c r="M74" s="21"/>
      <c r="N74" s="7">
        <f>SUM(N44:N73)</f>
        <v>228202.52</v>
      </c>
      <c r="O74" s="21"/>
      <c r="P74" s="7">
        <f>SUM(P44:P73)</f>
        <v>0</v>
      </c>
      <c r="Q74" s="21"/>
    </row>
    <row r="75" spans="1:17" ht="33" customHeight="1" x14ac:dyDescent="0.25">
      <c r="A75" s="60">
        <v>74</v>
      </c>
      <c r="B75" s="60"/>
      <c r="C75" s="22" t="s">
        <v>18</v>
      </c>
      <c r="D75" s="7">
        <f>D43-D74</f>
        <v>-514.33000000000175</v>
      </c>
      <c r="E75" s="21"/>
      <c r="F75" s="7">
        <f>F43-F74</f>
        <v>-1281.8600000000442</v>
      </c>
      <c r="G75" s="21"/>
      <c r="H75" s="7">
        <f>H43-H74</f>
        <v>0</v>
      </c>
      <c r="I75" s="21"/>
      <c r="J75" s="7">
        <f>J43-J74</f>
        <v>0</v>
      </c>
      <c r="K75" s="21"/>
      <c r="L75" s="7">
        <f>L43-L74</f>
        <v>0</v>
      </c>
      <c r="M75" s="21"/>
      <c r="N75" s="7">
        <f>N43-N74</f>
        <v>0</v>
      </c>
      <c r="O75" s="21"/>
      <c r="P75" s="7">
        <f>P43-P74</f>
        <v>0</v>
      </c>
      <c r="Q75" s="21"/>
    </row>
    <row r="76" spans="1:17" ht="27" customHeight="1" x14ac:dyDescent="0.25">
      <c r="A76" s="76">
        <v>75</v>
      </c>
      <c r="B76" s="76"/>
      <c r="C76" s="13" t="s">
        <v>32</v>
      </c>
      <c r="D76" s="23">
        <f>D38-D74</f>
        <v>23502.613333333349</v>
      </c>
      <c r="E76" s="24"/>
      <c r="F76" s="23">
        <f>F38-F74</f>
        <v>-8584.6774926253711</v>
      </c>
      <c r="G76" s="24"/>
      <c r="H76" s="25">
        <f>H38-H74</f>
        <v>0</v>
      </c>
      <c r="I76" s="24" t="e">
        <f t="shared" ref="I76" si="17">H76/$I$39</f>
        <v>#DIV/0!</v>
      </c>
      <c r="J76" s="25">
        <f>J38-J74</f>
        <v>0</v>
      </c>
      <c r="K76" s="24"/>
      <c r="L76" s="77">
        <f>L38-L74</f>
        <v>21755.80504424782</v>
      </c>
      <c r="M76" s="24"/>
      <c r="N76" s="23">
        <f>N38-N74</f>
        <v>-24501.511946902639</v>
      </c>
      <c r="O76" s="24"/>
      <c r="P76" s="23">
        <f>P38-P74</f>
        <v>12138.557787610638</v>
      </c>
      <c r="Q76" s="24"/>
    </row>
    <row r="77" spans="1:17" ht="30.75" customHeight="1" x14ac:dyDescent="0.25">
      <c r="A77" s="78">
        <v>76</v>
      </c>
      <c r="B77" s="78"/>
      <c r="C77" s="78" t="s">
        <v>160</v>
      </c>
      <c r="D77" s="181" t="str">
        <f>[1]ΑΝΤΙΣΤΟΙΧΙΣΗ!$F$32</f>
        <v xml:space="preserve">ΠΡΑΓΜΑΤΟΠΟΙΗΘΕΝΤΑ ΜΗΝΟΣ ΤΡΕΧ. ΕΤΟΥΣ </v>
      </c>
      <c r="E77" s="181"/>
      <c r="F77" s="181"/>
      <c r="G77" s="181"/>
      <c r="H77" s="181" t="str">
        <f>[1]ΑΝΤΙΣΤΟΙΧΙΣΗ!$F$35</f>
        <v>ΠΡΟΥΠΟΛΟΓΙΣΜΟΣ ΤΡΕΧΟΝΤΟΣ ΕΤΟΥΣ</v>
      </c>
      <c r="I77" s="181"/>
      <c r="J77" s="181"/>
      <c r="K77" s="181"/>
      <c r="L77" s="181" t="str">
        <f>[1]ΑΝΤΙΣΤΟΙΧΙΣΗ!$F$68</f>
        <v>ΠΡΑΓΜΑΤΟΠΟΙΗΘΕΝΤΑ ΠΡΟΗΓΟΥΜΕΝΟΥ ΕΤΟΥΣ</v>
      </c>
      <c r="M77" s="181"/>
      <c r="N77" s="181"/>
      <c r="O77" s="181">
        <f>[1]ΑΝΤΙΣΤΟΙΧΙΣΗ!$D$33</f>
        <v>2024</v>
      </c>
      <c r="P77" s="182" t="str">
        <f>[1]ΑΝΤΙΣΤΟΙΧΙΣΗ!$F$100</f>
        <v xml:space="preserve">ΣΥΓΚΡΙΣΕΙΣ </v>
      </c>
      <c r="Q77" s="182">
        <f>[1]ΑΝΤΙΣΤΟΙΧΙΣΗ!$H$141</f>
        <v>2024</v>
      </c>
    </row>
    <row r="78" spans="1:17" ht="24.75" customHeight="1" x14ac:dyDescent="0.25">
      <c r="A78" s="19">
        <v>77</v>
      </c>
      <c r="B78" s="19"/>
      <c r="C78" s="5" t="s">
        <v>3</v>
      </c>
      <c r="D78" s="179" t="str">
        <f>[1]ΑΝΤΙΣΤΟΙΧΙΣΗ!$F$110</f>
        <v xml:space="preserve">ΜΑΙΟΣ ΤΡΕΧΟΝ ΕΤΟΣ </v>
      </c>
      <c r="E78" s="179"/>
      <c r="F78" s="179"/>
      <c r="G78" s="61">
        <f>[1]ΑΝΤΙΣΤΟΙΧΙΣΗ!$D$34</f>
        <v>2025</v>
      </c>
      <c r="H78" s="179" t="str">
        <f>[1]ΑΝΤΙΣΤΟΙΧΙΣΗ!$F$110</f>
        <v xml:space="preserve">ΜΑΙΟΣ ΤΡΕΧΟΝ ΕΤΟΣ </v>
      </c>
      <c r="I78" s="179"/>
      <c r="J78" s="179"/>
      <c r="K78" s="61">
        <f>[1]ΑΝΤΙΣΤΟΙΧΙΣΗ!$D$34</f>
        <v>2025</v>
      </c>
      <c r="L78" s="179" t="str">
        <f>[1]ΑΝΤΙΣΤΟΙΧΙΣΗ!$F$124</f>
        <v>ΜΑΙΟΣ ΠΡΟΗΓΟΥΜΕΝΟΥ ΕΤΟΥΣ</v>
      </c>
      <c r="M78" s="179"/>
      <c r="N78" s="179"/>
      <c r="O78" s="61">
        <f>[1]ΑΝΤΙΣΤΟΙΧΙΣΗ!$D$33</f>
        <v>2024</v>
      </c>
      <c r="P78" s="179"/>
      <c r="Q78" s="179"/>
    </row>
    <row r="79" spans="1:17" ht="15" customHeight="1" x14ac:dyDescent="0.25">
      <c r="A79" s="69">
        <v>78</v>
      </c>
      <c r="B79" s="69" t="s">
        <v>33</v>
      </c>
      <c r="C79" s="62" t="s">
        <v>164</v>
      </c>
      <c r="D79" s="62" t="s">
        <v>162</v>
      </c>
      <c r="E79" s="63" t="s">
        <v>35</v>
      </c>
      <c r="F79" s="63" t="s">
        <v>36</v>
      </c>
      <c r="G79" s="63" t="s">
        <v>27</v>
      </c>
      <c r="H79" s="63" t="s">
        <v>38</v>
      </c>
      <c r="I79" s="63" t="s">
        <v>39</v>
      </c>
      <c r="J79" s="63" t="s">
        <v>36</v>
      </c>
      <c r="K79" s="63" t="s">
        <v>27</v>
      </c>
      <c r="L79" s="63" t="s">
        <v>38</v>
      </c>
      <c r="M79" s="63" t="s">
        <v>39</v>
      </c>
      <c r="N79" s="63" t="s">
        <v>36</v>
      </c>
      <c r="O79" s="63" t="s">
        <v>27</v>
      </c>
      <c r="P79" s="63" t="s">
        <v>28</v>
      </c>
      <c r="Q79" s="63" t="s">
        <v>40</v>
      </c>
    </row>
    <row r="80" spans="1:17" ht="15" customHeight="1" x14ac:dyDescent="0.25">
      <c r="A80" s="19">
        <v>79</v>
      </c>
      <c r="B80" s="19" t="s">
        <v>2</v>
      </c>
      <c r="C80" s="75" t="s">
        <v>165</v>
      </c>
      <c r="D80" s="7">
        <f t="shared" ref="D80:N80" si="18">SUM(D81:D110)</f>
        <v>7772.8200000000015</v>
      </c>
      <c r="E80" s="8"/>
      <c r="F80" s="7">
        <f t="shared" si="18"/>
        <v>46297.34</v>
      </c>
      <c r="G80" s="8"/>
      <c r="H80" s="7">
        <f t="shared" si="18"/>
        <v>0</v>
      </c>
      <c r="I80" s="8"/>
      <c r="J80" s="7">
        <f t="shared" si="18"/>
        <v>0</v>
      </c>
      <c r="K80" s="8"/>
      <c r="L80" s="7">
        <f t="shared" si="18"/>
        <v>7600.84</v>
      </c>
      <c r="M80" s="8"/>
      <c r="N80" s="7">
        <f t="shared" si="18"/>
        <v>31222.53</v>
      </c>
      <c r="O80" s="8"/>
      <c r="P80" s="7">
        <f>SUM(P81:P110)</f>
        <v>0</v>
      </c>
      <c r="Q80" s="8"/>
    </row>
    <row r="81" spans="1:17" ht="15" customHeight="1" x14ac:dyDescent="0.25">
      <c r="A81" s="67">
        <v>80</v>
      </c>
      <c r="B81" s="67">
        <v>1</v>
      </c>
      <c r="C81" s="45" t="str">
        <f>[1]ΑΝΤΙΣΤΟΙΧΙΣΗ!L187</f>
        <v>Μικτές Αποδοχές Developent Department (A.K.Ddep)</v>
      </c>
      <c r="D81" s="79">
        <f>'[1]2025_60-69 ΕΞΟΔΑ+ΟΜ 2'!H37</f>
        <v>1632.17</v>
      </c>
      <c r="E81" s="15">
        <f>D81/$D$80</f>
        <v>0.20998427855012722</v>
      </c>
      <c r="F81" s="79">
        <f>D81+'[1]2025 Απρίλιος'!F81</f>
        <v>9451.0400000000009</v>
      </c>
      <c r="G81" s="15">
        <f>F81/$F$80</f>
        <v>0.204137861916041</v>
      </c>
      <c r="H81" s="14"/>
      <c r="I81" s="26" t="e">
        <f>H81/$H$80</f>
        <v>#DIV/0!</v>
      </c>
      <c r="J81" s="27"/>
      <c r="K81" s="27" t="e">
        <f>J81/$J$80</f>
        <v>#DIV/0!</v>
      </c>
      <c r="L81" s="79">
        <f>'[1]2024_60-69 ΕΞΟΔΑ+ΟΜ 2'!H35</f>
        <v>1573.33</v>
      </c>
      <c r="M81" s="15">
        <f>L81/$L$80</f>
        <v>0.20699422695386299</v>
      </c>
      <c r="N81" s="10">
        <f>L81+'[1]2025 Απρίλιος'!N81</f>
        <v>8697.48</v>
      </c>
      <c r="O81" s="15">
        <f>N81/$N$80</f>
        <v>0.27856422909994799</v>
      </c>
      <c r="P81" s="27"/>
      <c r="Q81" s="28"/>
    </row>
    <row r="82" spans="1:17" ht="15" customHeight="1" x14ac:dyDescent="0.25">
      <c r="A82" s="67">
        <v>81</v>
      </c>
      <c r="B82" s="67">
        <v>2</v>
      </c>
      <c r="C82" s="44" t="str">
        <f>[1]ΑΝΤΙΣΤΟΙΧΙΣΗ!L188</f>
        <v>Μικτές Αποδοχές Reservation department (Α.Κ.RDep )</v>
      </c>
      <c r="D82" s="79">
        <f>'[1]2025_60-69 ΕΞΟΔΑ+ΟΜ 2'!H38</f>
        <v>2304.38</v>
      </c>
      <c r="E82" s="15">
        <f t="shared" ref="E82:E105" si="19">D82/$D$80</f>
        <v>0.29646640472827102</v>
      </c>
      <c r="F82" s="79">
        <f>D82+'[1]2025 Απρίλιος'!F82</f>
        <v>10153.07</v>
      </c>
      <c r="G82" s="15">
        <f t="shared" ref="G82:G105" si="20">F82/$F$80</f>
        <v>0.21930136806995823</v>
      </c>
      <c r="H82" s="14"/>
      <c r="I82" s="26" t="e">
        <f t="shared" ref="I82:I106" si="21">H82/$H$80</f>
        <v>#DIV/0!</v>
      </c>
      <c r="J82" s="27"/>
      <c r="K82" s="27" t="e">
        <f t="shared" ref="K82:K106" si="22">J82/$J$80</f>
        <v>#DIV/0!</v>
      </c>
      <c r="L82" s="79">
        <f>'[1]2024_60-69 ΕΞΟΔΑ+ΟΜ 2'!H36</f>
        <v>1490.71</v>
      </c>
      <c r="M82" s="15">
        <f t="shared" ref="M82:M106" si="23">L82/$L$80</f>
        <v>0.19612437572689334</v>
      </c>
      <c r="N82" s="10">
        <f>L82+'[1]2025 Απρίλιος'!N82</f>
        <v>3221.29</v>
      </c>
      <c r="O82" s="15">
        <f t="shared" ref="O82:O106" si="24">N82/$N$80</f>
        <v>0.10317197229052226</v>
      </c>
      <c r="P82" s="27"/>
      <c r="Q82" s="28" t="e">
        <f>SUM(D82:P82)</f>
        <v>#DIV/0!</v>
      </c>
    </row>
    <row r="83" spans="1:17" ht="24.75" customHeight="1" x14ac:dyDescent="0.25">
      <c r="A83" s="67">
        <v>82</v>
      </c>
      <c r="B83" s="67">
        <v>3</v>
      </c>
      <c r="C83" s="44" t="str">
        <f>[1]ΑΝΤΙΣΤΟΙΧΙΣΗ!L189</f>
        <v>Μικτές Αποδοχές Marketing (Α.Κ.MDep )</v>
      </c>
      <c r="D83" s="79">
        <f>'[1]2025_60-69 ΕΞΟΔΑ+ΟΜ 2'!H39</f>
        <v>988.92</v>
      </c>
      <c r="E83" s="15">
        <f t="shared" si="19"/>
        <v>0.12722795587701757</v>
      </c>
      <c r="F83" s="79">
        <f>D83+'[1]2025 Απρίλιος'!F83</f>
        <v>5921.02</v>
      </c>
      <c r="G83" s="15">
        <f t="shared" si="20"/>
        <v>0.12789114882194097</v>
      </c>
      <c r="H83" s="14"/>
      <c r="I83" s="26" t="e">
        <f t="shared" si="21"/>
        <v>#DIV/0!</v>
      </c>
      <c r="J83" s="27"/>
      <c r="K83" s="27" t="e">
        <f t="shared" si="22"/>
        <v>#DIV/0!</v>
      </c>
      <c r="L83" s="79">
        <f>'[1]2024_60-69 ΕΞΟΔΑ+ΟΜ 2'!H37</f>
        <v>2241.0100000000002</v>
      </c>
      <c r="M83" s="15">
        <f t="shared" si="23"/>
        <v>0.29483714957820456</v>
      </c>
      <c r="N83" s="10">
        <f>L83+'[1]2025 Απρίλιος'!N83</f>
        <v>8174.06</v>
      </c>
      <c r="O83" s="15">
        <f t="shared" si="24"/>
        <v>0.26180005271834156</v>
      </c>
      <c r="P83" s="27"/>
      <c r="Q83" s="28" t="e">
        <f t="shared" ref="Q83:Q106" si="25">SUM(D83:P83)</f>
        <v>#DIV/0!</v>
      </c>
    </row>
    <row r="84" spans="1:17" ht="14.25" customHeight="1" x14ac:dyDescent="0.25">
      <c r="A84" s="67">
        <v>83</v>
      </c>
      <c r="B84" s="67">
        <v>4</v>
      </c>
      <c r="C84" s="44" t="str">
        <f>[1]ΑΝΤΙΣΤΟΙΧΙΣΗ!L190</f>
        <v>Μικτές Αποδοχές Sales (Α.Κ.SDep )</v>
      </c>
      <c r="D84" s="79">
        <f>'[1]2025_60-69 ΕΞΟΔΑ+ΟΜ 2'!H40</f>
        <v>1056.97</v>
      </c>
      <c r="E84" s="15">
        <f t="shared" si="19"/>
        <v>0.13598282219323229</v>
      </c>
      <c r="F84" s="79">
        <f>D84+'[1]2025 Απρίλιος'!F84</f>
        <v>6270.86</v>
      </c>
      <c r="G84" s="15">
        <f t="shared" si="20"/>
        <v>0.13544752247105341</v>
      </c>
      <c r="H84" s="14"/>
      <c r="I84" s="26" t="e">
        <f t="shared" si="21"/>
        <v>#DIV/0!</v>
      </c>
      <c r="J84" s="27"/>
      <c r="K84" s="27" t="e">
        <f t="shared" si="22"/>
        <v>#DIV/0!</v>
      </c>
      <c r="L84" s="79">
        <f>'[1]2024_60-69 ΕΞΟΔΑ+ΟΜ 2'!H38</f>
        <v>0</v>
      </c>
      <c r="M84" s="15">
        <f t="shared" si="23"/>
        <v>0</v>
      </c>
      <c r="N84" s="10">
        <f>L84+'[1]2025 Απρίλιος'!N84</f>
        <v>0</v>
      </c>
      <c r="O84" s="15">
        <f t="shared" si="24"/>
        <v>0</v>
      </c>
      <c r="P84" s="27"/>
      <c r="Q84" s="28" t="e">
        <f t="shared" si="25"/>
        <v>#DIV/0!</v>
      </c>
    </row>
    <row r="85" spans="1:17" ht="15" customHeight="1" x14ac:dyDescent="0.25">
      <c r="A85" s="67">
        <v>84</v>
      </c>
      <c r="B85" s="67">
        <v>5</v>
      </c>
      <c r="C85" s="44" t="str">
        <f>[1]ΑΝΤΙΣΤΟΙΧΙΣΗ!L191</f>
        <v>Ασφαλιστικές εισφορές (Α.Κ.DDep)</v>
      </c>
      <c r="D85" s="79">
        <f>'[1]2025_60-69 ΕΞΟΔΑ+ΟΜ 2'!H41</f>
        <v>334.43</v>
      </c>
      <c r="E85" s="15">
        <f t="shared" si="19"/>
        <v>4.3025568583860162E-2</v>
      </c>
      <c r="F85" s="79">
        <f>D85+'[1]2025 Απρίλιος'!F85</f>
        <v>1913.23</v>
      </c>
      <c r="G85" s="15">
        <f t="shared" si="20"/>
        <v>4.1324836372888814E-2</v>
      </c>
      <c r="H85" s="14"/>
      <c r="I85" s="26" t="e">
        <f t="shared" si="21"/>
        <v>#DIV/0!</v>
      </c>
      <c r="J85" s="27"/>
      <c r="K85" s="27" t="e">
        <f t="shared" si="22"/>
        <v>#DIV/0!</v>
      </c>
      <c r="L85" s="79">
        <f>'[1]2024_60-69 ΕΞΟΔΑ+ΟΜ 2'!H39</f>
        <v>350.7</v>
      </c>
      <c r="M85" s="15">
        <f t="shared" si="23"/>
        <v>4.6139637197993903E-2</v>
      </c>
      <c r="N85" s="10">
        <f>L85+'[1]2025 Απρίλιος'!N85</f>
        <v>1637.8500000000001</v>
      </c>
      <c r="O85" s="15">
        <f t="shared" si="24"/>
        <v>5.245731207560695E-2</v>
      </c>
      <c r="P85" s="27"/>
      <c r="Q85" s="28" t="e">
        <f t="shared" si="25"/>
        <v>#DIV/0!</v>
      </c>
    </row>
    <row r="86" spans="1:17" ht="15" customHeight="1" x14ac:dyDescent="0.25">
      <c r="A86" s="67">
        <v>85</v>
      </c>
      <c r="B86" s="67">
        <v>6</v>
      </c>
      <c r="C86" s="71" t="str">
        <f>[1]ΑΝΤΙΣΤΟΙΧΙΣΗ!L192</f>
        <v>Ασφαλιστικές εισφορές (Α.Κ.RDep)</v>
      </c>
      <c r="D86" s="79">
        <f>'[1]2025_60-69 ΕΞΟΔΑ+ΟΜ 2'!H42</f>
        <v>481.17</v>
      </c>
      <c r="E86" s="15">
        <f t="shared" si="19"/>
        <v>6.1904173774768992E-2</v>
      </c>
      <c r="F86" s="79">
        <f>D86+'[1]2025 Απρίλιος'!F86</f>
        <v>2080.4</v>
      </c>
      <c r="G86" s="15">
        <f t="shared" si="20"/>
        <v>4.4935626971225565E-2</v>
      </c>
      <c r="H86" s="14"/>
      <c r="I86" s="26" t="e">
        <f t="shared" si="21"/>
        <v>#DIV/0!</v>
      </c>
      <c r="J86" s="27"/>
      <c r="K86" s="27" t="e">
        <f t="shared" si="22"/>
        <v>#DIV/0!</v>
      </c>
      <c r="L86" s="79">
        <f>'[1]2024_60-69 ΕΞΟΔΑ+ΟΜ 2'!H40</f>
        <v>332.28</v>
      </c>
      <c r="M86" s="15">
        <f t="shared" si="23"/>
        <v>4.3716220838749396E-2</v>
      </c>
      <c r="N86" s="10">
        <f>L86+'[1]2025 Απρίλιος'!N86</f>
        <v>1018.8499999999999</v>
      </c>
      <c r="O86" s="15">
        <f t="shared" si="24"/>
        <v>3.2631884731954774E-2</v>
      </c>
      <c r="P86" s="27"/>
      <c r="Q86" s="28" t="e">
        <f t="shared" si="25"/>
        <v>#DIV/0!</v>
      </c>
    </row>
    <row r="87" spans="1:17" ht="15" customHeight="1" x14ac:dyDescent="0.25">
      <c r="A87" s="67">
        <v>86</v>
      </c>
      <c r="B87" s="67">
        <v>7</v>
      </c>
      <c r="C87" s="71" t="str">
        <f>[1]ΑΝΤΙΣΤΟΙΧΙΣΗ!L193</f>
        <v>Ασφαλιστικές εισφορές (Α.Κ.MDep)</v>
      </c>
      <c r="D87" s="79">
        <f>'[1]2025_60-69 ΕΞΟΔΑ+ΟΜ 2'!H43</f>
        <v>215.49</v>
      </c>
      <c r="E87" s="15">
        <f t="shared" si="19"/>
        <v>2.7723528912286657E-2</v>
      </c>
      <c r="F87" s="79">
        <f>D87+'[1]2025 Απρίλιος'!F87</f>
        <v>901.2</v>
      </c>
      <c r="G87" s="15">
        <f t="shared" si="20"/>
        <v>1.9465481170192502E-2</v>
      </c>
      <c r="H87" s="14"/>
      <c r="I87" s="26" t="e">
        <f t="shared" si="21"/>
        <v>#DIV/0!</v>
      </c>
      <c r="J87" s="27"/>
      <c r="K87" s="27" t="e">
        <f t="shared" si="22"/>
        <v>#DIV/0!</v>
      </c>
      <c r="L87" s="79">
        <f>'[1]2024_60-69 ΕΞΟΔΑ+ΟΜ 2'!H41</f>
        <v>414.21000000000004</v>
      </c>
      <c r="M87" s="15">
        <f t="shared" si="23"/>
        <v>5.4495292625551917E-2</v>
      </c>
      <c r="N87" s="10">
        <f>L87+'[1]2025 Απρίλιος'!N87</f>
        <v>1599.68</v>
      </c>
      <c r="O87" s="15">
        <f t="shared" si="24"/>
        <v>5.1234797436338443E-2</v>
      </c>
      <c r="P87" s="27"/>
      <c r="Q87" s="28" t="e">
        <f t="shared" si="25"/>
        <v>#DIV/0!</v>
      </c>
    </row>
    <row r="88" spans="1:17" ht="15" customHeight="1" x14ac:dyDescent="0.25">
      <c r="A88" s="67">
        <v>87</v>
      </c>
      <c r="B88" s="67">
        <v>8</v>
      </c>
      <c r="C88" s="71" t="str">
        <f>[1]ΑΝΤΙΣΤΟΙΧΙΣΗ!L194</f>
        <v>Ασφαλιστικές εισφορές (Α.Κ.SDep)</v>
      </c>
      <c r="D88" s="79">
        <f>'[1]2025_60-69 ΕΞΟΔΑ+ΟΜ 2'!H44</f>
        <v>159.91</v>
      </c>
      <c r="E88" s="15">
        <f t="shared" si="19"/>
        <v>2.0572970942334953E-2</v>
      </c>
      <c r="F88" s="79">
        <f>D88+'[1]2025 Απρίλιος'!F88</f>
        <v>880.69999999999993</v>
      </c>
      <c r="G88" s="15">
        <f t="shared" si="20"/>
        <v>1.9022691152450658E-2</v>
      </c>
      <c r="H88" s="14"/>
      <c r="I88" s="26" t="e">
        <f t="shared" si="21"/>
        <v>#DIV/0!</v>
      </c>
      <c r="J88" s="27"/>
      <c r="K88" s="27" t="e">
        <f t="shared" si="22"/>
        <v>#DIV/0!</v>
      </c>
      <c r="L88" s="79">
        <f>'[1]2024_60-69 ΕΞΟΔΑ+ΟΜ 2'!H42</f>
        <v>0</v>
      </c>
      <c r="M88" s="15">
        <f t="shared" si="23"/>
        <v>0</v>
      </c>
      <c r="N88" s="10">
        <f>L88+'[1]2025 Απρίλιος'!N88</f>
        <v>0</v>
      </c>
      <c r="O88" s="15">
        <f t="shared" si="24"/>
        <v>0</v>
      </c>
      <c r="P88" s="27"/>
      <c r="Q88" s="28" t="e">
        <f t="shared" si="25"/>
        <v>#DIV/0!</v>
      </c>
    </row>
    <row r="89" spans="1:17" ht="28.5" customHeight="1" x14ac:dyDescent="0.25">
      <c r="A89" s="67">
        <v>88</v>
      </c>
      <c r="B89" s="67">
        <v>9</v>
      </c>
      <c r="C89" s="72" t="str">
        <f>[1]ΑΝΤΙΣΤΟΙΧΙΣΗ!L195</f>
        <v>Ενοίκιο</v>
      </c>
      <c r="D89" s="79">
        <f>'[1]2025_60-69 ΕΞΟΔΑ+ΟΜ 2'!H45</f>
        <v>0</v>
      </c>
      <c r="E89" s="15">
        <f t="shared" si="19"/>
        <v>0</v>
      </c>
      <c r="F89" s="79">
        <f>D89+'[1]2025 Απρίλιος'!F89</f>
        <v>0</v>
      </c>
      <c r="G89" s="15">
        <f t="shared" si="20"/>
        <v>0</v>
      </c>
      <c r="H89" s="80"/>
      <c r="I89" s="26" t="e">
        <f t="shared" si="21"/>
        <v>#DIV/0!</v>
      </c>
      <c r="J89" s="80"/>
      <c r="K89" s="27" t="e">
        <f t="shared" si="22"/>
        <v>#DIV/0!</v>
      </c>
      <c r="L89" s="79">
        <f>'[1]2024_60-69 ΕΞΟΔΑ+ΟΜ 2'!H43</f>
        <v>0</v>
      </c>
      <c r="M89" s="15">
        <f t="shared" si="23"/>
        <v>0</v>
      </c>
      <c r="N89" s="10">
        <f>L89+'[1]2025 Απρίλιος'!N89</f>
        <v>0</v>
      </c>
      <c r="O89" s="15">
        <f t="shared" si="24"/>
        <v>0</v>
      </c>
      <c r="P89" s="80"/>
      <c r="Q89" s="28" t="e">
        <f t="shared" si="25"/>
        <v>#DIV/0!</v>
      </c>
    </row>
    <row r="90" spans="1:17" ht="42.75" customHeight="1" x14ac:dyDescent="0.25">
      <c r="A90" s="67">
        <v>89</v>
      </c>
      <c r="B90" s="67">
        <v>10</v>
      </c>
      <c r="C90" s="45" t="str">
        <f>[1]ΑΝΤΙΣΤΟΙΧΙΣΗ!L196</f>
        <v xml:space="preserve">Χαρτόσημο ενοικίων </v>
      </c>
      <c r="D90" s="79">
        <f>'[1]2025_60-69 ΕΞΟΔΑ+ΟΜ 2'!H46</f>
        <v>0</v>
      </c>
      <c r="E90" s="15">
        <f t="shared" si="19"/>
        <v>0</v>
      </c>
      <c r="F90" s="79">
        <f>D90+'[1]2025 Απρίλιος'!F90</f>
        <v>0</v>
      </c>
      <c r="G90" s="15">
        <f t="shared" si="20"/>
        <v>0</v>
      </c>
      <c r="H90" s="80"/>
      <c r="I90" s="26" t="e">
        <f t="shared" si="21"/>
        <v>#DIV/0!</v>
      </c>
      <c r="J90" s="80"/>
      <c r="K90" s="27" t="e">
        <f t="shared" si="22"/>
        <v>#DIV/0!</v>
      </c>
      <c r="L90" s="79">
        <f>'[1]2024_60-69 ΕΞΟΔΑ+ΟΜ 2'!H44</f>
        <v>0</v>
      </c>
      <c r="M90" s="15">
        <f t="shared" si="23"/>
        <v>0</v>
      </c>
      <c r="N90" s="10">
        <f>L90+'[1]2025 Απρίλιος'!N90</f>
        <v>0</v>
      </c>
      <c r="O90" s="15">
        <f t="shared" si="24"/>
        <v>0</v>
      </c>
      <c r="P90" s="80"/>
      <c r="Q90" s="28" t="e">
        <f t="shared" si="25"/>
        <v>#DIV/0!</v>
      </c>
    </row>
    <row r="91" spans="1:17" ht="15" customHeight="1" x14ac:dyDescent="0.25">
      <c r="A91" s="67">
        <v>90</v>
      </c>
      <c r="B91" s="67">
        <v>11</v>
      </c>
      <c r="C91" s="45" t="str">
        <f>[1]ΑΝΤΙΣΤΟΙΧΙΣΗ!L197</f>
        <v xml:space="preserve">Κοινόχρηστες Δαπάνες </v>
      </c>
      <c r="D91" s="79">
        <f>'[1]2025_60-69 ΕΞΟΔΑ+ΟΜ 2'!H47</f>
        <v>0</v>
      </c>
      <c r="E91" s="15">
        <f t="shared" si="19"/>
        <v>0</v>
      </c>
      <c r="F91" s="79">
        <f>D91+'[1]2025 Απρίλιος'!F91</f>
        <v>0</v>
      </c>
      <c r="G91" s="15">
        <f t="shared" si="20"/>
        <v>0</v>
      </c>
      <c r="H91" s="80"/>
      <c r="I91" s="26" t="e">
        <f t="shared" si="21"/>
        <v>#DIV/0!</v>
      </c>
      <c r="J91" s="80"/>
      <c r="K91" s="27" t="e">
        <f t="shared" si="22"/>
        <v>#DIV/0!</v>
      </c>
      <c r="L91" s="79">
        <f>'[1]2024_60-69 ΕΞΟΔΑ+ΟΜ 2'!H45</f>
        <v>0</v>
      </c>
      <c r="M91" s="15">
        <f t="shared" si="23"/>
        <v>0</v>
      </c>
      <c r="N91" s="10">
        <f>L91+'[1]2025 Απρίλιος'!N91</f>
        <v>0</v>
      </c>
      <c r="O91" s="15">
        <f t="shared" si="24"/>
        <v>0</v>
      </c>
      <c r="P91" s="80"/>
      <c r="Q91" s="28" t="e">
        <f t="shared" si="25"/>
        <v>#DIV/0!</v>
      </c>
    </row>
    <row r="92" spans="1:17" ht="15" customHeight="1" x14ac:dyDescent="0.25">
      <c r="A92" s="67">
        <v>91</v>
      </c>
      <c r="B92" s="67">
        <v>12</v>
      </c>
      <c r="C92" s="71" t="str">
        <f>[1]ΑΝΤΙΣΤΟΙΧΙΣΗ!L198</f>
        <v xml:space="preserve">Ενέργεια </v>
      </c>
      <c r="D92" s="79">
        <f>'[1]2025_60-69 ΕΞΟΔΑ+ΟΜ 2'!H48</f>
        <v>0</v>
      </c>
      <c r="E92" s="15">
        <f t="shared" si="19"/>
        <v>0</v>
      </c>
      <c r="F92" s="79">
        <f>D92+'[1]2025 Απρίλιος'!F92</f>
        <v>0</v>
      </c>
      <c r="G92" s="15">
        <f t="shared" si="20"/>
        <v>0</v>
      </c>
      <c r="H92" s="14"/>
      <c r="I92" s="26" t="e">
        <f t="shared" si="21"/>
        <v>#DIV/0!</v>
      </c>
      <c r="J92" s="27"/>
      <c r="K92" s="27" t="e">
        <f t="shared" si="22"/>
        <v>#DIV/0!</v>
      </c>
      <c r="L92" s="79">
        <f>'[1]2024_60-69 ΕΞΟΔΑ+ΟΜ 2'!H46</f>
        <v>0</v>
      </c>
      <c r="M92" s="15">
        <f t="shared" si="23"/>
        <v>0</v>
      </c>
      <c r="N92" s="10">
        <f>L92+'[1]2025 Απρίλιος'!N92</f>
        <v>0</v>
      </c>
      <c r="O92" s="15">
        <f t="shared" si="24"/>
        <v>0</v>
      </c>
      <c r="P92" s="27"/>
      <c r="Q92" s="28" t="e">
        <f t="shared" si="25"/>
        <v>#DIV/0!</v>
      </c>
    </row>
    <row r="93" spans="1:17" ht="15" customHeight="1" x14ac:dyDescent="0.25">
      <c r="A93" s="67">
        <v>92</v>
      </c>
      <c r="B93" s="67">
        <v>13</v>
      </c>
      <c r="C93" s="45" t="str">
        <f>[1]ΑΝΤΙΣΤΟΙΧΙΣΗ!L199</f>
        <v xml:space="preserve">Τηλεπικοινωνίες (Τηλεφωνία &amp; Διαδίκτυο) </v>
      </c>
      <c r="D93" s="79">
        <f>'[1]2025_60-69 ΕΞΟΔΑ+ΟΜ 2'!H49</f>
        <v>0</v>
      </c>
      <c r="E93" s="15">
        <f t="shared" si="19"/>
        <v>0</v>
      </c>
      <c r="F93" s="79">
        <f>D93+'[1]2025 Απρίλιος'!F93</f>
        <v>0</v>
      </c>
      <c r="G93" s="15">
        <f t="shared" si="20"/>
        <v>0</v>
      </c>
      <c r="H93" s="14"/>
      <c r="I93" s="26" t="e">
        <f t="shared" si="21"/>
        <v>#DIV/0!</v>
      </c>
      <c r="J93" s="27"/>
      <c r="K93" s="27" t="e">
        <f t="shared" si="22"/>
        <v>#DIV/0!</v>
      </c>
      <c r="L93" s="79">
        <f>'[1]2024_60-69 ΕΞΟΔΑ+ΟΜ 2'!H47</f>
        <v>0</v>
      </c>
      <c r="M93" s="15">
        <f t="shared" si="23"/>
        <v>0</v>
      </c>
      <c r="N93" s="10">
        <f>L93+'[1]2025 Απρίλιος'!N93</f>
        <v>0</v>
      </c>
      <c r="O93" s="15">
        <f t="shared" si="24"/>
        <v>0</v>
      </c>
      <c r="P93" s="27"/>
      <c r="Q93" s="28" t="e">
        <f t="shared" si="25"/>
        <v>#DIV/0!</v>
      </c>
    </row>
    <row r="94" spans="1:17" ht="15" customHeight="1" x14ac:dyDescent="0.25">
      <c r="A94" s="67">
        <v>93</v>
      </c>
      <c r="B94" s="67">
        <v>14</v>
      </c>
      <c r="C94" s="45" t="str">
        <f>[1]ΑΝΤΙΣΤΟΙΧΙΣΗ!L200</f>
        <v xml:space="preserve">Ύδρευση </v>
      </c>
      <c r="D94" s="79">
        <f>'[1]2025_60-69 ΕΞΟΔΑ+ΟΜ 2'!H50</f>
        <v>0</v>
      </c>
      <c r="E94" s="15">
        <f t="shared" si="19"/>
        <v>0</v>
      </c>
      <c r="F94" s="79">
        <f>D94+'[1]2025 Απρίλιος'!F94</f>
        <v>0</v>
      </c>
      <c r="G94" s="15">
        <f t="shared" si="20"/>
        <v>0</v>
      </c>
      <c r="H94" s="81"/>
      <c r="I94" s="26" t="e">
        <f t="shared" si="21"/>
        <v>#DIV/0!</v>
      </c>
      <c r="J94" s="81"/>
      <c r="K94" s="27" t="e">
        <f t="shared" si="22"/>
        <v>#DIV/0!</v>
      </c>
      <c r="L94" s="79">
        <f>'[1]2024_60-69 ΕΞΟΔΑ+ΟΜ 2'!H48</f>
        <v>0</v>
      </c>
      <c r="M94" s="15">
        <f t="shared" si="23"/>
        <v>0</v>
      </c>
      <c r="N94" s="10">
        <f>L94+'[1]2025 Απρίλιος'!N94</f>
        <v>0</v>
      </c>
      <c r="O94" s="15">
        <f t="shared" si="24"/>
        <v>0</v>
      </c>
      <c r="P94" s="81"/>
      <c r="Q94" s="28" t="e">
        <f t="shared" si="25"/>
        <v>#DIV/0!</v>
      </c>
    </row>
    <row r="95" spans="1:17" ht="28.5" customHeight="1" x14ac:dyDescent="0.25">
      <c r="A95" s="67">
        <v>94</v>
      </c>
      <c r="B95" s="67">
        <v>15</v>
      </c>
      <c r="C95" s="45" t="str">
        <f>[1]ΑΝΤΙΣΤΟΙΧΙΣΗ!L201</f>
        <v xml:space="preserve">Ασφάλιστρα </v>
      </c>
      <c r="D95" s="79">
        <f>'[1]2025_60-69 ΕΞΟΔΑ+ΟΜ 2'!H51</f>
        <v>0</v>
      </c>
      <c r="E95" s="15">
        <f t="shared" si="19"/>
        <v>0</v>
      </c>
      <c r="F95" s="79">
        <f>D95+'[1]2025 Απρίλιος'!F95</f>
        <v>0</v>
      </c>
      <c r="G95" s="15">
        <f t="shared" si="20"/>
        <v>0</v>
      </c>
      <c r="H95" s="14"/>
      <c r="I95" s="26" t="e">
        <f t="shared" si="21"/>
        <v>#DIV/0!</v>
      </c>
      <c r="J95" s="27"/>
      <c r="K95" s="27" t="e">
        <f t="shared" si="22"/>
        <v>#DIV/0!</v>
      </c>
      <c r="L95" s="79">
        <f>'[1]2024_60-69 ΕΞΟΔΑ+ΟΜ 2'!H49</f>
        <v>0</v>
      </c>
      <c r="M95" s="15">
        <f t="shared" si="23"/>
        <v>0</v>
      </c>
      <c r="N95" s="10">
        <f>L95+'[1]2025 Απρίλιος'!N95</f>
        <v>246.76</v>
      </c>
      <c r="O95" s="15">
        <f t="shared" si="24"/>
        <v>7.9032672880769116E-3</v>
      </c>
      <c r="P95" s="27"/>
      <c r="Q95" s="28" t="e">
        <f t="shared" si="25"/>
        <v>#DIV/0!</v>
      </c>
    </row>
    <row r="96" spans="1:17" ht="15" customHeight="1" x14ac:dyDescent="0.25">
      <c r="A96" s="67">
        <v>95</v>
      </c>
      <c r="B96" s="67">
        <v>16</v>
      </c>
      <c r="C96" s="45" t="str">
        <f>[1]ΑΝΤΙΣΤΟΙΧΙΣΗ!L202</f>
        <v xml:space="preserve">Έντυπα και γραφική Ύλη </v>
      </c>
      <c r="D96" s="79">
        <f>'[1]2025_60-69 ΕΞΟΔΑ+ΟΜ 2'!H52</f>
        <v>250.56</v>
      </c>
      <c r="E96" s="15">
        <f t="shared" si="19"/>
        <v>3.2235404910958949E-2</v>
      </c>
      <c r="F96" s="79">
        <f>D96+'[1]2025 Απρίλιος'!F96</f>
        <v>554.78</v>
      </c>
      <c r="G96" s="15">
        <f t="shared" si="20"/>
        <v>1.198297785574722E-2</v>
      </c>
      <c r="H96" s="14"/>
      <c r="I96" s="26" t="e">
        <f t="shared" si="21"/>
        <v>#DIV/0!</v>
      </c>
      <c r="J96" s="27"/>
      <c r="K96" s="27" t="e">
        <f t="shared" si="22"/>
        <v>#DIV/0!</v>
      </c>
      <c r="L96" s="79">
        <f>'[1]2024_60-69 ΕΞΟΔΑ+ΟΜ 2'!H50</f>
        <v>13.75</v>
      </c>
      <c r="M96" s="15">
        <f t="shared" si="23"/>
        <v>1.8090105830408218E-3</v>
      </c>
      <c r="N96" s="10">
        <f>L96+'[1]2025 Απρίλιος'!N96</f>
        <v>21.79</v>
      </c>
      <c r="O96" s="15">
        <f t="shared" si="24"/>
        <v>6.9789347628139041E-4</v>
      </c>
      <c r="P96" s="27"/>
      <c r="Q96" s="28" t="e">
        <f t="shared" si="25"/>
        <v>#DIV/0!</v>
      </c>
    </row>
    <row r="97" spans="1:17" ht="15" customHeight="1" x14ac:dyDescent="0.25">
      <c r="A97" s="67">
        <v>96</v>
      </c>
      <c r="B97" s="67">
        <v>17</v>
      </c>
      <c r="C97" s="45" t="str">
        <f>[1]ΑΝΤΙΣΤΟΙΧΙΣΗ!L203</f>
        <v xml:space="preserve">Υλικά Καθαριότητας </v>
      </c>
      <c r="D97" s="79">
        <f>'[1]2025_60-69 ΕΞΟΔΑ+ΟΜ 2'!H53</f>
        <v>0</v>
      </c>
      <c r="E97" s="15">
        <f t="shared" si="19"/>
        <v>0</v>
      </c>
      <c r="F97" s="79">
        <f>D97+'[1]2025 Απρίλιος'!F97</f>
        <v>0</v>
      </c>
      <c r="G97" s="15">
        <f t="shared" si="20"/>
        <v>0</v>
      </c>
      <c r="H97" s="14"/>
      <c r="I97" s="26" t="e">
        <f t="shared" si="21"/>
        <v>#DIV/0!</v>
      </c>
      <c r="J97" s="27"/>
      <c r="K97" s="27" t="e">
        <f t="shared" si="22"/>
        <v>#DIV/0!</v>
      </c>
      <c r="L97" s="79">
        <f>'[1]2024_60-69 ΕΞΟΔΑ+ΟΜ 2'!H51</f>
        <v>0</v>
      </c>
      <c r="M97" s="15">
        <f t="shared" si="23"/>
        <v>0</v>
      </c>
      <c r="N97" s="10">
        <f>L97+'[1]2025 Απρίλιος'!N97</f>
        <v>0</v>
      </c>
      <c r="O97" s="15">
        <f t="shared" si="24"/>
        <v>0</v>
      </c>
      <c r="P97" s="27"/>
      <c r="Q97" s="28" t="e">
        <f t="shared" si="25"/>
        <v>#DIV/0!</v>
      </c>
    </row>
    <row r="98" spans="1:17" ht="15" customHeight="1" x14ac:dyDescent="0.25">
      <c r="A98" s="67">
        <v>97</v>
      </c>
      <c r="B98" s="67">
        <v>18</v>
      </c>
      <c r="C98" s="72" t="str">
        <f>[1]ΑΝΤΙΣΤΟΙΧΙΣΗ!L204</f>
        <v>Υλικά Φαρμακείου</v>
      </c>
      <c r="D98" s="79">
        <f>'[1]2025_60-69 ΕΞΟΔΑ+ΟΜ 2'!H54</f>
        <v>0</v>
      </c>
      <c r="E98" s="15">
        <f t="shared" si="19"/>
        <v>0</v>
      </c>
      <c r="F98" s="79">
        <f>D98+'[1]2025 Απρίλιος'!F98</f>
        <v>0</v>
      </c>
      <c r="G98" s="15">
        <f t="shared" si="20"/>
        <v>0</v>
      </c>
      <c r="H98" s="14"/>
      <c r="I98" s="26" t="e">
        <f t="shared" si="21"/>
        <v>#DIV/0!</v>
      </c>
      <c r="J98" s="27"/>
      <c r="K98" s="27" t="e">
        <f t="shared" si="22"/>
        <v>#DIV/0!</v>
      </c>
      <c r="L98" s="79">
        <f>'[1]2024_60-69 ΕΞΟΔΑ+ΟΜ 2'!H52</f>
        <v>0</v>
      </c>
      <c r="M98" s="15">
        <f t="shared" si="23"/>
        <v>0</v>
      </c>
      <c r="N98" s="10">
        <f>L98+'[1]2025 Απρίλιος'!N98</f>
        <v>0</v>
      </c>
      <c r="O98" s="15">
        <f t="shared" si="24"/>
        <v>0</v>
      </c>
      <c r="P98" s="27"/>
      <c r="Q98" s="28" t="e">
        <f t="shared" si="25"/>
        <v>#DIV/0!</v>
      </c>
    </row>
    <row r="99" spans="1:17" ht="15" customHeight="1" x14ac:dyDescent="0.25">
      <c r="A99" s="67">
        <v>98</v>
      </c>
      <c r="B99" s="67">
        <v>19</v>
      </c>
      <c r="C99" s="46" t="str">
        <f>[1]ΑΝΤΙΣΤΟΙΧΙΣΗ!L205</f>
        <v xml:space="preserve">Αγορές εφαρμογών για Marketing </v>
      </c>
      <c r="D99" s="79">
        <f>'[1]2025_60-69 ΕΞΟΔΑ+ΟΜ 2'!H55</f>
        <v>0</v>
      </c>
      <c r="E99" s="15">
        <f t="shared" si="19"/>
        <v>0</v>
      </c>
      <c r="F99" s="79">
        <f>D99+'[1]2025 Απρίλιος'!F99</f>
        <v>4747.45</v>
      </c>
      <c r="G99" s="15">
        <f t="shared" si="20"/>
        <v>0.10254260827943895</v>
      </c>
      <c r="H99" s="14"/>
      <c r="I99" s="26" t="e">
        <f t="shared" si="21"/>
        <v>#DIV/0!</v>
      </c>
      <c r="J99" s="27"/>
      <c r="K99" s="27" t="e">
        <f t="shared" si="22"/>
        <v>#DIV/0!</v>
      </c>
      <c r="L99" s="79">
        <f>'[1]2024_60-69 ΕΞΟΔΑ+ΟΜ 2'!H53</f>
        <v>0</v>
      </c>
      <c r="M99" s="15">
        <f t="shared" si="23"/>
        <v>0</v>
      </c>
      <c r="N99" s="10">
        <f>L99+'[1]2025 Απρίλιος'!N99</f>
        <v>119.88</v>
      </c>
      <c r="O99" s="15">
        <f t="shared" si="24"/>
        <v>3.8395351049386453E-3</v>
      </c>
      <c r="P99" s="27"/>
      <c r="Q99" s="28" t="e">
        <f t="shared" si="25"/>
        <v>#DIV/0!</v>
      </c>
    </row>
    <row r="100" spans="1:17" ht="15" customHeight="1" x14ac:dyDescent="0.25">
      <c r="A100" s="67">
        <v>99</v>
      </c>
      <c r="B100" s="67">
        <v>20</v>
      </c>
      <c r="C100" s="46" t="str">
        <f>[1]ΑΝΤΙΣΤΟΙΧΙΣΗ!L206</f>
        <v>Αμοιβές συνεργατών ( Συνδρομές για Marketing - Ιστοσελίδα _ Editing 3D  -)</v>
      </c>
      <c r="D100" s="79">
        <f>'[1]2025_60-69 ΕΞΟΔΑ+ΟΜ 2'!H56</f>
        <v>77.09</v>
      </c>
      <c r="E100" s="15">
        <f t="shared" si="19"/>
        <v>9.9178933771784227E-3</v>
      </c>
      <c r="F100" s="79">
        <f>D100+'[1]2025 Απρίλιος'!F100</f>
        <v>878.12</v>
      </c>
      <c r="G100" s="15">
        <f t="shared" si="20"/>
        <v>1.896696440875437E-2</v>
      </c>
      <c r="H100" s="14"/>
      <c r="I100" s="26" t="e">
        <f t="shared" si="21"/>
        <v>#DIV/0!</v>
      </c>
      <c r="J100" s="27"/>
      <c r="K100" s="27" t="e">
        <f t="shared" si="22"/>
        <v>#DIV/0!</v>
      </c>
      <c r="L100" s="79">
        <f>'[1]2024_60-69 ΕΞΟΔΑ+ΟΜ 2'!H54</f>
        <v>124.91</v>
      </c>
      <c r="M100" s="15">
        <f t="shared" si="23"/>
        <v>1.6433709958373021E-2</v>
      </c>
      <c r="N100" s="10">
        <f>L100+'[1]2025 Απρίλιος'!N100</f>
        <v>1430.43</v>
      </c>
      <c r="O100" s="15">
        <f t="shared" si="24"/>
        <v>4.5814032367011905E-2</v>
      </c>
      <c r="P100" s="27"/>
      <c r="Q100" s="28" t="e">
        <f t="shared" si="25"/>
        <v>#DIV/0!</v>
      </c>
    </row>
    <row r="101" spans="1:17" ht="25.5" customHeight="1" x14ac:dyDescent="0.25">
      <c r="A101" s="67">
        <v>100</v>
      </c>
      <c r="B101" s="67">
        <v>21</v>
      </c>
      <c r="C101" s="46" t="str">
        <f>[1]ΑΝΤΙΣΤΟΙΧΙΣΗ!L207</f>
        <v xml:space="preserve">Αμοιβές Τρίτων </v>
      </c>
      <c r="D101" s="79">
        <f>'[1]2025_60-69 ΕΞΟΔΑ+ΟΜ 2'!H57</f>
        <v>0</v>
      </c>
      <c r="E101" s="15">
        <f t="shared" si="19"/>
        <v>0</v>
      </c>
      <c r="F101" s="79">
        <f>D101+'[1]2025 Απρίλιος'!F101</f>
        <v>0</v>
      </c>
      <c r="G101" s="15">
        <f t="shared" si="20"/>
        <v>0</v>
      </c>
      <c r="H101" s="14"/>
      <c r="I101" s="26" t="e">
        <f t="shared" si="21"/>
        <v>#DIV/0!</v>
      </c>
      <c r="J101" s="27"/>
      <c r="K101" s="27" t="e">
        <f t="shared" si="22"/>
        <v>#DIV/0!</v>
      </c>
      <c r="L101" s="79">
        <f>'[1]2024_60-69 ΕΞΟΔΑ+ΟΜ 2'!H55</f>
        <v>0</v>
      </c>
      <c r="M101" s="15">
        <f t="shared" si="23"/>
        <v>0</v>
      </c>
      <c r="N101" s="10">
        <f>L101+'[1]2025 Απρίλιος'!N101</f>
        <v>0</v>
      </c>
      <c r="O101" s="15">
        <f t="shared" si="24"/>
        <v>0</v>
      </c>
      <c r="P101" s="27"/>
      <c r="Q101" s="28" t="e">
        <f t="shared" si="25"/>
        <v>#DIV/0!</v>
      </c>
    </row>
    <row r="102" spans="1:17" ht="24" customHeight="1" x14ac:dyDescent="0.25">
      <c r="A102" s="67">
        <v>101</v>
      </c>
      <c r="B102" s="67">
        <v>22</v>
      </c>
      <c r="C102" s="82" t="str">
        <f>[1]ΑΝΤΙΣΤΟΙΧΙΣΗ!L208</f>
        <v>Επισκευές - Συντηρήσεις</v>
      </c>
      <c r="D102" s="79">
        <f>'[1]2025_60-69 ΕΞΟΔΑ+ΟΜ 2'!H58</f>
        <v>0</v>
      </c>
      <c r="E102" s="15">
        <f t="shared" si="19"/>
        <v>0</v>
      </c>
      <c r="F102" s="79">
        <f>D102+'[1]2025 Απρίλιος'!F102</f>
        <v>0</v>
      </c>
      <c r="G102" s="15">
        <f t="shared" si="20"/>
        <v>0</v>
      </c>
      <c r="H102" s="14"/>
      <c r="I102" s="26" t="e">
        <f t="shared" si="21"/>
        <v>#DIV/0!</v>
      </c>
      <c r="J102" s="27"/>
      <c r="K102" s="27" t="e">
        <f t="shared" si="22"/>
        <v>#DIV/0!</v>
      </c>
      <c r="L102" s="79">
        <f>'[1]2024_60-69 ΕΞΟΔΑ+ΟΜ 2'!H56</f>
        <v>0</v>
      </c>
      <c r="M102" s="15">
        <f t="shared" si="23"/>
        <v>0</v>
      </c>
      <c r="N102" s="10">
        <f>L102+'[1]2025 Απρίλιος'!N102</f>
        <v>1396.23</v>
      </c>
      <c r="O102" s="15">
        <f t="shared" si="24"/>
        <v>4.4718669499236613E-2</v>
      </c>
      <c r="P102" s="27"/>
      <c r="Q102" s="28" t="e">
        <f t="shared" si="25"/>
        <v>#DIV/0!</v>
      </c>
    </row>
    <row r="103" spans="1:17" ht="15.75" hidden="1" customHeight="1" x14ac:dyDescent="0.25">
      <c r="A103" s="67">
        <v>102</v>
      </c>
      <c r="B103" s="67">
        <v>23</v>
      </c>
      <c r="C103" s="72" t="str">
        <f>[1]ΑΝΤΙΣΤΟΙΧΙΣΗ!L209</f>
        <v xml:space="preserve">Εξοδα προβολής και διαφήμισης </v>
      </c>
      <c r="D103" s="79">
        <f>'[1]2025_60-69 ΕΞΟΔΑ+ΟΜ 2'!H59</f>
        <v>271.73</v>
      </c>
      <c r="E103" s="15">
        <f t="shared" si="19"/>
        <v>3.4958998149963588E-2</v>
      </c>
      <c r="F103" s="79">
        <f>D103+'[1]2025 Απρίλιος'!F103</f>
        <v>2545.4699999999998</v>
      </c>
      <c r="G103" s="15">
        <f t="shared" si="20"/>
        <v>5.4980912510308365E-2</v>
      </c>
      <c r="H103" s="14"/>
      <c r="I103" s="26" t="e">
        <f t="shared" si="21"/>
        <v>#DIV/0!</v>
      </c>
      <c r="J103" s="27"/>
      <c r="K103" s="27" t="e">
        <f t="shared" si="22"/>
        <v>#DIV/0!</v>
      </c>
      <c r="L103" s="79">
        <f>'[1]2024_60-69 ΕΞΟΔΑ+ΟΜ 2'!H57</f>
        <v>1059.94</v>
      </c>
      <c r="M103" s="15">
        <f t="shared" si="23"/>
        <v>0.13945037653733008</v>
      </c>
      <c r="N103" s="10">
        <f>L103+'[1]2025 Απρίλιος'!N103</f>
        <v>3658.23</v>
      </c>
      <c r="O103" s="15">
        <f t="shared" si="24"/>
        <v>0.11716635391174259</v>
      </c>
      <c r="P103" s="27"/>
      <c r="Q103" s="28" t="e">
        <f t="shared" si="25"/>
        <v>#DIV/0!</v>
      </c>
    </row>
    <row r="104" spans="1:17" ht="15.75" hidden="1" customHeight="1" x14ac:dyDescent="0.25">
      <c r="A104" s="67">
        <v>103</v>
      </c>
      <c r="B104" s="67">
        <v>24</v>
      </c>
      <c r="C104" s="82" t="str">
        <f>[1]ΑΝΤΙΣΤΟΙΧΙΣΗ!L210</f>
        <v>Εξοδα εκθέσεων και επιδείξεων</v>
      </c>
      <c r="D104" s="79">
        <f>'[1]2025_60-69 ΕΞΟΔΑ+ΟΜ 2'!H60</f>
        <v>0</v>
      </c>
      <c r="E104" s="15">
        <f t="shared" si="19"/>
        <v>0</v>
      </c>
      <c r="F104" s="79">
        <f>D104+'[1]2025 Απρίλιος'!F104</f>
        <v>0</v>
      </c>
      <c r="G104" s="15">
        <f t="shared" si="20"/>
        <v>0</v>
      </c>
      <c r="H104" s="14"/>
      <c r="I104" s="26" t="e">
        <f t="shared" si="21"/>
        <v>#DIV/0!</v>
      </c>
      <c r="J104" s="27"/>
      <c r="K104" s="27" t="e">
        <f t="shared" si="22"/>
        <v>#DIV/0!</v>
      </c>
      <c r="L104" s="79">
        <f>'[1]2024_60-69 ΕΞΟΔΑ+ΟΜ 2'!H58</f>
        <v>0</v>
      </c>
      <c r="M104" s="15">
        <f t="shared" si="23"/>
        <v>0</v>
      </c>
      <c r="N104" s="10">
        <f>L104+'[1]2025 Απρίλιος'!N104</f>
        <v>0</v>
      </c>
      <c r="O104" s="15">
        <f t="shared" si="24"/>
        <v>0</v>
      </c>
      <c r="P104" s="27"/>
      <c r="Q104" s="28" t="e">
        <f t="shared" si="25"/>
        <v>#DIV/0!</v>
      </c>
    </row>
    <row r="105" spans="1:17" ht="31.5" customHeight="1" x14ac:dyDescent="0.25">
      <c r="A105" s="67">
        <v>104</v>
      </c>
      <c r="B105" s="67">
        <v>25</v>
      </c>
      <c r="C105" s="82" t="str">
        <f>[1]ΑΝΤΙΣΤΟΙΧΙΣΗ!L211</f>
        <v>Αποσβέσεις ( Εξοπλισμού R.DEP. &amp; M.DEP.)</v>
      </c>
      <c r="D105" s="79">
        <f>'[1]2025_60-69 ΕΞΟΔΑ+ΟΜ 2'!H61</f>
        <v>0</v>
      </c>
      <c r="E105" s="15">
        <f t="shared" si="19"/>
        <v>0</v>
      </c>
      <c r="F105" s="79">
        <f>D105+'[1]2025 Απρίλιος'!F105</f>
        <v>0</v>
      </c>
      <c r="G105" s="15">
        <f t="shared" si="20"/>
        <v>0</v>
      </c>
      <c r="H105" s="14"/>
      <c r="I105" s="26" t="e">
        <f t="shared" si="21"/>
        <v>#DIV/0!</v>
      </c>
      <c r="J105" s="27"/>
      <c r="K105" s="27" t="e">
        <f t="shared" si="22"/>
        <v>#DIV/0!</v>
      </c>
      <c r="L105" s="79">
        <f>'[1]2024_60-69 ΕΞΟΔΑ+ΟΜ 2'!H59</f>
        <v>0</v>
      </c>
      <c r="M105" s="15">
        <f t="shared" si="23"/>
        <v>0</v>
      </c>
      <c r="N105" s="10">
        <f>L105+'[1]2025 Απρίλιος'!N105</f>
        <v>0</v>
      </c>
      <c r="O105" s="15">
        <f t="shared" si="24"/>
        <v>0</v>
      </c>
      <c r="P105" s="27"/>
      <c r="Q105" s="28" t="e">
        <f t="shared" si="25"/>
        <v>#DIV/0!</v>
      </c>
    </row>
    <row r="106" spans="1:17" ht="45" customHeight="1" x14ac:dyDescent="0.25">
      <c r="A106" s="67">
        <v>105</v>
      </c>
      <c r="B106" s="67">
        <v>26</v>
      </c>
      <c r="C106" s="82">
        <f>[1]ΑΝΤΙΣΤΟΙΧΙΣΗ!L212</f>
        <v>0</v>
      </c>
      <c r="D106" s="79"/>
      <c r="E106" s="15"/>
      <c r="F106" s="79"/>
      <c r="G106" s="15"/>
      <c r="H106" s="14"/>
      <c r="I106" s="26" t="e">
        <f t="shared" si="21"/>
        <v>#DIV/0!</v>
      </c>
      <c r="J106" s="27"/>
      <c r="K106" s="27" t="e">
        <f t="shared" si="22"/>
        <v>#DIV/0!</v>
      </c>
      <c r="L106" s="79">
        <f>'[1]2024_60-69 ΕΞΟΔΑ+ΟΜ 2'!H60</f>
        <v>0</v>
      </c>
      <c r="M106" s="15">
        <f t="shared" si="23"/>
        <v>0</v>
      </c>
      <c r="N106" s="27">
        <f>L106+'[1]2025 Απρίλιος'!N106</f>
        <v>0</v>
      </c>
      <c r="O106" s="27">
        <f t="shared" si="24"/>
        <v>0</v>
      </c>
      <c r="P106" s="27"/>
      <c r="Q106" s="28" t="e">
        <f t="shared" si="25"/>
        <v>#DIV/0!</v>
      </c>
    </row>
    <row r="107" spans="1:17" ht="30" customHeight="1" x14ac:dyDescent="0.25">
      <c r="A107" s="67">
        <v>106</v>
      </c>
      <c r="B107" s="67">
        <v>27</v>
      </c>
      <c r="C107" s="82">
        <f>[1]ΑΝΤΙΣΤΟΙΧΙΣΗ!L213</f>
        <v>0</v>
      </c>
      <c r="D107" s="79"/>
      <c r="E107" s="15"/>
      <c r="F107" s="79"/>
      <c r="G107" s="15"/>
      <c r="H107" s="14"/>
      <c r="I107" s="26"/>
      <c r="J107" s="27"/>
      <c r="K107" s="27"/>
      <c r="L107" s="79">
        <f>'[1]2024_60-69 ΕΞΟΔΑ+ΟΜ 2'!H61</f>
        <v>0</v>
      </c>
      <c r="M107" s="15"/>
      <c r="N107" s="27"/>
      <c r="O107" s="27"/>
      <c r="P107" s="27"/>
      <c r="Q107" s="28"/>
    </row>
    <row r="108" spans="1:17" ht="15" customHeight="1" x14ac:dyDescent="0.25">
      <c r="A108" s="67">
        <v>107</v>
      </c>
      <c r="B108" s="67">
        <v>28</v>
      </c>
      <c r="C108" s="82">
        <f>[1]ΑΝΤΙΣΤΟΙΧΙΣΗ!L214</f>
        <v>0</v>
      </c>
      <c r="D108" s="79"/>
      <c r="E108" s="15"/>
      <c r="F108" s="79"/>
      <c r="G108" s="15"/>
      <c r="H108" s="14"/>
      <c r="I108" s="26"/>
      <c r="J108" s="27"/>
      <c r="K108" s="27"/>
      <c r="L108" s="79"/>
      <c r="M108" s="15"/>
      <c r="N108" s="27"/>
      <c r="O108" s="27"/>
      <c r="P108" s="27"/>
      <c r="Q108" s="28"/>
    </row>
    <row r="109" spans="1:17" ht="28.5" customHeight="1" x14ac:dyDescent="0.25">
      <c r="A109" s="67">
        <v>108</v>
      </c>
      <c r="B109" s="67">
        <v>29</v>
      </c>
      <c r="C109" s="82">
        <f>[1]ΑΝΤΙΣΤΟΙΧΙΣΗ!L215</f>
        <v>0</v>
      </c>
      <c r="D109" s="79"/>
      <c r="E109" s="15"/>
      <c r="F109" s="79"/>
      <c r="G109" s="15"/>
      <c r="H109" s="14"/>
      <c r="I109" s="12"/>
      <c r="J109" s="83"/>
      <c r="K109" s="11"/>
      <c r="L109" s="79"/>
      <c r="M109" s="15"/>
      <c r="N109" s="83"/>
      <c r="O109" s="83"/>
      <c r="P109" s="83"/>
      <c r="Q109" s="28"/>
    </row>
    <row r="110" spans="1:17" ht="15" customHeight="1" x14ac:dyDescent="0.25">
      <c r="A110" s="67">
        <v>109</v>
      </c>
      <c r="B110" s="67">
        <v>30</v>
      </c>
      <c r="C110" s="84">
        <f>[1]ΑΝΤΙΣΤΟΙΧΙΣΗ!L216</f>
        <v>0</v>
      </c>
      <c r="D110" s="79"/>
      <c r="E110" s="15"/>
      <c r="F110" s="79"/>
      <c r="G110" s="15"/>
      <c r="H110" s="14"/>
      <c r="I110" s="12"/>
      <c r="J110" s="83"/>
      <c r="K110" s="11"/>
      <c r="L110" s="79"/>
      <c r="M110" s="15"/>
      <c r="N110" s="83"/>
      <c r="O110" s="83"/>
      <c r="P110" s="83"/>
      <c r="Q110" s="28"/>
    </row>
    <row r="111" spans="1:17" ht="15" customHeight="1" x14ac:dyDescent="0.25">
      <c r="A111" s="60">
        <v>110</v>
      </c>
      <c r="B111" s="60"/>
      <c r="C111" s="20" t="s">
        <v>41</v>
      </c>
      <c r="D111" s="7">
        <f>'[1]2025_60-69 ΕΞΟΔΑ+ΟΜ 2'!H36</f>
        <v>7772.8200000000015</v>
      </c>
      <c r="E111" s="8"/>
      <c r="F111" s="7">
        <f>D111+'[1]2025 Απρίλιος'!F111</f>
        <v>46297.340000000004</v>
      </c>
      <c r="G111" s="8"/>
      <c r="H111" s="7">
        <f>SUM(H81:H110)</f>
        <v>0</v>
      </c>
      <c r="I111" s="8"/>
      <c r="J111" s="7">
        <f>SUM(J81:J110)</f>
        <v>0</v>
      </c>
      <c r="K111" s="8"/>
      <c r="L111" s="7">
        <f>SUM(L81:L110)</f>
        <v>7600.84</v>
      </c>
      <c r="M111" s="8"/>
      <c r="N111" s="7">
        <f>SUM(N81:N110)</f>
        <v>31222.53</v>
      </c>
      <c r="O111" s="8"/>
      <c r="P111" s="7">
        <f>SUM(P81:P110)</f>
        <v>0</v>
      </c>
      <c r="Q111" s="8"/>
    </row>
    <row r="112" spans="1:17" ht="15" customHeight="1" x14ac:dyDescent="0.25">
      <c r="A112" s="60">
        <v>111</v>
      </c>
      <c r="B112" s="60"/>
      <c r="C112" s="22" t="s">
        <v>18</v>
      </c>
      <c r="D112" s="7">
        <f>D80-D111</f>
        <v>0</v>
      </c>
      <c r="E112" s="8"/>
      <c r="F112" s="7">
        <f>F80-F111</f>
        <v>0</v>
      </c>
      <c r="G112" s="8"/>
      <c r="H112" s="7">
        <f>H80-H111</f>
        <v>0</v>
      </c>
      <c r="I112" s="8"/>
      <c r="J112" s="7">
        <f>J80-J111</f>
        <v>0</v>
      </c>
      <c r="K112" s="8"/>
      <c r="L112" s="7">
        <f>L80-L111</f>
        <v>0</v>
      </c>
      <c r="M112" s="8"/>
      <c r="N112" s="7">
        <f>N80-N111</f>
        <v>0</v>
      </c>
      <c r="O112" s="8"/>
      <c r="P112" s="7">
        <f>P80-P111</f>
        <v>0</v>
      </c>
      <c r="Q112" s="8"/>
    </row>
    <row r="113" spans="1:17" ht="15" customHeight="1" x14ac:dyDescent="0.25">
      <c r="A113" s="85">
        <v>112</v>
      </c>
      <c r="B113" s="85"/>
      <c r="C113" s="78" t="s">
        <v>160</v>
      </c>
      <c r="D113" s="181" t="str">
        <f>[1]ΑΝΤΙΣΤΟΙΧΙΣΗ!$F$32</f>
        <v xml:space="preserve">ΠΡΑΓΜΑΤΟΠΟΙΗΘΕΝΤΑ ΜΗΝΟΣ ΤΡΕΧ. ΕΤΟΥΣ </v>
      </c>
      <c r="E113" s="181"/>
      <c r="F113" s="181"/>
      <c r="G113" s="181"/>
      <c r="H113" s="181" t="str">
        <f>[1]ΑΝΤΙΣΤΟΙΧΙΣΗ!$F$35</f>
        <v>ΠΡΟΥΠΟΛΟΓΙΣΜΟΣ ΤΡΕΧΟΝΤΟΣ ΕΤΟΥΣ</v>
      </c>
      <c r="I113" s="181"/>
      <c r="J113" s="181"/>
      <c r="K113" s="181"/>
      <c r="L113" s="181" t="str">
        <f>[1]ΑΝΤΙΣΤΟΙΧΙΣΗ!$F$68</f>
        <v>ΠΡΑΓΜΑΤΟΠΟΙΗΘΕΝΤΑ ΠΡΟΗΓΟΥΜΕΝΟΥ ΕΤΟΥΣ</v>
      </c>
      <c r="M113" s="181"/>
      <c r="N113" s="181"/>
      <c r="O113" s="181">
        <f>[1]ΑΝΤΙΣΤΟΙΧΙΣΗ!$D$33</f>
        <v>2024</v>
      </c>
      <c r="P113" s="182" t="str">
        <f>[1]ΑΝΤΙΣΤΟΙΧΙΣΗ!$F$100</f>
        <v xml:space="preserve">ΣΥΓΚΡΙΣΕΙΣ </v>
      </c>
      <c r="Q113" s="182">
        <f>[1]ΑΝΤΙΣΤΟΙΧΙΣΗ!$H$141</f>
        <v>2024</v>
      </c>
    </row>
    <row r="114" spans="1:17" ht="15" customHeight="1" x14ac:dyDescent="0.25">
      <c r="A114" s="60">
        <v>113</v>
      </c>
      <c r="B114" s="19"/>
      <c r="C114" s="5" t="s">
        <v>161</v>
      </c>
      <c r="D114" s="179" t="str">
        <f>[1]ΑΝΤΙΣΤΟΙΧΙΣΗ!$F$110</f>
        <v xml:space="preserve">ΜΑΙΟΣ ΤΡΕΧΟΝ ΕΤΟΣ </v>
      </c>
      <c r="E114" s="179"/>
      <c r="F114" s="179"/>
      <c r="G114" s="61">
        <f>[1]ΑΝΤΙΣΤΟΙΧΙΣΗ!$D$34</f>
        <v>2025</v>
      </c>
      <c r="H114" s="179" t="str">
        <f>[1]ΑΝΤΙΣΤΟΙΧΙΣΗ!$F$110</f>
        <v xml:space="preserve">ΜΑΙΟΣ ΤΡΕΧΟΝ ΕΤΟΣ </v>
      </c>
      <c r="I114" s="179"/>
      <c r="J114" s="179"/>
      <c r="K114" s="61">
        <f>[1]ΑΝΤΙΣΤΟΙΧΙΣΗ!$D$34</f>
        <v>2025</v>
      </c>
      <c r="L114" s="179" t="str">
        <f>[1]ΑΝΤΙΣΤΟΙΧΙΣΗ!$F$124</f>
        <v>ΜΑΙΟΣ ΠΡΟΗΓΟΥΜΕΝΟΥ ΕΤΟΥΣ</v>
      </c>
      <c r="M114" s="179"/>
      <c r="N114" s="179"/>
      <c r="O114" s="61">
        <f>[1]ΑΝΤΙΣΤΟΙΧΙΣΗ!$D$33</f>
        <v>2024</v>
      </c>
      <c r="P114" s="179"/>
      <c r="Q114" s="179"/>
    </row>
    <row r="115" spans="1:17" ht="28.5" customHeight="1" x14ac:dyDescent="0.25">
      <c r="A115" s="69">
        <v>114</v>
      </c>
      <c r="B115" s="69" t="s">
        <v>42</v>
      </c>
      <c r="C115" s="62" t="s">
        <v>20</v>
      </c>
      <c r="D115" s="62" t="s">
        <v>166</v>
      </c>
      <c r="E115" s="63" t="s">
        <v>35</v>
      </c>
      <c r="F115" s="63" t="s">
        <v>36</v>
      </c>
      <c r="G115" s="63" t="s">
        <v>27</v>
      </c>
      <c r="H115" s="63" t="s">
        <v>38</v>
      </c>
      <c r="I115" s="63" t="s">
        <v>39</v>
      </c>
      <c r="J115" s="63" t="s">
        <v>36</v>
      </c>
      <c r="K115" s="63" t="s">
        <v>37</v>
      </c>
      <c r="L115" s="63" t="s">
        <v>38</v>
      </c>
      <c r="M115" s="63" t="s">
        <v>39</v>
      </c>
      <c r="N115" s="63" t="s">
        <v>36</v>
      </c>
      <c r="O115" s="63" t="s">
        <v>27</v>
      </c>
      <c r="P115" s="63" t="s">
        <v>28</v>
      </c>
      <c r="Q115" s="63" t="s">
        <v>40</v>
      </c>
    </row>
    <row r="116" spans="1:17" ht="28.5" customHeight="1" x14ac:dyDescent="0.25">
      <c r="A116" s="60">
        <v>115</v>
      </c>
      <c r="B116" s="19" t="s">
        <v>2</v>
      </c>
      <c r="C116" s="6" t="s">
        <v>167</v>
      </c>
      <c r="D116" s="7">
        <f>SUM(D117:D156)</f>
        <v>7857.45</v>
      </c>
      <c r="E116" s="8"/>
      <c r="F116" s="7">
        <f>SUM(F117:F156)</f>
        <v>47345.49</v>
      </c>
      <c r="G116" s="8"/>
      <c r="H116" s="7">
        <f>SUM(H117:H156)</f>
        <v>0</v>
      </c>
      <c r="I116" s="8"/>
      <c r="J116" s="7">
        <f>SUM(J117:J156)</f>
        <v>0</v>
      </c>
      <c r="K116" s="8"/>
      <c r="L116" s="7">
        <f>SUM(L117:L156)</f>
        <v>7309.6500000000015</v>
      </c>
      <c r="M116" s="8"/>
      <c r="N116" s="7">
        <f>SUM(N117:N156)</f>
        <v>43439.390000000007</v>
      </c>
      <c r="O116" s="8"/>
      <c r="P116" s="7">
        <f>SUM(P117:P156)</f>
        <v>0</v>
      </c>
      <c r="Q116" s="8"/>
    </row>
    <row r="117" spans="1:17" ht="28.5" customHeight="1" x14ac:dyDescent="0.25">
      <c r="A117" s="67">
        <v>116</v>
      </c>
      <c r="B117" s="67">
        <v>1</v>
      </c>
      <c r="C117" s="44" t="str">
        <f>[1]ΑΝΤΙΣΤΟΙΧΙΣΗ!O187</f>
        <v>Μικτές Αποδοχές (Α.Κ.Διοικ.)</v>
      </c>
      <c r="D117" s="14">
        <f>'[1]2025_60-69 ΕΞΟΔΑ+ΟΜ 2'!H74</f>
        <v>1144</v>
      </c>
      <c r="E117" s="15">
        <f>D117/$D$116</f>
        <v>0.14559430858611891</v>
      </c>
      <c r="F117" s="10">
        <f>D117+'[1]2025 Απρίλιος'!F117</f>
        <v>6449.25</v>
      </c>
      <c r="G117" s="15">
        <f>F117/$F$116</f>
        <v>0.13621677587453421</v>
      </c>
      <c r="H117" s="14"/>
      <c r="I117" s="29" t="e">
        <f>H117/$H$116</f>
        <v>#DIV/0!</v>
      </c>
      <c r="J117" s="10"/>
      <c r="K117" s="10" t="e">
        <f>J117/$J$116</f>
        <v>#DIV/0!</v>
      </c>
      <c r="L117" s="14">
        <f>'[1]2024_60-69 ΕΞΟΔΑ+ΟΜ 2'!H66</f>
        <v>1079</v>
      </c>
      <c r="M117" s="15">
        <f>L117/$L$116</f>
        <v>0.14761308680990196</v>
      </c>
      <c r="N117" s="10">
        <f>L117+'[1]2025 Απρίλιος'!N117</f>
        <v>6592.4699999999993</v>
      </c>
      <c r="O117" s="15">
        <f>N117/$N$116</f>
        <v>0.15176249021913057</v>
      </c>
      <c r="P117" s="10"/>
      <c r="Q117" s="30" t="e">
        <f t="shared" ref="Q117:Q153" si="26">SUM(D117:P117)</f>
        <v>#DIV/0!</v>
      </c>
    </row>
    <row r="118" spans="1:17" ht="15" customHeight="1" x14ac:dyDescent="0.25">
      <c r="A118" s="67">
        <v>117</v>
      </c>
      <c r="B118" s="67">
        <v>2</v>
      </c>
      <c r="C118" s="71" t="str">
        <f>[1]ΑΝΤΙΣΤΟΙΧΙΣΗ!O188</f>
        <v>Ασφαλιστικές εισφορές  (Α.Κ.Διοικ.)</v>
      </c>
      <c r="D118" s="14">
        <f>'[1]2025_60-69 ΕΞΟΔΑ+ΟΜ 2'!H75</f>
        <v>249.28</v>
      </c>
      <c r="E118" s="15">
        <f t="shared" ref="E118:E153" si="27">D118/$D$116</f>
        <v>3.1725305283520737E-2</v>
      </c>
      <c r="F118" s="10">
        <f>D118+'[1]2025 Απρίλιος'!F118</f>
        <v>1329.02</v>
      </c>
      <c r="G118" s="15">
        <f t="shared" ref="G118:G153" si="28">F118/$F$116</f>
        <v>2.8070677904062247E-2</v>
      </c>
      <c r="H118" s="14"/>
      <c r="I118" s="29" t="e">
        <f t="shared" ref="I118:I153" si="29">H118/$H$116</f>
        <v>#DIV/0!</v>
      </c>
      <c r="J118" s="10"/>
      <c r="K118" s="10" t="e">
        <f t="shared" ref="K118:K153" si="30">J118/$J$116</f>
        <v>#DIV/0!</v>
      </c>
      <c r="L118" s="14">
        <f>'[1]2024_60-69 ΕΞΟΔΑ+ΟΜ 2'!H67</f>
        <v>240.51</v>
      </c>
      <c r="M118" s="15">
        <f t="shared" ref="M118:M153" si="31">L118/$L$116</f>
        <v>3.2903080174837368E-2</v>
      </c>
      <c r="N118" s="10">
        <f>L118+'[1]2025 Απρίλιος'!N118</f>
        <v>1346.13</v>
      </c>
      <c r="O118" s="15">
        <f t="shared" ref="O118:O152" si="32">N118/$N$116</f>
        <v>3.0988694822832456E-2</v>
      </c>
      <c r="P118" s="10"/>
      <c r="Q118" s="30" t="e">
        <f t="shared" si="26"/>
        <v>#DIV/0!</v>
      </c>
    </row>
    <row r="119" spans="1:17" ht="28.5" customHeight="1" x14ac:dyDescent="0.25">
      <c r="A119" s="67">
        <v>118</v>
      </c>
      <c r="B119" s="67">
        <v>3</v>
      </c>
      <c r="C119" s="46" t="str">
        <f>[1]ΑΝΤΙΣΤΟΙΧΙΣΗ!O189</f>
        <v xml:space="preserve">Ενοίκια  Έδρας </v>
      </c>
      <c r="D119" s="14">
        <f>'[1]2025_60-69 ΕΞΟΔΑ+ΟΜ 2'!H76</f>
        <v>875.5</v>
      </c>
      <c r="E119" s="15">
        <f t="shared" si="27"/>
        <v>0.11142291710414957</v>
      </c>
      <c r="F119" s="10">
        <f>D119+'[1]2025 Απρίλιος'!F119</f>
        <v>4377.5</v>
      </c>
      <c r="G119" s="15">
        <f t="shared" si="28"/>
        <v>9.2458648120444006E-2</v>
      </c>
      <c r="H119" s="14"/>
      <c r="I119" s="29" t="e">
        <f t="shared" si="29"/>
        <v>#DIV/0!</v>
      </c>
      <c r="J119" s="10"/>
      <c r="K119" s="10" t="e">
        <f t="shared" si="30"/>
        <v>#DIV/0!</v>
      </c>
      <c r="L119" s="14">
        <f>'[1]2024_60-69 ΕΞΟΔΑ+ΟΜ 2'!H68</f>
        <v>850</v>
      </c>
      <c r="M119" s="15">
        <f t="shared" si="31"/>
        <v>0.11628463743134074</v>
      </c>
      <c r="N119" s="10">
        <f>L119+'[1]2025 Απρίλιος'!N119</f>
        <v>4250</v>
      </c>
      <c r="O119" s="15">
        <f t="shared" si="32"/>
        <v>9.783746963297596E-2</v>
      </c>
      <c r="P119" s="10"/>
      <c r="Q119" s="30" t="e">
        <f t="shared" si="26"/>
        <v>#DIV/0!</v>
      </c>
    </row>
    <row r="120" spans="1:17" ht="28.5" customHeight="1" x14ac:dyDescent="0.25">
      <c r="A120" s="67">
        <v>119</v>
      </c>
      <c r="B120" s="67">
        <v>4</v>
      </c>
      <c r="C120" s="46" t="str">
        <f>[1]ΑΝΤΙΣΤΟΙΧΙΣΗ!O190</f>
        <v>Ενοίκιο Αποθήκης Β</v>
      </c>
      <c r="D120" s="14">
        <f>'[1]2025_60-69 ΕΞΟΔΑ+ΟΜ 2'!H77</f>
        <v>0</v>
      </c>
      <c r="E120" s="15">
        <f t="shared" si="27"/>
        <v>0</v>
      </c>
      <c r="F120" s="10">
        <f>D120+'[1]2025 Απρίλιος'!F120</f>
        <v>0</v>
      </c>
      <c r="G120" s="15">
        <f t="shared" si="28"/>
        <v>0</v>
      </c>
      <c r="H120" s="14"/>
      <c r="I120" s="29" t="e">
        <f t="shared" si="29"/>
        <v>#DIV/0!</v>
      </c>
      <c r="J120" s="10"/>
      <c r="K120" s="10" t="e">
        <f t="shared" si="30"/>
        <v>#DIV/0!</v>
      </c>
      <c r="L120" s="14">
        <f>'[1]2024_60-69 ΕΞΟΔΑ+ΟΜ 2'!H69</f>
        <v>0</v>
      </c>
      <c r="M120" s="15">
        <f t="shared" si="31"/>
        <v>0</v>
      </c>
      <c r="N120" s="10">
        <f>L120+'[1]2025 Απρίλιος'!N120</f>
        <v>0</v>
      </c>
      <c r="O120" s="15">
        <f t="shared" si="32"/>
        <v>0</v>
      </c>
      <c r="P120" s="10"/>
      <c r="Q120" s="30" t="e">
        <f t="shared" si="26"/>
        <v>#DIV/0!</v>
      </c>
    </row>
    <row r="121" spans="1:17" ht="28.5" customHeight="1" x14ac:dyDescent="0.25">
      <c r="A121" s="67">
        <v>120</v>
      </c>
      <c r="B121" s="67">
        <v>5</v>
      </c>
      <c r="C121" s="46" t="str">
        <f>[1]ΑΝΤΙΣΤΟΙΧΙΣΗ!O191</f>
        <v>Ενοίκιο Αποθήκης Α</v>
      </c>
      <c r="D121" s="14">
        <f>'[1]2025_60-69 ΕΞΟΔΑ+ΟΜ 2'!H78</f>
        <v>248.55</v>
      </c>
      <c r="E121" s="15">
        <f t="shared" si="27"/>
        <v>3.1632399824370501E-2</v>
      </c>
      <c r="F121" s="10">
        <f>D121+'[1]2025 Απρίλιος'!F121</f>
        <v>1242.75</v>
      </c>
      <c r="G121" s="15">
        <f t="shared" si="28"/>
        <v>2.6248540251669169E-2</v>
      </c>
      <c r="H121" s="14"/>
      <c r="I121" s="29" t="e">
        <f t="shared" si="29"/>
        <v>#DIV/0!</v>
      </c>
      <c r="J121" s="10"/>
      <c r="K121" s="10" t="e">
        <f t="shared" si="30"/>
        <v>#DIV/0!</v>
      </c>
      <c r="L121" s="14">
        <f>'[1]2024_60-69 ΕΞΟΔΑ+ΟΜ 2'!H70</f>
        <v>241.31</v>
      </c>
      <c r="M121" s="15">
        <f t="shared" si="31"/>
        <v>3.301252453947863E-2</v>
      </c>
      <c r="N121" s="10">
        <f>L121+'[1]2025 Απρίλιος'!N121</f>
        <v>1206.55</v>
      </c>
      <c r="O121" s="15">
        <f t="shared" si="32"/>
        <v>2.7775482114274618E-2</v>
      </c>
      <c r="P121" s="10"/>
      <c r="Q121" s="30" t="e">
        <f t="shared" si="26"/>
        <v>#DIV/0!</v>
      </c>
    </row>
    <row r="122" spans="1:17" ht="15" customHeight="1" x14ac:dyDescent="0.25">
      <c r="A122" s="67">
        <v>121</v>
      </c>
      <c r="B122" s="67">
        <v>6</v>
      </c>
      <c r="C122" s="46" t="str">
        <f>[1]ΑΝΤΙΣΤΟΙΧΙΣΗ!O192</f>
        <v>Ενοίκιο Αριστοφάνους 1</v>
      </c>
      <c r="D122" s="14">
        <f>'[1]2025_60-69 ΕΞΟΔΑ+ΟΜ 2'!H79</f>
        <v>965.25</v>
      </c>
      <c r="E122" s="15">
        <f t="shared" si="27"/>
        <v>0.12284519786953783</v>
      </c>
      <c r="F122" s="10">
        <f>D122+'[1]2025 Απρίλιος'!F122</f>
        <v>4826.25</v>
      </c>
      <c r="G122" s="15">
        <f t="shared" si="28"/>
        <v>0.10193684762793669</v>
      </c>
      <c r="H122" s="14"/>
      <c r="I122" s="29" t="e">
        <f t="shared" si="29"/>
        <v>#DIV/0!</v>
      </c>
      <c r="J122" s="10"/>
      <c r="K122" s="10" t="e">
        <f t="shared" si="30"/>
        <v>#DIV/0!</v>
      </c>
      <c r="L122" s="14">
        <f>'[1]2024_60-69 ΕΞΟΔΑ+ΟΜ 2'!H71</f>
        <v>965.25</v>
      </c>
      <c r="M122" s="15">
        <f t="shared" si="31"/>
        <v>0.13205146621247252</v>
      </c>
      <c r="N122" s="10">
        <f>L122+'[1]2025 Απρίλιος'!N122</f>
        <v>4826.25</v>
      </c>
      <c r="O122" s="15">
        <f t="shared" si="32"/>
        <v>0.11110307948615299</v>
      </c>
      <c r="P122" s="10"/>
      <c r="Q122" s="30" t="e">
        <f t="shared" si="26"/>
        <v>#DIV/0!</v>
      </c>
    </row>
    <row r="123" spans="1:17" ht="15" customHeight="1" x14ac:dyDescent="0.25">
      <c r="A123" s="67">
        <v>122</v>
      </c>
      <c r="B123" s="67">
        <v>7</v>
      </c>
      <c r="C123" s="46" t="str">
        <f>[1]ΑΝΤΙΣΤΟΙΧΙΣΗ!O193</f>
        <v xml:space="preserve">Χαρτόσημο ενοικίου Έδρας </v>
      </c>
      <c r="D123" s="14">
        <f>'[1]2025_60-69 ΕΞΟΔΑ+ΟΜ 2'!H80</f>
        <v>31.52</v>
      </c>
      <c r="E123" s="15">
        <f t="shared" si="27"/>
        <v>4.0114795512539055E-3</v>
      </c>
      <c r="F123" s="10">
        <f>D123+'[1]2025 Απρίλιος'!F123</f>
        <v>157.6</v>
      </c>
      <c r="G123" s="15">
        <f t="shared" si="28"/>
        <v>3.3287225456954824E-3</v>
      </c>
      <c r="H123" s="14"/>
      <c r="I123" s="29" t="e">
        <f t="shared" si="29"/>
        <v>#DIV/0!</v>
      </c>
      <c r="J123" s="10"/>
      <c r="K123" s="10" t="e">
        <f t="shared" si="30"/>
        <v>#DIV/0!</v>
      </c>
      <c r="L123" s="14">
        <f>'[1]2024_60-69 ΕΞΟΔΑ+ΟΜ 2'!H72</f>
        <v>30.6</v>
      </c>
      <c r="M123" s="15">
        <f t="shared" si="31"/>
        <v>4.186246947528267E-3</v>
      </c>
      <c r="N123" s="10">
        <f>L123+'[1]2025 Απρίλιος'!N123</f>
        <v>153</v>
      </c>
      <c r="O123" s="15">
        <f t="shared" si="32"/>
        <v>3.5221489067871342E-3</v>
      </c>
      <c r="P123" s="10"/>
      <c r="Q123" s="30" t="e">
        <f t="shared" si="26"/>
        <v>#DIV/0!</v>
      </c>
    </row>
    <row r="124" spans="1:17" ht="28.5" customHeight="1" x14ac:dyDescent="0.25">
      <c r="A124" s="67">
        <v>123</v>
      </c>
      <c r="B124" s="67">
        <v>8</v>
      </c>
      <c r="C124" s="46" t="str">
        <f>[1]ΑΝΤΙΣΤΟΙΧΙΣΗ!O194</f>
        <v xml:space="preserve">Χαρτόσημο Ενοικίου Αποθήκης Α </v>
      </c>
      <c r="D124" s="14">
        <f>'[1]2025_60-69 ΕΞΟΔΑ+ΟΜ 2'!H81</f>
        <v>8.9499999999999993</v>
      </c>
      <c r="E124" s="15">
        <f t="shared" si="27"/>
        <v>1.1390463827323112E-3</v>
      </c>
      <c r="F124" s="10">
        <f>D124+'[1]2025 Απρίλιος'!F124</f>
        <v>44.75</v>
      </c>
      <c r="G124" s="15">
        <f t="shared" si="28"/>
        <v>9.4517978375553832E-4</v>
      </c>
      <c r="H124" s="14"/>
      <c r="I124" s="29" t="e">
        <f t="shared" si="29"/>
        <v>#DIV/0!</v>
      </c>
      <c r="J124" s="10"/>
      <c r="K124" s="10" t="e">
        <f t="shared" si="30"/>
        <v>#DIV/0!</v>
      </c>
      <c r="L124" s="14">
        <f>'[1]2024_60-69 ΕΞΟΔΑ+ΟΜ 2'!H73</f>
        <v>8.69</v>
      </c>
      <c r="M124" s="15">
        <f t="shared" si="31"/>
        <v>1.188839410915707E-3</v>
      </c>
      <c r="N124" s="10">
        <f>L124+'[1]2025 Απρίλιος'!N124</f>
        <v>43.449999999999996</v>
      </c>
      <c r="O124" s="15">
        <f t="shared" si="32"/>
        <v>1.0002442483653658E-3</v>
      </c>
      <c r="P124" s="10"/>
      <c r="Q124" s="30" t="e">
        <f t="shared" si="26"/>
        <v>#DIV/0!</v>
      </c>
    </row>
    <row r="125" spans="1:17" ht="15" customHeight="1" x14ac:dyDescent="0.25">
      <c r="A125" s="67">
        <v>124</v>
      </c>
      <c r="B125" s="67">
        <v>9</v>
      </c>
      <c r="C125" s="46" t="str">
        <f>[1]ΑΝΤΙΣΤΟΙΧΙΣΗ!O195</f>
        <v xml:space="preserve">Χαρτόσημο Ενοικίου Αποθήκης Β </v>
      </c>
      <c r="D125" s="14">
        <f>'[1]2025_60-69 ΕΞΟΔΑ+ΟΜ 2'!H82</f>
        <v>0</v>
      </c>
      <c r="E125" s="15">
        <f t="shared" si="27"/>
        <v>0</v>
      </c>
      <c r="F125" s="10">
        <f>D125+'[1]2025 Απρίλιος'!F125</f>
        <v>0</v>
      </c>
      <c r="G125" s="15">
        <f t="shared" si="28"/>
        <v>0</v>
      </c>
      <c r="H125" s="14"/>
      <c r="I125" s="29" t="e">
        <f t="shared" si="29"/>
        <v>#DIV/0!</v>
      </c>
      <c r="J125" s="10"/>
      <c r="K125" s="10" t="e">
        <f t="shared" si="30"/>
        <v>#DIV/0!</v>
      </c>
      <c r="L125" s="14">
        <f>'[1]2024_60-69 ΕΞΟΔΑ+ΟΜ 2'!H74</f>
        <v>0</v>
      </c>
      <c r="M125" s="15">
        <f t="shared" si="31"/>
        <v>0</v>
      </c>
      <c r="N125" s="10">
        <f>L125+'[1]2025 Απρίλιος'!N125</f>
        <v>0</v>
      </c>
      <c r="O125" s="15">
        <f t="shared" si="32"/>
        <v>0</v>
      </c>
      <c r="P125" s="10"/>
      <c r="Q125" s="30" t="e">
        <f t="shared" si="26"/>
        <v>#DIV/0!</v>
      </c>
    </row>
    <row r="126" spans="1:17" ht="28.5" customHeight="1" x14ac:dyDescent="0.25">
      <c r="A126" s="67">
        <v>125</v>
      </c>
      <c r="B126" s="67">
        <v>10</v>
      </c>
      <c r="C126" s="46" t="str">
        <f>[1]ΑΝΤΙΣΤΟΙΧΙΣΗ!O196</f>
        <v>Χαρτόσημο Ενοικίου Αριστοφάνους 1</v>
      </c>
      <c r="D126" s="14">
        <f>'[1]2025_60-69 ΕΞΟΔΑ+ΟΜ 2'!H83</f>
        <v>34.75</v>
      </c>
      <c r="E126" s="15">
        <f t="shared" si="27"/>
        <v>4.4225543910556223E-3</v>
      </c>
      <c r="F126" s="10">
        <f>D126+'[1]2025 Απρίλιος'!F126</f>
        <v>173.75</v>
      </c>
      <c r="G126" s="15">
        <f t="shared" si="28"/>
        <v>3.66983212128547E-3</v>
      </c>
      <c r="H126" s="14"/>
      <c r="I126" s="29" t="e">
        <f t="shared" si="29"/>
        <v>#DIV/0!</v>
      </c>
      <c r="J126" s="10"/>
      <c r="K126" s="10" t="e">
        <f t="shared" si="30"/>
        <v>#DIV/0!</v>
      </c>
      <c r="L126" s="14">
        <f>'[1]2024_60-69 ΕΞΟΔΑ+ΟΜ 2'!H75</f>
        <v>34.75</v>
      </c>
      <c r="M126" s="15">
        <f t="shared" si="31"/>
        <v>4.7539895891048128E-3</v>
      </c>
      <c r="N126" s="10">
        <f>L126+'[1]2025 Απρίλιος'!N126</f>
        <v>173.75</v>
      </c>
      <c r="O126" s="15">
        <f t="shared" si="32"/>
        <v>3.9998259644069582E-3</v>
      </c>
      <c r="P126" s="10"/>
      <c r="Q126" s="30" t="e">
        <f t="shared" si="26"/>
        <v>#DIV/0!</v>
      </c>
    </row>
    <row r="127" spans="1:17" ht="15" customHeight="1" x14ac:dyDescent="0.25">
      <c r="A127" s="67">
        <v>126</v>
      </c>
      <c r="B127" s="67">
        <v>11</v>
      </c>
      <c r="C127" s="46" t="str">
        <f>[1]ΑΝΤΙΣΤΟΙΧΙΣΗ!O197</f>
        <v xml:space="preserve">Κοινόχρηστες Δαπάνες Έδρας </v>
      </c>
      <c r="D127" s="14">
        <f>'[1]2025_60-69 ΕΞΟΔΑ+ΟΜ 2'!H84</f>
        <v>0</v>
      </c>
      <c r="E127" s="15">
        <f t="shared" si="27"/>
        <v>0</v>
      </c>
      <c r="F127" s="10">
        <f>D127+'[1]2025 Απρίλιος'!F127</f>
        <v>0</v>
      </c>
      <c r="G127" s="15">
        <f t="shared" si="28"/>
        <v>0</v>
      </c>
      <c r="H127" s="14"/>
      <c r="I127" s="29" t="e">
        <f t="shared" si="29"/>
        <v>#DIV/0!</v>
      </c>
      <c r="J127" s="10"/>
      <c r="K127" s="10" t="e">
        <f t="shared" si="30"/>
        <v>#DIV/0!</v>
      </c>
      <c r="L127" s="14">
        <f>'[1]2024_60-69 ΕΞΟΔΑ+ΟΜ 2'!H76</f>
        <v>0</v>
      </c>
      <c r="M127" s="15">
        <f t="shared" si="31"/>
        <v>0</v>
      </c>
      <c r="N127" s="10">
        <f>L127+'[1]2025 Απρίλιος'!N127</f>
        <v>0</v>
      </c>
      <c r="O127" s="15">
        <f t="shared" si="32"/>
        <v>0</v>
      </c>
      <c r="P127" s="10"/>
      <c r="Q127" s="30" t="e">
        <f t="shared" si="26"/>
        <v>#DIV/0!</v>
      </c>
    </row>
    <row r="128" spans="1:17" ht="15" customHeight="1" x14ac:dyDescent="0.25">
      <c r="A128" s="67">
        <v>127</v>
      </c>
      <c r="B128" s="67">
        <v>12</v>
      </c>
      <c r="C128" s="46" t="str">
        <f>[1]ΑΝΤΙΣΤΟΙΧΙΣΗ!O198</f>
        <v xml:space="preserve">Κοινόχρηστες Δαπάνες Αποθήκης Α </v>
      </c>
      <c r="D128" s="14">
        <f>'[1]2025_60-69 ΕΞΟΔΑ+ΟΜ 2'!H85</f>
        <v>0</v>
      </c>
      <c r="E128" s="15">
        <f t="shared" si="27"/>
        <v>0</v>
      </c>
      <c r="F128" s="10">
        <f>D128+'[1]2025 Απρίλιος'!F128</f>
        <v>0</v>
      </c>
      <c r="G128" s="15">
        <f t="shared" si="28"/>
        <v>0</v>
      </c>
      <c r="H128" s="14"/>
      <c r="I128" s="29" t="e">
        <f t="shared" si="29"/>
        <v>#DIV/0!</v>
      </c>
      <c r="J128" s="10"/>
      <c r="K128" s="10" t="e">
        <f t="shared" si="30"/>
        <v>#DIV/0!</v>
      </c>
      <c r="L128" s="14">
        <f>'[1]2024_60-69 ΕΞΟΔΑ+ΟΜ 2'!H77</f>
        <v>0</v>
      </c>
      <c r="M128" s="15">
        <f t="shared" si="31"/>
        <v>0</v>
      </c>
      <c r="N128" s="10">
        <f>L128+'[1]2025 Απρίλιος'!N128</f>
        <v>0</v>
      </c>
      <c r="O128" s="15">
        <f t="shared" si="32"/>
        <v>0</v>
      </c>
      <c r="P128" s="10"/>
      <c r="Q128" s="30" t="e">
        <f t="shared" si="26"/>
        <v>#DIV/0!</v>
      </c>
    </row>
    <row r="129" spans="1:17" ht="15" customHeight="1" x14ac:dyDescent="0.25">
      <c r="A129" s="67">
        <v>128</v>
      </c>
      <c r="B129" s="67">
        <v>13</v>
      </c>
      <c r="C129" s="46" t="str">
        <f>[1]ΑΝΤΙΣΤΟΙΧΙΣΗ!O199</f>
        <v xml:space="preserve">Κοινόχρηστες Δαπάνες Αποθήκης Β </v>
      </c>
      <c r="D129" s="14">
        <f>'[1]2025_60-69 ΕΞΟΔΑ+ΟΜ 2'!H86</f>
        <v>0</v>
      </c>
      <c r="E129" s="15">
        <f t="shared" si="27"/>
        <v>0</v>
      </c>
      <c r="F129" s="10">
        <f>D129+'[1]2025 Απρίλιος'!F129</f>
        <v>0</v>
      </c>
      <c r="G129" s="15">
        <f t="shared" si="28"/>
        <v>0</v>
      </c>
      <c r="H129" s="14"/>
      <c r="I129" s="29" t="e">
        <f t="shared" si="29"/>
        <v>#DIV/0!</v>
      </c>
      <c r="J129" s="10"/>
      <c r="K129" s="10" t="e">
        <f t="shared" si="30"/>
        <v>#DIV/0!</v>
      </c>
      <c r="L129" s="14">
        <f>'[1]2024_60-69 ΕΞΟΔΑ+ΟΜ 2'!H78</f>
        <v>0</v>
      </c>
      <c r="M129" s="15">
        <f t="shared" si="31"/>
        <v>0</v>
      </c>
      <c r="N129" s="10">
        <f>L129+'[1]2025 Απρίλιος'!N129</f>
        <v>0</v>
      </c>
      <c r="O129" s="15">
        <f t="shared" si="32"/>
        <v>0</v>
      </c>
      <c r="P129" s="10"/>
      <c r="Q129" s="30" t="e">
        <f t="shared" si="26"/>
        <v>#DIV/0!</v>
      </c>
    </row>
    <row r="130" spans="1:17" ht="15" customHeight="1" x14ac:dyDescent="0.25">
      <c r="A130" s="67">
        <v>129</v>
      </c>
      <c r="B130" s="67">
        <v>14</v>
      </c>
      <c r="C130" s="46" t="str">
        <f>[1]ΑΝΤΙΣΤΟΙΧΙΣΗ!O200</f>
        <v>Κοινόχρηστες Δαπάνες Αριστοφάνους 1</v>
      </c>
      <c r="D130" s="14">
        <f>'[1]2025_60-69 ΕΞΟΔΑ+ΟΜ 2'!H87</f>
        <v>31</v>
      </c>
      <c r="E130" s="15">
        <f t="shared" si="27"/>
        <v>3.9453003200783966E-3</v>
      </c>
      <c r="F130" s="10">
        <f>D130+'[1]2025 Απρίλιος'!F130</f>
        <v>172.5</v>
      </c>
      <c r="G130" s="15">
        <f t="shared" si="28"/>
        <v>3.6434304513481646E-3</v>
      </c>
      <c r="H130" s="14"/>
      <c r="I130" s="29" t="e">
        <f t="shared" si="29"/>
        <v>#DIV/0!</v>
      </c>
      <c r="J130" s="10"/>
      <c r="K130" s="10" t="e">
        <f t="shared" si="30"/>
        <v>#DIV/0!</v>
      </c>
      <c r="L130" s="14">
        <f>'[1]2024_60-69 ΕΞΟΔΑ+ΟΜ 2'!H79</f>
        <v>32</v>
      </c>
      <c r="M130" s="15">
        <f t="shared" si="31"/>
        <v>4.3777745856504752E-3</v>
      </c>
      <c r="N130" s="10">
        <f>L130+'[1]2025 Απρίλιος'!N130</f>
        <v>217.5</v>
      </c>
      <c r="O130" s="15">
        <f t="shared" si="32"/>
        <v>5.0069763870993576E-3</v>
      </c>
      <c r="P130" s="10"/>
      <c r="Q130" s="30" t="e">
        <f t="shared" si="26"/>
        <v>#DIV/0!</v>
      </c>
    </row>
    <row r="131" spans="1:17" ht="15" customHeight="1" x14ac:dyDescent="0.25">
      <c r="A131" s="67">
        <v>130</v>
      </c>
      <c r="B131" s="67">
        <v>15</v>
      </c>
      <c r="C131" s="71" t="str">
        <f>[1]ΑΝΤΙΣΤΟΙΧΙΣΗ!O201</f>
        <v xml:space="preserve">Ενέργεια  Έδρας </v>
      </c>
      <c r="D131" s="14">
        <f>'[1]2025_60-69 ΕΞΟΔΑ+ΟΜ 2'!H88</f>
        <v>139.47999999999999</v>
      </c>
      <c r="E131" s="15">
        <f t="shared" si="27"/>
        <v>1.7751306085307575E-2</v>
      </c>
      <c r="F131" s="10">
        <f>D131+'[1]2025 Απρίλιος'!F131</f>
        <v>751.64</v>
      </c>
      <c r="G131" s="15">
        <f t="shared" si="28"/>
        <v>1.5875640953341069E-2</v>
      </c>
      <c r="H131" s="14"/>
      <c r="I131" s="29" t="e">
        <f t="shared" si="29"/>
        <v>#DIV/0!</v>
      </c>
      <c r="J131" s="10"/>
      <c r="K131" s="10" t="e">
        <f t="shared" si="30"/>
        <v>#DIV/0!</v>
      </c>
      <c r="L131" s="14">
        <f>'[1]2024_60-69 ΕΞΟΔΑ+ΟΜ 2'!H80</f>
        <v>140.11000000000001</v>
      </c>
      <c r="M131" s="15">
        <f t="shared" si="31"/>
        <v>1.9167812412359004E-2</v>
      </c>
      <c r="N131" s="10">
        <f>L131+'[1]2025 Απρίλιος'!N131</f>
        <v>487.94</v>
      </c>
      <c r="O131" s="15">
        <f t="shared" si="32"/>
        <v>1.1232662337109244E-2</v>
      </c>
      <c r="P131" s="10"/>
      <c r="Q131" s="30" t="e">
        <f t="shared" si="26"/>
        <v>#DIV/0!</v>
      </c>
    </row>
    <row r="132" spans="1:17" ht="15" customHeight="1" x14ac:dyDescent="0.25">
      <c r="A132" s="67">
        <v>131</v>
      </c>
      <c r="B132" s="67">
        <v>16</v>
      </c>
      <c r="C132" s="71" t="str">
        <f>[1]ΑΝΤΙΣΤΟΙΧΙΣΗ!O202</f>
        <v xml:space="preserve">Ενέργεια Αποθήκης Α </v>
      </c>
      <c r="D132" s="14">
        <f>'[1]2025_60-69 ΕΞΟΔΑ+ΟΜ 2'!H89</f>
        <v>15.9</v>
      </c>
      <c r="E132" s="15">
        <f t="shared" si="27"/>
        <v>2.0235572609434357E-3</v>
      </c>
      <c r="F132" s="10">
        <f>D132+'[1]2025 Απρίλιος'!F132</f>
        <v>88.68</v>
      </c>
      <c r="G132" s="15">
        <f t="shared" si="28"/>
        <v>1.8730400720322043E-3</v>
      </c>
      <c r="H132" s="14"/>
      <c r="I132" s="29" t="e">
        <f t="shared" si="29"/>
        <v>#DIV/0!</v>
      </c>
      <c r="J132" s="10"/>
      <c r="K132" s="10" t="e">
        <f t="shared" si="30"/>
        <v>#DIV/0!</v>
      </c>
      <c r="L132" s="14">
        <f>'[1]2024_60-69 ΕΞΟΔΑ+ΟΜ 2'!H81</f>
        <v>29.59</v>
      </c>
      <c r="M132" s="15">
        <f t="shared" si="31"/>
        <v>4.0480734371686738E-3</v>
      </c>
      <c r="N132" s="10">
        <f>L132+'[1]2025 Απρίλιος'!N132</f>
        <v>32.610000000000007</v>
      </c>
      <c r="O132" s="15">
        <f t="shared" si="32"/>
        <v>7.5070114934855207E-4</v>
      </c>
      <c r="P132" s="10"/>
      <c r="Q132" s="30" t="e">
        <f t="shared" si="26"/>
        <v>#DIV/0!</v>
      </c>
    </row>
    <row r="133" spans="1:17" ht="57" customHeight="1" x14ac:dyDescent="0.25">
      <c r="A133" s="67">
        <v>132</v>
      </c>
      <c r="B133" s="67">
        <v>17</v>
      </c>
      <c r="C133" s="71" t="str">
        <f>[1]ΑΝΤΙΣΤΟΙΧΙΣΗ!O203</f>
        <v>Ενέργεια Αποθήκης Β (OPERATION)</v>
      </c>
      <c r="D133" s="14">
        <f>'[1]2025_60-69 ΕΞΟΔΑ+ΟΜ 2'!H90</f>
        <v>13.46</v>
      </c>
      <c r="E133" s="15">
        <f t="shared" si="27"/>
        <v>1.7130239454275879E-3</v>
      </c>
      <c r="F133" s="10">
        <f>D133+'[1]2025 Απρίλιος'!F133</f>
        <v>46.31</v>
      </c>
      <c r="G133" s="15">
        <f t="shared" si="28"/>
        <v>9.7812906783729578E-4</v>
      </c>
      <c r="H133" s="14"/>
      <c r="I133" s="29" t="e">
        <f t="shared" si="29"/>
        <v>#DIV/0!</v>
      </c>
      <c r="J133" s="10"/>
      <c r="K133" s="10" t="e">
        <f t="shared" si="30"/>
        <v>#DIV/0!</v>
      </c>
      <c r="L133" s="14">
        <f>'[1]2024_60-69 ΕΞΟΔΑ+ΟΜ 2'!H82</f>
        <v>-11.02</v>
      </c>
      <c r="M133" s="15">
        <f t="shared" si="31"/>
        <v>-1.5075961229333822E-3</v>
      </c>
      <c r="N133" s="10">
        <f>L133+'[1]2025 Απρίλιος'!N133</f>
        <v>34.370000000000005</v>
      </c>
      <c r="O133" s="15">
        <f t="shared" si="32"/>
        <v>7.9121737206714921E-4</v>
      </c>
      <c r="P133" s="10"/>
      <c r="Q133" s="30" t="e">
        <f t="shared" si="26"/>
        <v>#DIV/0!</v>
      </c>
    </row>
    <row r="134" spans="1:17" ht="57" customHeight="1" x14ac:dyDescent="0.25">
      <c r="A134" s="67">
        <v>133</v>
      </c>
      <c r="B134" s="67">
        <v>18</v>
      </c>
      <c r="C134" s="71" t="str">
        <f>[1]ΑΝΤΙΣΤΟΙΧΙΣΗ!O204</f>
        <v>Ενέργεια Αριστοφάνους 1</v>
      </c>
      <c r="D134" s="14">
        <f>'[1]2025_60-69 ΕΞΟΔΑ+ΟΜ 2'!H91</f>
        <v>12.74</v>
      </c>
      <c r="E134" s="15">
        <f t="shared" si="27"/>
        <v>1.6213911637999606E-3</v>
      </c>
      <c r="F134" s="10">
        <f>D134+'[1]2025 Απρίλιος'!F134</f>
        <v>62.370000000000005</v>
      </c>
      <c r="G134" s="15">
        <f t="shared" si="28"/>
        <v>1.3173377231917973E-3</v>
      </c>
      <c r="H134" s="14"/>
      <c r="I134" s="29" t="e">
        <f t="shared" si="29"/>
        <v>#DIV/0!</v>
      </c>
      <c r="J134" s="10"/>
      <c r="K134" s="10" t="e">
        <f t="shared" si="30"/>
        <v>#DIV/0!</v>
      </c>
      <c r="L134" s="14">
        <f>'[1]2024_60-69 ΕΞΟΔΑ+ΟΜ 2'!H83</f>
        <v>69.48</v>
      </c>
      <c r="M134" s="15">
        <f t="shared" si="31"/>
        <v>9.5052430690935937E-3</v>
      </c>
      <c r="N134" s="10">
        <f>L134+'[1]2025 Απρίλιος'!N134</f>
        <v>101.53</v>
      </c>
      <c r="O134" s="15">
        <f t="shared" si="32"/>
        <v>2.3372795980790705E-3</v>
      </c>
      <c r="P134" s="10"/>
      <c r="Q134" s="30" t="e">
        <f t="shared" si="26"/>
        <v>#DIV/0!</v>
      </c>
    </row>
    <row r="135" spans="1:17" ht="15" customHeight="1" x14ac:dyDescent="0.25">
      <c r="A135" s="67">
        <v>134</v>
      </c>
      <c r="B135" s="67">
        <v>19</v>
      </c>
      <c r="C135" s="73" t="str">
        <f>[1]ΑΝΤΙΣΤΟΙΧΙΣΗ!O205</f>
        <v xml:space="preserve">Τηλεπικοινωνίες (Τηλεφωνία &amp; Διαδίκτυο) </v>
      </c>
      <c r="D135" s="14">
        <f>'[1]2025_60-69 ΕΞΟΔΑ+ΟΜ 2'!H92</f>
        <v>345.63</v>
      </c>
      <c r="E135" s="15">
        <f t="shared" si="27"/>
        <v>4.3987553213828912E-2</v>
      </c>
      <c r="F135" s="10">
        <f>D135+'[1]2025 Απρίλιος'!F135</f>
        <v>1482.8000000000002</v>
      </c>
      <c r="G135" s="15">
        <f t="shared" si="28"/>
        <v>3.1318716946429327E-2</v>
      </c>
      <c r="H135" s="14"/>
      <c r="I135" s="29" t="e">
        <f t="shared" si="29"/>
        <v>#DIV/0!</v>
      </c>
      <c r="J135" s="10"/>
      <c r="K135" s="10" t="e">
        <f t="shared" si="30"/>
        <v>#DIV/0!</v>
      </c>
      <c r="L135" s="14">
        <f>'[1]2024_60-69 ΕΞΟΔΑ+ΟΜ 2'!H84</f>
        <v>369.61999999999995</v>
      </c>
      <c r="M135" s="15">
        <f t="shared" si="31"/>
        <v>5.0566032573379008E-2</v>
      </c>
      <c r="N135" s="10">
        <f>L135+'[1]2025 Απρίλιος'!N135</f>
        <v>1468.74</v>
      </c>
      <c r="O135" s="15">
        <f t="shared" si="32"/>
        <v>3.3811248270291083E-2</v>
      </c>
      <c r="P135" s="10"/>
      <c r="Q135" s="30" t="e">
        <f t="shared" si="26"/>
        <v>#DIV/0!</v>
      </c>
    </row>
    <row r="136" spans="1:17" ht="15" customHeight="1" x14ac:dyDescent="0.25">
      <c r="A136" s="67">
        <v>135</v>
      </c>
      <c r="B136" s="67">
        <v>20</v>
      </c>
      <c r="C136" s="46" t="str">
        <f>[1]ΑΝΤΙΣΤΟΙΧΙΣΗ!O206</f>
        <v xml:space="preserve">Υδρευση </v>
      </c>
      <c r="D136" s="14">
        <f>'[1]2025_60-69 ΕΞΟΔΑ+ΟΜ 2'!H93</f>
        <v>13.49</v>
      </c>
      <c r="E136" s="15">
        <f t="shared" si="27"/>
        <v>1.7168419779954058E-3</v>
      </c>
      <c r="F136" s="10">
        <f>D136+'[1]2025 Απρίλιος'!F136</f>
        <v>25.62</v>
      </c>
      <c r="G136" s="15">
        <f t="shared" si="28"/>
        <v>5.4112862703501439E-4</v>
      </c>
      <c r="H136" s="14"/>
      <c r="I136" s="29" t="e">
        <f t="shared" si="29"/>
        <v>#DIV/0!</v>
      </c>
      <c r="J136" s="10"/>
      <c r="K136" s="10" t="e">
        <f t="shared" si="30"/>
        <v>#DIV/0!</v>
      </c>
      <c r="L136" s="14">
        <f>'[1]2024_60-69 ΕΞΟΔΑ+ΟΜ 2'!H85</f>
        <v>21.68</v>
      </c>
      <c r="M136" s="15">
        <f t="shared" si="31"/>
        <v>2.9659422817781968E-3</v>
      </c>
      <c r="N136" s="10">
        <f>L136+'[1]2025 Απρίλιος'!N136</f>
        <v>50.31</v>
      </c>
      <c r="O136" s="15">
        <f t="shared" si="32"/>
        <v>1.1581654346435343E-3</v>
      </c>
      <c r="P136" s="10"/>
      <c r="Q136" s="30" t="e">
        <f t="shared" si="26"/>
        <v>#DIV/0!</v>
      </c>
    </row>
    <row r="137" spans="1:17" ht="15" customHeight="1" x14ac:dyDescent="0.25">
      <c r="A137" s="67">
        <v>136</v>
      </c>
      <c r="B137" s="67">
        <v>21</v>
      </c>
      <c r="C137" s="46" t="str">
        <f>[1]ΑΝΤΙΣΤΟΙΧΙΣΗ!O207</f>
        <v xml:space="preserve">Ασφάλιστρα </v>
      </c>
      <c r="D137" s="14">
        <f>'[1]2025_60-69 ΕΞΟΔΑ+ΟΜ 2'!H94</f>
        <v>0</v>
      </c>
      <c r="E137" s="15">
        <f t="shared" si="27"/>
        <v>0</v>
      </c>
      <c r="F137" s="10">
        <f>D137+'[1]2025 Απρίλιος'!F137</f>
        <v>299.25</v>
      </c>
      <c r="G137" s="15">
        <f t="shared" si="28"/>
        <v>6.3205597829909463E-3</v>
      </c>
      <c r="H137" s="14"/>
      <c r="I137" s="29" t="e">
        <f t="shared" si="29"/>
        <v>#DIV/0!</v>
      </c>
      <c r="J137" s="10"/>
      <c r="K137" s="10" t="e">
        <f t="shared" si="30"/>
        <v>#DIV/0!</v>
      </c>
      <c r="L137" s="14">
        <f>'[1]2024_60-69 ΕΞΟΔΑ+ΟΜ 2'!H86</f>
        <v>81.84</v>
      </c>
      <c r="M137" s="15">
        <f t="shared" si="31"/>
        <v>1.119615850280109E-2</v>
      </c>
      <c r="N137" s="10">
        <f>L137+'[1]2025 Απρίλιος'!N137</f>
        <v>469.58000000000004</v>
      </c>
      <c r="O137" s="15">
        <f t="shared" si="32"/>
        <v>1.0810004468294788E-2</v>
      </c>
      <c r="P137" s="10"/>
      <c r="Q137" s="30" t="e">
        <f t="shared" si="26"/>
        <v>#DIV/0!</v>
      </c>
    </row>
    <row r="138" spans="1:17" ht="15" customHeight="1" x14ac:dyDescent="0.25">
      <c r="A138" s="67">
        <v>137</v>
      </c>
      <c r="B138" s="67">
        <v>22</v>
      </c>
      <c r="C138" s="46" t="str">
        <f>[1]ΑΝΤΙΣΤΟΙΧΙΣΗ!O208</f>
        <v xml:space="preserve">Έντυπα και γραφική Ύλη </v>
      </c>
      <c r="D138" s="14">
        <f>'[1]2025_60-69 ΕΞΟΔΑ+ΟΜ 2'!H95</f>
        <v>0</v>
      </c>
      <c r="E138" s="15">
        <f t="shared" si="27"/>
        <v>0</v>
      </c>
      <c r="F138" s="10">
        <f>D138+'[1]2025 Απρίλιος'!F138</f>
        <v>0</v>
      </c>
      <c r="G138" s="15">
        <f t="shared" si="28"/>
        <v>0</v>
      </c>
      <c r="H138" s="14"/>
      <c r="I138" s="29" t="e">
        <f t="shared" si="29"/>
        <v>#DIV/0!</v>
      </c>
      <c r="J138" s="10"/>
      <c r="K138" s="10" t="e">
        <f t="shared" si="30"/>
        <v>#DIV/0!</v>
      </c>
      <c r="L138" s="14">
        <f>'[1]2024_60-69 ΕΞΟΔΑ+ΟΜ 2'!H87</f>
        <v>0</v>
      </c>
      <c r="M138" s="15">
        <f t="shared" si="31"/>
        <v>0</v>
      </c>
      <c r="N138" s="10">
        <f>L138+'[1]2025 Απρίλιος'!N138</f>
        <v>0</v>
      </c>
      <c r="O138" s="15">
        <f t="shared" si="32"/>
        <v>0</v>
      </c>
      <c r="P138" s="10"/>
      <c r="Q138" s="30" t="e">
        <f t="shared" si="26"/>
        <v>#DIV/0!</v>
      </c>
    </row>
    <row r="139" spans="1:17" ht="15" customHeight="1" x14ac:dyDescent="0.25">
      <c r="A139" s="67">
        <v>138</v>
      </c>
      <c r="B139" s="67">
        <v>23</v>
      </c>
      <c r="C139" s="46" t="str">
        <f>[1]ΑΝΤΙΣΤΟΙΧΙΣΗ!O209</f>
        <v xml:space="preserve">Υλικά Καθαριότητας </v>
      </c>
      <c r="D139" s="14">
        <f>'[1]2025_60-69 ΕΞΟΔΑ+ΟΜ 2'!H96</f>
        <v>0</v>
      </c>
      <c r="E139" s="15">
        <f t="shared" si="27"/>
        <v>0</v>
      </c>
      <c r="F139" s="10">
        <f>D139+'[1]2025 Απρίλιος'!F139</f>
        <v>0</v>
      </c>
      <c r="G139" s="15">
        <f t="shared" si="28"/>
        <v>0</v>
      </c>
      <c r="H139" s="14"/>
      <c r="I139" s="29" t="e">
        <f t="shared" si="29"/>
        <v>#DIV/0!</v>
      </c>
      <c r="J139" s="10"/>
      <c r="K139" s="10" t="e">
        <f t="shared" si="30"/>
        <v>#DIV/0!</v>
      </c>
      <c r="L139" s="14">
        <f>'[1]2024_60-69 ΕΞΟΔΑ+ΟΜ 2'!H88</f>
        <v>0</v>
      </c>
      <c r="M139" s="15">
        <f t="shared" si="31"/>
        <v>0</v>
      </c>
      <c r="N139" s="10">
        <f>L139+'[1]2025 Απρίλιος'!N139</f>
        <v>0</v>
      </c>
      <c r="O139" s="15">
        <f t="shared" si="32"/>
        <v>0</v>
      </c>
      <c r="P139" s="10"/>
      <c r="Q139" s="30" t="e">
        <f t="shared" si="26"/>
        <v>#DIV/0!</v>
      </c>
    </row>
    <row r="140" spans="1:17" ht="15" customHeight="1" x14ac:dyDescent="0.25">
      <c r="A140" s="67">
        <v>139</v>
      </c>
      <c r="B140" s="67">
        <v>24</v>
      </c>
      <c r="C140" s="72" t="str">
        <f>[1]ΑΝΤΙΣΤΟΙΧΙΣΗ!O210</f>
        <v>Υλικά Φαρμακείου</v>
      </c>
      <c r="D140" s="14">
        <f>'[1]2025_60-69 ΕΞΟΔΑ+ΟΜ 2'!H97</f>
        <v>0</v>
      </c>
      <c r="E140" s="15">
        <f t="shared" si="27"/>
        <v>0</v>
      </c>
      <c r="F140" s="10">
        <f>D140+'[1]2025 Απρίλιος'!F140</f>
        <v>0</v>
      </c>
      <c r="G140" s="15">
        <f t="shared" si="28"/>
        <v>0</v>
      </c>
      <c r="H140" s="14"/>
      <c r="I140" s="29" t="e">
        <f t="shared" si="29"/>
        <v>#DIV/0!</v>
      </c>
      <c r="J140" s="10"/>
      <c r="K140" s="10" t="e">
        <f t="shared" si="30"/>
        <v>#DIV/0!</v>
      </c>
      <c r="L140" s="14">
        <f>'[1]2024_60-69 ΕΞΟΔΑ+ΟΜ 2'!H89</f>
        <v>0</v>
      </c>
      <c r="M140" s="15">
        <f t="shared" si="31"/>
        <v>0</v>
      </c>
      <c r="N140" s="10">
        <f>L140+'[1]2025 Απρίλιος'!N140</f>
        <v>0</v>
      </c>
      <c r="O140" s="15">
        <f t="shared" si="32"/>
        <v>0</v>
      </c>
      <c r="P140" s="10"/>
      <c r="Q140" s="30" t="e">
        <f t="shared" si="26"/>
        <v>#DIV/0!</v>
      </c>
    </row>
    <row r="141" spans="1:17" ht="15" customHeight="1" x14ac:dyDescent="0.25">
      <c r="A141" s="67">
        <v>140</v>
      </c>
      <c r="B141" s="67">
        <v>25</v>
      </c>
      <c r="C141" s="72" t="str">
        <f>[1]ΑΝΤΙΣΤΟΙΧΙΣΗ!O211</f>
        <v>Διάφορα αναλώσιμα</v>
      </c>
      <c r="D141" s="14">
        <f>'[1]2025_60-69 ΕΞΟΔΑ+ΟΜ 2'!H98</f>
        <v>598.04999999999995</v>
      </c>
      <c r="E141" s="15">
        <f t="shared" si="27"/>
        <v>7.6112479239447903E-2</v>
      </c>
      <c r="F141" s="10">
        <f>D141+'[1]2025 Απρίλιος'!F141</f>
        <v>1086.5899999999999</v>
      </c>
      <c r="G141" s="15">
        <f t="shared" si="28"/>
        <v>2.2950232429741459E-2</v>
      </c>
      <c r="H141" s="14"/>
      <c r="I141" s="29" t="e">
        <f t="shared" si="29"/>
        <v>#DIV/0!</v>
      </c>
      <c r="J141" s="10"/>
      <c r="K141" s="10" t="e">
        <f t="shared" si="30"/>
        <v>#DIV/0!</v>
      </c>
      <c r="L141" s="14">
        <f>'[1]2024_60-69 ΕΞΟΔΑ+ΟΜ 2'!H90</f>
        <v>768.06</v>
      </c>
      <c r="M141" s="15">
        <f t="shared" si="31"/>
        <v>0.10507479838295948</v>
      </c>
      <c r="N141" s="10">
        <f>L141+'[1]2025 Απρίλιος'!N141</f>
        <v>901.3</v>
      </c>
      <c r="O141" s="15">
        <f t="shared" si="32"/>
        <v>2.0748449736517936E-2</v>
      </c>
      <c r="P141" s="10"/>
      <c r="Q141" s="30" t="e">
        <f t="shared" si="26"/>
        <v>#DIV/0!</v>
      </c>
    </row>
    <row r="142" spans="1:17" ht="15" customHeight="1" x14ac:dyDescent="0.25">
      <c r="A142" s="67">
        <v>141</v>
      </c>
      <c r="B142" s="67">
        <v>26</v>
      </c>
      <c r="C142" s="46" t="str">
        <f>[1]ΑΝΤΙΣΤΟΙΧΙΣΗ!O212</f>
        <v>Αμοιβές συνεργατών ( Εξωτερικοί Συνεργάτες Λογιστής - Μισθοδοσία Δικηγόρος )</v>
      </c>
      <c r="D142" s="14">
        <f>'[1]2025_60-69 ΕΞΟΔΑ+ΟΜ 2'!H99</f>
        <v>500</v>
      </c>
      <c r="E142" s="15">
        <f t="shared" si="27"/>
        <v>6.3633876130296724E-2</v>
      </c>
      <c r="F142" s="10">
        <f>D142+'[1]2025 Απρίλιος'!F142</f>
        <v>5242.7299999999996</v>
      </c>
      <c r="G142" s="15">
        <f t="shared" si="28"/>
        <v>0.11073346162432789</v>
      </c>
      <c r="H142" s="14"/>
      <c r="I142" s="29" t="e">
        <f t="shared" si="29"/>
        <v>#DIV/0!</v>
      </c>
      <c r="J142" s="10"/>
      <c r="K142" s="10" t="e">
        <f t="shared" si="30"/>
        <v>#DIV/0!</v>
      </c>
      <c r="L142" s="14">
        <f>'[1]2024_60-69 ΕΞΟΔΑ+ΟΜ 2'!H91</f>
        <v>900</v>
      </c>
      <c r="M142" s="15">
        <f t="shared" si="31"/>
        <v>0.12312491022141961</v>
      </c>
      <c r="N142" s="10">
        <f>L142+'[1]2025 Απρίλιος'!N142</f>
        <v>3900</v>
      </c>
      <c r="O142" s="15">
        <f t="shared" si="32"/>
        <v>8.9780266251436758E-2</v>
      </c>
      <c r="P142" s="10"/>
      <c r="Q142" s="30" t="e">
        <f t="shared" si="26"/>
        <v>#DIV/0!</v>
      </c>
    </row>
    <row r="143" spans="1:17" ht="42.75" customHeight="1" x14ac:dyDescent="0.25">
      <c r="A143" s="67">
        <v>142</v>
      </c>
      <c r="B143" s="67">
        <v>27</v>
      </c>
      <c r="C143" s="46" t="str">
        <f>[1]ΑΝΤΙΣΤΟΙΧΙΣΗ!O213</f>
        <v>Αμοιβές Τρίτων (Αμοιβές - Συνδρομές για υποστήριξη Pylon Συναγερμός - Διατακτικές)</v>
      </c>
      <c r="D143" s="14">
        <f>'[1]2025_60-69 ΕΞΟΔΑ+ΟΜ 2'!H100</f>
        <v>166.37</v>
      </c>
      <c r="E143" s="15">
        <f t="shared" si="27"/>
        <v>2.1173535943594932E-2</v>
      </c>
      <c r="F143" s="10">
        <f>D143+'[1]2025 Απρίλιος'!F143</f>
        <v>4600.62</v>
      </c>
      <c r="G143" s="15">
        <f t="shared" si="28"/>
        <v>9.7171240597573288E-2</v>
      </c>
      <c r="H143" s="14"/>
      <c r="I143" s="29" t="e">
        <f t="shared" si="29"/>
        <v>#DIV/0!</v>
      </c>
      <c r="J143" s="10"/>
      <c r="K143" s="10" t="e">
        <f t="shared" si="30"/>
        <v>#DIV/0!</v>
      </c>
      <c r="L143" s="14">
        <f>'[1]2024_60-69 ΕΞΟΔΑ+ΟΜ 2'!H92</f>
        <v>158.65</v>
      </c>
      <c r="M143" s="15">
        <f t="shared" si="31"/>
        <v>2.1704185562920246E-2</v>
      </c>
      <c r="N143" s="10">
        <f>L143+'[1]2025 Απρίλιος'!N143</f>
        <v>2559.0700000000002</v>
      </c>
      <c r="O143" s="15">
        <f t="shared" si="32"/>
        <v>5.8911278450272893E-2</v>
      </c>
      <c r="P143" s="10"/>
      <c r="Q143" s="30" t="e">
        <f t="shared" si="26"/>
        <v>#DIV/0!</v>
      </c>
    </row>
    <row r="144" spans="1:17" ht="15" customHeight="1" x14ac:dyDescent="0.25">
      <c r="A144" s="67">
        <v>143</v>
      </c>
      <c r="B144" s="67">
        <v>28</v>
      </c>
      <c r="C144" s="46" t="str">
        <f>[1]ΑΝΤΙΣΤΟΙΧΙΣΗ!O214</f>
        <v>Επισκευές - Συντηρήσεις</v>
      </c>
      <c r="D144" s="14">
        <f>'[1]2025_60-69 ΕΞΟΔΑ+ΟΜ 2'!H101</f>
        <v>82.02000000000001</v>
      </c>
      <c r="E144" s="15">
        <f t="shared" si="27"/>
        <v>1.0438501040413876E-2</v>
      </c>
      <c r="F144" s="10">
        <f>D144+'[1]2025 Απρίλιος'!F144</f>
        <v>2050.08</v>
      </c>
      <c r="G144" s="15">
        <f t="shared" si="28"/>
        <v>4.3300428404057074E-2</v>
      </c>
      <c r="H144" s="14"/>
      <c r="I144" s="29" t="e">
        <f t="shared" si="29"/>
        <v>#DIV/0!</v>
      </c>
      <c r="J144" s="10"/>
      <c r="K144" s="10" t="e">
        <f t="shared" si="30"/>
        <v>#DIV/0!</v>
      </c>
      <c r="L144" s="14">
        <f>'[1]2024_60-69 ΕΞΟΔΑ+ΟΜ 2'!H93</f>
        <v>147.29000000000002</v>
      </c>
      <c r="M144" s="15">
        <f t="shared" si="31"/>
        <v>2.0150075585014329E-2</v>
      </c>
      <c r="N144" s="10">
        <f>L144+'[1]2025 Απρίλιος'!N144</f>
        <v>1376.13</v>
      </c>
      <c r="O144" s="15">
        <f t="shared" si="32"/>
        <v>3.1679312255535816E-2</v>
      </c>
      <c r="P144" s="10"/>
      <c r="Q144" s="30" t="e">
        <f t="shared" si="26"/>
        <v>#DIV/0!</v>
      </c>
    </row>
    <row r="145" spans="1:17" ht="15" customHeight="1" x14ac:dyDescent="0.25">
      <c r="A145" s="67">
        <v>144</v>
      </c>
      <c r="B145" s="67">
        <v>29</v>
      </c>
      <c r="C145" s="46" t="str">
        <f>[1]ΑΝΤΙΣΤΟΙΧΙΣΗ!O215</f>
        <v xml:space="preserve">Εξοδα μεταφορών </v>
      </c>
      <c r="D145" s="14">
        <f>'[1]2025_60-69 ΕΞΟΔΑ+ΟΜ 2'!H102</f>
        <v>66.349999999999994</v>
      </c>
      <c r="E145" s="15">
        <f t="shared" si="27"/>
        <v>8.4442153624903742E-3</v>
      </c>
      <c r="F145" s="10">
        <f>D145+'[1]2025 Απρίλιος'!F145</f>
        <v>345.75</v>
      </c>
      <c r="G145" s="15">
        <f t="shared" si="28"/>
        <v>7.3027019046587125E-3</v>
      </c>
      <c r="H145" s="14"/>
      <c r="I145" s="29" t="e">
        <f t="shared" si="29"/>
        <v>#DIV/0!</v>
      </c>
      <c r="J145" s="10"/>
      <c r="K145" s="10" t="e">
        <f t="shared" si="30"/>
        <v>#DIV/0!</v>
      </c>
      <c r="L145" s="14">
        <f>'[1]2024_60-69 ΕΞΟΔΑ+ΟΜ 2'!H94</f>
        <v>92.38</v>
      </c>
      <c r="M145" s="15">
        <f t="shared" si="31"/>
        <v>1.2638088006949714E-2</v>
      </c>
      <c r="N145" s="10">
        <f>L145+'[1]2025 Απρίλιος'!N145</f>
        <v>600.92999999999995</v>
      </c>
      <c r="O145" s="15">
        <f t="shared" si="32"/>
        <v>1.3833757794480997E-2</v>
      </c>
      <c r="P145" s="10"/>
      <c r="Q145" s="30" t="e">
        <f t="shared" si="26"/>
        <v>#DIV/0!</v>
      </c>
    </row>
    <row r="146" spans="1:17" ht="15" customHeight="1" x14ac:dyDescent="0.25">
      <c r="A146" s="67">
        <v>145</v>
      </c>
      <c r="B146" s="67">
        <v>30</v>
      </c>
      <c r="C146" s="46" t="str">
        <f>[1]ΑΝΤΙΣΤΟΙΧΙΣΗ!O216</f>
        <v xml:space="preserve">Εξοδα ταξιδίων </v>
      </c>
      <c r="D146" s="14">
        <f>'[1]2025_60-69 ΕΞΟΔΑ+ΟΜ 2'!H103</f>
        <v>0</v>
      </c>
      <c r="E146" s="15">
        <f t="shared" si="27"/>
        <v>0</v>
      </c>
      <c r="F146" s="10">
        <f>D146+'[1]2025 Απρίλιος'!F146</f>
        <v>0</v>
      </c>
      <c r="G146" s="15">
        <f t="shared" si="28"/>
        <v>0</v>
      </c>
      <c r="H146" s="14"/>
      <c r="I146" s="29" t="e">
        <f t="shared" si="29"/>
        <v>#DIV/0!</v>
      </c>
      <c r="J146" s="10"/>
      <c r="K146" s="10" t="e">
        <f t="shared" si="30"/>
        <v>#DIV/0!</v>
      </c>
      <c r="L146" s="14">
        <f>'[1]2024_60-69 ΕΞΟΔΑ+ΟΜ 2'!H95</f>
        <v>0</v>
      </c>
      <c r="M146" s="15">
        <f t="shared" si="31"/>
        <v>0</v>
      </c>
      <c r="N146" s="10">
        <f>L146+'[1]2025 Απρίλιος'!N146</f>
        <v>0</v>
      </c>
      <c r="O146" s="15">
        <f t="shared" si="32"/>
        <v>0</v>
      </c>
      <c r="P146" s="10"/>
      <c r="Q146" s="30" t="e">
        <f t="shared" si="26"/>
        <v>#DIV/0!</v>
      </c>
    </row>
    <row r="147" spans="1:17" ht="15" customHeight="1" x14ac:dyDescent="0.25">
      <c r="A147" s="67">
        <v>146</v>
      </c>
      <c r="B147" s="67">
        <v>31</v>
      </c>
      <c r="C147" s="46" t="str">
        <f>[1]ΑΝΤΙΣΤΟΙΧΙΣΗ!O217</f>
        <v xml:space="preserve">Υλικά άμεσης ανάλωσης </v>
      </c>
      <c r="D147" s="14">
        <f>'[1]2025_60-69 ΕΞΟΔΑ+ΟΜ 2'!H104</f>
        <v>0</v>
      </c>
      <c r="E147" s="15">
        <f t="shared" si="27"/>
        <v>0</v>
      </c>
      <c r="F147" s="10">
        <f>D147+'[1]2025 Απρίλιος'!F147</f>
        <v>0</v>
      </c>
      <c r="G147" s="15">
        <f t="shared" si="28"/>
        <v>0</v>
      </c>
      <c r="H147" s="14"/>
      <c r="I147" s="29" t="e">
        <f t="shared" si="29"/>
        <v>#DIV/0!</v>
      </c>
      <c r="J147" s="10"/>
      <c r="K147" s="10" t="e">
        <f t="shared" si="30"/>
        <v>#DIV/0!</v>
      </c>
      <c r="L147" s="14">
        <f>'[1]2024_60-69 ΕΞΟΔΑ+ΟΜ 2'!H96</f>
        <v>0</v>
      </c>
      <c r="M147" s="15">
        <f t="shared" si="31"/>
        <v>0</v>
      </c>
      <c r="N147" s="10">
        <f>L147+'[1]2025 Απρίλιος'!N147</f>
        <v>0</v>
      </c>
      <c r="O147" s="15">
        <f t="shared" si="32"/>
        <v>0</v>
      </c>
      <c r="P147" s="10"/>
      <c r="Q147" s="30" t="e">
        <f t="shared" si="26"/>
        <v>#DIV/0!</v>
      </c>
    </row>
    <row r="148" spans="1:17" ht="30" customHeight="1" x14ac:dyDescent="0.25">
      <c r="A148" s="67">
        <v>147</v>
      </c>
      <c r="B148" s="67">
        <v>32</v>
      </c>
      <c r="C148" s="46" t="str">
        <f>[1]ΑΝΤΙΣΤΟΙΧΙΣΗ!O218</f>
        <v xml:space="preserve">Φόροι και τέλη </v>
      </c>
      <c r="D148" s="14">
        <f>'[1]2025_60-69 ΕΞΟΔΑ+ΟΜ 2'!H105</f>
        <v>1175.57</v>
      </c>
      <c r="E148" s="15">
        <f t="shared" si="27"/>
        <v>0.14961215152498583</v>
      </c>
      <c r="F148" s="10">
        <f>D148+'[1]2025 Απρίλιος'!F148</f>
        <v>4137.37</v>
      </c>
      <c r="G148" s="15">
        <f t="shared" si="28"/>
        <v>8.7386781718807857E-2</v>
      </c>
      <c r="H148" s="14"/>
      <c r="I148" s="29" t="e">
        <f t="shared" si="29"/>
        <v>#DIV/0!</v>
      </c>
      <c r="J148" s="10"/>
      <c r="K148" s="10" t="e">
        <f t="shared" si="30"/>
        <v>#DIV/0!</v>
      </c>
      <c r="L148" s="14">
        <f>'[1]2024_60-69 ΕΞΟΔΑ+ΟΜ 2'!H97</f>
        <v>318.33999999999997</v>
      </c>
      <c r="M148" s="15">
        <f t="shared" si="31"/>
        <v>4.355064879987413E-2</v>
      </c>
      <c r="N148" s="10">
        <f>L148+'[1]2025 Απρίλιος'!N148</f>
        <v>2836.4300000000003</v>
      </c>
      <c r="O148" s="15">
        <f t="shared" si="32"/>
        <v>6.5296266821426363E-2</v>
      </c>
      <c r="P148" s="10"/>
      <c r="Q148" s="30" t="e">
        <f t="shared" si="26"/>
        <v>#DIV/0!</v>
      </c>
    </row>
    <row r="149" spans="1:17" ht="30" customHeight="1" x14ac:dyDescent="0.25">
      <c r="A149" s="67">
        <v>148</v>
      </c>
      <c r="B149" s="67">
        <v>33</v>
      </c>
      <c r="C149" s="46" t="str">
        <f>[1]ΑΝΤΙΣΤΟΙΧΙΣΗ!O219</f>
        <v>Εξοδα δημοσιεύσεων</v>
      </c>
      <c r="D149" s="14">
        <f>'[1]2025_60-69 ΕΞΟΔΑ+ΟΜ 2'!H106</f>
        <v>0</v>
      </c>
      <c r="E149" s="15">
        <f t="shared" si="27"/>
        <v>0</v>
      </c>
      <c r="F149" s="10">
        <f>D149+'[1]2025 Απρίλιος'!F149</f>
        <v>0</v>
      </c>
      <c r="G149" s="15">
        <f t="shared" si="28"/>
        <v>0</v>
      </c>
      <c r="H149" s="14"/>
      <c r="I149" s="29" t="e">
        <f t="shared" si="29"/>
        <v>#DIV/0!</v>
      </c>
      <c r="J149" s="10"/>
      <c r="K149" s="10" t="e">
        <f t="shared" si="30"/>
        <v>#DIV/0!</v>
      </c>
      <c r="L149" s="14">
        <f>'[1]2024_60-69 ΕΞΟΔΑ+ΟΜ 2'!H98</f>
        <v>0</v>
      </c>
      <c r="M149" s="15">
        <f t="shared" si="31"/>
        <v>0</v>
      </c>
      <c r="N149" s="10">
        <f>L149+'[1]2025 Απρίλιος'!N149</f>
        <v>0</v>
      </c>
      <c r="O149" s="15">
        <f t="shared" si="32"/>
        <v>0</v>
      </c>
      <c r="P149" s="10"/>
      <c r="Q149" s="30" t="e">
        <f t="shared" si="26"/>
        <v>#DIV/0!</v>
      </c>
    </row>
    <row r="150" spans="1:17" ht="30" customHeight="1" x14ac:dyDescent="0.25">
      <c r="A150" s="67">
        <v>149</v>
      </c>
      <c r="B150" s="67">
        <v>34</v>
      </c>
      <c r="C150" s="46" t="str">
        <f>[1]ΑΝΤΙΣΤΟΙΧΙΣΗ!O220</f>
        <v xml:space="preserve">Λοιπά Διάφορα έξοδα </v>
      </c>
      <c r="D150" s="14">
        <f>'[1]2025_60-69 ΕΞΟΔΑ+ΟΜ 2'!H107</f>
        <v>65.72</v>
      </c>
      <c r="E150" s="15">
        <f t="shared" si="27"/>
        <v>8.3640366785662015E-3</v>
      </c>
      <c r="F150" s="10">
        <f>D150+'[1]2025 Απρίλιος'!F150</f>
        <v>2393.4199999999996</v>
      </c>
      <c r="G150" s="15">
        <f t="shared" si="28"/>
        <v>5.0552227889076651E-2</v>
      </c>
      <c r="H150" s="14"/>
      <c r="I150" s="29" t="e">
        <f t="shared" si="29"/>
        <v>#DIV/0!</v>
      </c>
      <c r="J150" s="10"/>
      <c r="K150" s="10" t="e">
        <f t="shared" si="30"/>
        <v>#DIV/0!</v>
      </c>
      <c r="L150" s="14">
        <f>'[1]2024_60-69 ΕΞΟΔΑ+ΟΜ 2'!H99</f>
        <v>0</v>
      </c>
      <c r="M150" s="15">
        <f t="shared" si="31"/>
        <v>0</v>
      </c>
      <c r="N150" s="10">
        <f>L150+'[1]2025 Απρίλιος'!N150</f>
        <v>556.22</v>
      </c>
      <c r="O150" s="15">
        <f t="shared" si="32"/>
        <v>1.2804507613942091E-2</v>
      </c>
      <c r="P150" s="10"/>
      <c r="Q150" s="30" t="e">
        <f t="shared" si="26"/>
        <v>#DIV/0!</v>
      </c>
    </row>
    <row r="151" spans="1:17" ht="15" x14ac:dyDescent="0.25">
      <c r="A151" s="67">
        <v>150</v>
      </c>
      <c r="B151" s="67">
        <v>35</v>
      </c>
      <c r="C151" s="46" t="str">
        <f>[1]ΑΝΤΙΣΤΟΙΧΙΣΗ!O221</f>
        <v xml:space="preserve">Τόκοι και συναφή εξοδα </v>
      </c>
      <c r="D151" s="14">
        <f>'[1]2025_60-69 ΕΞΟΔΑ+ΟΜ 2'!H108</f>
        <v>0</v>
      </c>
      <c r="E151" s="15">
        <f t="shared" si="27"/>
        <v>0</v>
      </c>
      <c r="F151" s="10">
        <f>D151+'[1]2025 Απρίλιος'!F151</f>
        <v>0</v>
      </c>
      <c r="G151" s="15">
        <f t="shared" si="28"/>
        <v>0</v>
      </c>
      <c r="H151" s="14"/>
      <c r="I151" s="29" t="e">
        <f t="shared" si="29"/>
        <v>#DIV/0!</v>
      </c>
      <c r="J151" s="10"/>
      <c r="K151" s="10" t="e">
        <f t="shared" si="30"/>
        <v>#DIV/0!</v>
      </c>
      <c r="L151" s="14">
        <f>'[1]2024_60-69 ΕΞΟΔΑ+ΟΜ 2'!H100</f>
        <v>538.42999999999995</v>
      </c>
      <c r="M151" s="15">
        <f t="shared" si="31"/>
        <v>7.3660161567243282E-2</v>
      </c>
      <c r="N151" s="10">
        <f>L151+'[1]2025 Απρίλιος'!N151</f>
        <v>3599.33</v>
      </c>
      <c r="O151" s="15">
        <f t="shared" si="32"/>
        <v>8.2858668135072783E-2</v>
      </c>
      <c r="P151" s="10"/>
      <c r="Q151" s="30" t="e">
        <f t="shared" si="26"/>
        <v>#DIV/0!</v>
      </c>
    </row>
    <row r="152" spans="1:17" ht="42.75" x14ac:dyDescent="0.25">
      <c r="A152" s="67">
        <v>151</v>
      </c>
      <c r="B152" s="67">
        <v>36</v>
      </c>
      <c r="C152" s="46" t="str">
        <f>[1]ΑΝΤΙΣΤΟΙΧΙΣΗ!O222</f>
        <v xml:space="preserve">Αποσβέσεις ( Εξοπλισμού Διοίκησης και εγκαταστάσεων στην έδρα και αποθήκες ) </v>
      </c>
      <c r="D152" s="14">
        <f>'[1]2025_60-69 ΕΞΟΔΑ+ΟΜ 2'!H109</f>
        <v>777.67000000000007</v>
      </c>
      <c r="E152" s="15">
        <f t="shared" si="27"/>
        <v>9.8972312900495713E-2</v>
      </c>
      <c r="F152" s="10">
        <f>D152+'[1]2025 Απρίλιος'!F152</f>
        <v>3888.3500000000004</v>
      </c>
      <c r="G152" s="15">
        <f t="shared" si="28"/>
        <v>8.2127146640577603E-2</v>
      </c>
      <c r="H152" s="14"/>
      <c r="I152" s="29" t="e">
        <f t="shared" si="29"/>
        <v>#DIV/0!</v>
      </c>
      <c r="J152" s="10"/>
      <c r="K152" s="10" t="e">
        <f t="shared" si="30"/>
        <v>#DIV/0!</v>
      </c>
      <c r="L152" s="14">
        <f>'[1]2024_60-69 ΕΞΟΔΑ+ΟΜ 2'!H101</f>
        <v>0</v>
      </c>
      <c r="M152" s="15">
        <f t="shared" si="31"/>
        <v>0</v>
      </c>
      <c r="N152" s="10">
        <f>L152+'[1]2025 Απρίλιος'!N152</f>
        <v>0</v>
      </c>
      <c r="O152" s="15">
        <f t="shared" si="32"/>
        <v>0</v>
      </c>
      <c r="P152" s="10"/>
      <c r="Q152" s="30" t="e">
        <f t="shared" si="26"/>
        <v>#DIV/0!</v>
      </c>
    </row>
    <row r="153" spans="1:17" ht="15" x14ac:dyDescent="0.25">
      <c r="A153" s="67">
        <v>152</v>
      </c>
      <c r="B153" s="67">
        <v>37</v>
      </c>
      <c r="C153" s="46" t="str">
        <f>[1]ΑΝΤΙΣΤΟΙΧΙΣΗ!O223</f>
        <v xml:space="preserve">Ασυνήθη έξοδα </v>
      </c>
      <c r="D153" s="14">
        <f>'[1]2025_60-69 ΕΞΟΔΑ+ΟΜ 2'!H110</f>
        <v>296.2</v>
      </c>
      <c r="E153" s="15">
        <f t="shared" si="27"/>
        <v>3.7696708219587781E-2</v>
      </c>
      <c r="F153" s="10">
        <f>D153+'[1]2025 Απρίλιος'!F153</f>
        <v>2070.54</v>
      </c>
      <c r="G153" s="15">
        <f t="shared" si="28"/>
        <v>4.3732570937590892E-2</v>
      </c>
      <c r="H153" s="14"/>
      <c r="I153" s="29" t="e">
        <f t="shared" si="29"/>
        <v>#DIV/0!</v>
      </c>
      <c r="J153" s="10"/>
      <c r="K153" s="10" t="e">
        <f t="shared" si="30"/>
        <v>#DIV/0!</v>
      </c>
      <c r="L153" s="14">
        <f>'[1]2024_60-69 ΕΞΟΔΑ+ΟΜ 2'!H102</f>
        <v>203.09</v>
      </c>
      <c r="M153" s="15">
        <f t="shared" si="31"/>
        <v>2.7783820018742342E-2</v>
      </c>
      <c r="N153" s="10">
        <f>L153+'[1]2025 Απρίλιος'!N153</f>
        <v>5655.8000000000011</v>
      </c>
      <c r="O153" s="15">
        <f>N153/$N$116</f>
        <v>0.13019980252945543</v>
      </c>
      <c r="P153" s="10"/>
      <c r="Q153" s="30" t="e">
        <f t="shared" si="26"/>
        <v>#DIV/0!</v>
      </c>
    </row>
    <row r="154" spans="1:17" ht="15" x14ac:dyDescent="0.25">
      <c r="A154" s="67">
        <v>153</v>
      </c>
      <c r="B154" s="67">
        <v>38</v>
      </c>
      <c r="C154" s="46">
        <f>[1]ΑΝΤΙΣΤΟΙΧΙΣΗ!O224</f>
        <v>0</v>
      </c>
      <c r="D154" s="14"/>
      <c r="E154" s="15"/>
      <c r="F154" s="10"/>
      <c r="G154" s="15"/>
      <c r="H154" s="14"/>
      <c r="I154" s="29"/>
      <c r="J154" s="10"/>
      <c r="K154" s="10"/>
      <c r="L154" s="14"/>
      <c r="M154" s="15"/>
      <c r="N154" s="10"/>
      <c r="O154" s="15"/>
      <c r="P154" s="10"/>
      <c r="Q154" s="30" t="e">
        <f t="shared" ref="Q154" si="33">Q44+Q81+Q110</f>
        <v>#DIV/0!</v>
      </c>
    </row>
    <row r="155" spans="1:17" ht="15" x14ac:dyDescent="0.25">
      <c r="A155" s="67">
        <v>154</v>
      </c>
      <c r="B155" s="67">
        <v>39</v>
      </c>
      <c r="C155" s="46">
        <f>[1]ΑΝΤΙΣΤΟΙΧΙΣΗ!O225</f>
        <v>0</v>
      </c>
      <c r="D155" s="14"/>
      <c r="E155" s="15"/>
      <c r="F155" s="10"/>
      <c r="G155" s="15"/>
      <c r="H155" s="14"/>
      <c r="I155" s="29"/>
      <c r="J155" s="10"/>
      <c r="K155" s="10"/>
      <c r="L155" s="14"/>
      <c r="M155" s="15"/>
      <c r="N155" s="10"/>
      <c r="O155" s="15"/>
      <c r="P155" s="10"/>
      <c r="Q155" s="30"/>
    </row>
    <row r="156" spans="1:17" ht="15" x14ac:dyDescent="0.25">
      <c r="A156" s="67">
        <v>155</v>
      </c>
      <c r="B156" s="67">
        <v>40</v>
      </c>
      <c r="C156" s="46">
        <f>[1]ΑΝΤΙΣΤΟΙΧΙΣΗ!O226</f>
        <v>0</v>
      </c>
      <c r="D156" s="14"/>
      <c r="E156" s="15"/>
      <c r="F156" s="10"/>
      <c r="G156" s="15"/>
      <c r="H156" s="14"/>
      <c r="I156" s="29"/>
      <c r="J156" s="10"/>
      <c r="K156" s="10"/>
      <c r="L156" s="14"/>
      <c r="M156" s="15"/>
      <c r="N156" s="10"/>
      <c r="O156" s="15"/>
      <c r="P156" s="10"/>
      <c r="Q156" s="30"/>
    </row>
    <row r="157" spans="1:17" ht="30" x14ac:dyDescent="0.25">
      <c r="A157" s="86"/>
      <c r="B157" s="86"/>
      <c r="C157" s="6" t="s">
        <v>43</v>
      </c>
      <c r="D157" s="7">
        <f>'[1]2025_60-69 ΕΞΟΔΑ+ΟΜ 2'!H73</f>
        <v>7857.45</v>
      </c>
      <c r="E157" s="8"/>
      <c r="F157" s="7">
        <f>'[1]2025_60-69 ΕΞΟΔΑ+ΟΜ 2'!U73</f>
        <v>47345.49</v>
      </c>
      <c r="G157" s="8"/>
      <c r="H157" s="7">
        <f>SUM(H117:H156)</f>
        <v>0</v>
      </c>
      <c r="I157" s="8"/>
      <c r="J157" s="7">
        <f>SUM(J117:J156)</f>
        <v>0</v>
      </c>
      <c r="K157" s="8"/>
      <c r="L157" s="7">
        <f>SUM(L117:L156)</f>
        <v>7309.6500000000015</v>
      </c>
      <c r="M157" s="8"/>
      <c r="N157" s="7">
        <f>SUM(N117:N156)</f>
        <v>43439.390000000007</v>
      </c>
      <c r="O157" s="8"/>
      <c r="P157" s="7">
        <f>SUM(P117:P156)</f>
        <v>0</v>
      </c>
      <c r="Q157" s="8"/>
    </row>
    <row r="158" spans="1:17" ht="30" x14ac:dyDescent="0.25">
      <c r="A158" s="86"/>
      <c r="B158" s="86"/>
      <c r="C158" s="6" t="s">
        <v>18</v>
      </c>
      <c r="D158" s="7">
        <f>D116-D157</f>
        <v>0</v>
      </c>
      <c r="E158" s="8"/>
      <c r="F158" s="7">
        <f>F116-F157</f>
        <v>0</v>
      </c>
      <c r="G158" s="8"/>
      <c r="H158" s="7">
        <f>H116-H157</f>
        <v>0</v>
      </c>
      <c r="I158" s="8"/>
      <c r="J158" s="7">
        <f>J116-J157</f>
        <v>0</v>
      </c>
      <c r="K158" s="8"/>
      <c r="L158" s="7">
        <f>L116-L157</f>
        <v>0</v>
      </c>
      <c r="M158" s="8"/>
      <c r="N158" s="7">
        <f>N116-N157</f>
        <v>0</v>
      </c>
      <c r="O158" s="8"/>
      <c r="P158" s="7">
        <f>P116-P157</f>
        <v>0</v>
      </c>
      <c r="Q158" s="8"/>
    </row>
    <row r="159" spans="1:17" ht="30" x14ac:dyDescent="0.25">
      <c r="A159" s="87"/>
      <c r="B159" s="87"/>
      <c r="C159" s="2" t="s">
        <v>14</v>
      </c>
      <c r="D159" s="31">
        <f>D7-D74-D111-D157</f>
        <v>7872.3433333333478</v>
      </c>
      <c r="E159" s="4"/>
      <c r="F159" s="31">
        <f>F7-F74-F111-F157</f>
        <v>-102227.50749262537</v>
      </c>
      <c r="G159" s="4"/>
      <c r="H159" s="31">
        <f>H7-H74-H111-H157</f>
        <v>0</v>
      </c>
      <c r="I159" s="4"/>
      <c r="J159" s="31">
        <f>J7-J74-J111-J157</f>
        <v>0</v>
      </c>
      <c r="K159" s="4"/>
      <c r="L159" s="31">
        <f>L7-L74-L111-L157</f>
        <v>6845.3150442478182</v>
      </c>
      <c r="M159" s="4"/>
      <c r="N159" s="31">
        <f>N7-N74-N111-N157</f>
        <v>-99163.431946902652</v>
      </c>
      <c r="O159" s="4"/>
      <c r="P159" s="31"/>
      <c r="Q159" s="4"/>
    </row>
  </sheetData>
  <mergeCells count="33">
    <mergeCell ref="D114:F114"/>
    <mergeCell ref="H114:J114"/>
    <mergeCell ref="L114:N114"/>
    <mergeCell ref="P114:Q114"/>
    <mergeCell ref="D78:F78"/>
    <mergeCell ref="H78:J78"/>
    <mergeCell ref="L78:N78"/>
    <mergeCell ref="P78:Q78"/>
    <mergeCell ref="D113:G113"/>
    <mergeCell ref="H113:K113"/>
    <mergeCell ref="L113:O113"/>
    <mergeCell ref="P113:Q113"/>
    <mergeCell ref="D41:F41"/>
    <mergeCell ref="H41:J41"/>
    <mergeCell ref="L41:N41"/>
    <mergeCell ref="P41:Q41"/>
    <mergeCell ref="D77:G77"/>
    <mergeCell ref="H77:K77"/>
    <mergeCell ref="L77:O77"/>
    <mergeCell ref="P77:Q77"/>
    <mergeCell ref="D3:F3"/>
    <mergeCell ref="H3:J3"/>
    <mergeCell ref="L3:N3"/>
    <mergeCell ref="P3:Q3"/>
    <mergeCell ref="D40:G40"/>
    <mergeCell ref="H40:K40"/>
    <mergeCell ref="L40:O40"/>
    <mergeCell ref="P40:Q40"/>
    <mergeCell ref="A1:Q1"/>
    <mergeCell ref="D2:G2"/>
    <mergeCell ref="H2:K2"/>
    <mergeCell ref="L2:O2"/>
    <mergeCell ref="P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9"/>
  <sheetViews>
    <sheetView topLeftCell="A107" zoomScale="40" zoomScaleNormal="40" workbookViewId="0">
      <selection sqref="A1:Q159"/>
    </sheetView>
  </sheetViews>
  <sheetFormatPr defaultColWidth="9.140625" defaultRowHeight="12" x14ac:dyDescent="0.25"/>
  <cols>
    <col min="1" max="1" width="4.7109375" style="1" customWidth="1"/>
    <col min="2" max="2" width="4.7109375" style="32" customWidth="1"/>
    <col min="3" max="3" width="30.7109375" style="33" customWidth="1"/>
    <col min="4" max="4" width="13.85546875" style="33" customWidth="1"/>
    <col min="5" max="5" width="10.85546875" style="33" customWidth="1"/>
    <col min="6" max="6" width="20.140625" style="33" bestFit="1" customWidth="1"/>
    <col min="7" max="7" width="11.7109375" style="33" customWidth="1"/>
    <col min="8" max="9" width="8.85546875" style="33" customWidth="1"/>
    <col min="10" max="10" width="11.42578125" style="33" customWidth="1"/>
    <col min="11" max="11" width="10.7109375" style="33" customWidth="1"/>
    <col min="12" max="12" width="12.7109375" style="33" customWidth="1"/>
    <col min="13" max="13" width="11.7109375" style="33" customWidth="1"/>
    <col min="14" max="14" width="14.5703125" style="33" customWidth="1"/>
    <col min="15" max="16" width="13.28515625" style="3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</row>
    <row r="2" spans="1:17" ht="41.25" customHeight="1" x14ac:dyDescent="0.25">
      <c r="A2" s="57">
        <v>1</v>
      </c>
      <c r="B2" s="58"/>
      <c r="C2" s="58" t="s">
        <v>160</v>
      </c>
      <c r="D2" s="181" t="str">
        <f>[1]ΑΝΤΙΣΤΟΙΧΙΣΗ!$F$32</f>
        <v xml:space="preserve">ΠΡΑΓΜΑΤΟΠΟΙΗΘΕΝΤΑ ΜΗΝΟΣ ΤΡΕΧ. ΕΤΟΥΣ </v>
      </c>
      <c r="E2" s="181"/>
      <c r="F2" s="181"/>
      <c r="G2" s="181">
        <f>[1]ΑΝΤΙΣΤΟΙΧΙΣΗ!$D$34</f>
        <v>2025</v>
      </c>
      <c r="H2" s="181" t="str">
        <f>[1]ΑΝΤΙΣΤΟΙΧΙΣΗ!$F$35</f>
        <v>ΠΡΟΥΠΟΛΟΓΙΣΜΟΣ ΤΡΕΧΟΝΤΟΣ ΕΤΟΥΣ</v>
      </c>
      <c r="I2" s="181"/>
      <c r="J2" s="181"/>
      <c r="K2" s="181">
        <f>[1]ΑΝΤΙΣΤΟΙΧΙΣΗ!$D$34</f>
        <v>2025</v>
      </c>
      <c r="L2" s="181" t="str">
        <f>[1]ΑΝΤΙΣΤΟΙΧΙΣΗ!$F$68</f>
        <v>ΠΡΑΓΜΑΤΟΠΟΙΗΘΕΝΤΑ ΠΡΟΗΓΟΥΜΕΝΟΥ ΕΤΟΥΣ</v>
      </c>
      <c r="M2" s="181"/>
      <c r="N2" s="181"/>
      <c r="O2" s="181">
        <f>[1]ΑΝΤΙΣΤΟΙΧΙΣΗ!$D$33</f>
        <v>2024</v>
      </c>
      <c r="P2" s="182" t="str">
        <f>[1]ΑΝΤΙΣΤΟΙΧΙΣΗ!$F$100</f>
        <v xml:space="preserve">ΣΥΓΚΡΙΣΕΙΣ </v>
      </c>
      <c r="Q2" s="182">
        <f>[1]ΑΝΤΙΣΤΟΙΧΙΣΗ!$H$141</f>
        <v>2024</v>
      </c>
    </row>
    <row r="3" spans="1:17" ht="16.5" customHeight="1" x14ac:dyDescent="0.25">
      <c r="A3" s="59">
        <v>2</v>
      </c>
      <c r="B3" s="60"/>
      <c r="C3" s="5" t="s">
        <v>3</v>
      </c>
      <c r="D3" s="179" t="str">
        <f>[1]ΑΝΤΙΣΤΟΙΧΙΣΗ!$F$111</f>
        <v xml:space="preserve">ΙΟΥΝΙΟΣ ΤΡΕΧΟΝ ΕΤΟΣ </v>
      </c>
      <c r="E3" s="179"/>
      <c r="F3" s="179"/>
      <c r="G3" s="61">
        <f>[1]ΑΝΤΙΣΤΟΙΧΙΣΗ!$D$34</f>
        <v>2025</v>
      </c>
      <c r="H3" s="179" t="str">
        <f>[1]ΑΝΤΙΣΤΟΙΧΙΣΗ!$F$111</f>
        <v xml:space="preserve">ΙΟΥΝΙΟΣ ΤΡΕΧΟΝ ΕΤΟΣ </v>
      </c>
      <c r="I3" s="179"/>
      <c r="J3" s="179"/>
      <c r="K3" s="61">
        <f>[1]ΑΝΤΙΣΤΟΙΧΙΣΗ!$D$34</f>
        <v>2025</v>
      </c>
      <c r="L3" s="179" t="str">
        <f>[1]ΑΝΤΙΣΤΟΙΧΙΣΗ!$F$125</f>
        <v>ΙΟΥΝΙΟΣ ΠΡΟΗΓΟΥΜΕΝΟΥ ΕΤΟΥΣ</v>
      </c>
      <c r="M3" s="179"/>
      <c r="N3" s="179"/>
      <c r="O3" s="61">
        <f>[1]ΑΝΤΙΣΤΟΙΧΙΣΗ!$D$33</f>
        <v>2024</v>
      </c>
      <c r="P3" s="179"/>
      <c r="Q3" s="179"/>
    </row>
    <row r="4" spans="1:17" ht="78.75" customHeight="1" x14ac:dyDescent="0.25">
      <c r="A4" s="62">
        <v>3</v>
      </c>
      <c r="B4" s="62" t="s">
        <v>1</v>
      </c>
      <c r="C4" s="62" t="s">
        <v>86</v>
      </c>
      <c r="D4" s="62" t="s">
        <v>4</v>
      </c>
      <c r="E4" s="63" t="s">
        <v>5</v>
      </c>
      <c r="F4" s="63" t="s">
        <v>6</v>
      </c>
      <c r="G4" s="63" t="s">
        <v>7</v>
      </c>
      <c r="H4" s="63" t="s">
        <v>4</v>
      </c>
      <c r="I4" s="63" t="s">
        <v>8</v>
      </c>
      <c r="J4" s="63" t="s">
        <v>9</v>
      </c>
      <c r="K4" s="63" t="s">
        <v>7</v>
      </c>
      <c r="L4" s="63" t="s">
        <v>10</v>
      </c>
      <c r="M4" s="63" t="s">
        <v>5</v>
      </c>
      <c r="N4" s="63" t="s">
        <v>11</v>
      </c>
      <c r="O4" s="63" t="s">
        <v>7</v>
      </c>
      <c r="P4" s="63" t="s">
        <v>12</v>
      </c>
      <c r="Q4" s="63" t="s">
        <v>13</v>
      </c>
    </row>
    <row r="5" spans="1:17" ht="30" customHeight="1" x14ac:dyDescent="0.25">
      <c r="A5" s="64">
        <v>4</v>
      </c>
      <c r="B5" s="65"/>
      <c r="C5" s="2" t="s">
        <v>14</v>
      </c>
      <c r="D5" s="3">
        <f>D7-D6</f>
        <v>-8617.6466666666674</v>
      </c>
      <c r="E5" s="4"/>
      <c r="F5" s="3" t="e">
        <f>F7-F6</f>
        <v>#REF!</v>
      </c>
      <c r="G5" s="4"/>
      <c r="H5" s="3">
        <f>H159-H6</f>
        <v>0</v>
      </c>
      <c r="I5" s="4"/>
      <c r="J5" s="3">
        <f>J159-J6</f>
        <v>0</v>
      </c>
      <c r="K5" s="4"/>
      <c r="L5" s="3">
        <f>L7-L6</f>
        <v>20276.260999999984</v>
      </c>
      <c r="M5" s="4"/>
      <c r="N5" s="3">
        <f>N7-N6</f>
        <v>-78887.170946902654</v>
      </c>
      <c r="O5" s="4"/>
      <c r="P5" s="3">
        <f>P159-P6</f>
        <v>73591.442212389389</v>
      </c>
      <c r="Q5" s="4"/>
    </row>
    <row r="6" spans="1:17" ht="25.5" customHeight="1" x14ac:dyDescent="0.25">
      <c r="A6" s="64">
        <v>5</v>
      </c>
      <c r="B6" s="65"/>
      <c r="C6" s="2" t="s">
        <v>15</v>
      </c>
      <c r="D6" s="3">
        <f>D43+D80+D116</f>
        <v>8617.6466666666674</v>
      </c>
      <c r="E6" s="4"/>
      <c r="F6" s="3" t="e">
        <f>F74+F111+F157</f>
        <v>#REF!</v>
      </c>
      <c r="G6" s="4"/>
      <c r="H6" s="3">
        <f>H38-H43-H80</f>
        <v>0</v>
      </c>
      <c r="I6" s="4"/>
      <c r="J6" s="66">
        <f>J38-J43-J80</f>
        <v>0</v>
      </c>
      <c r="K6" s="4"/>
      <c r="L6" s="3">
        <f>L43+L80+L116</f>
        <v>65453.739000000001</v>
      </c>
      <c r="M6" s="4"/>
      <c r="N6" s="66">
        <f>N74+N111+N157</f>
        <v>368318.179</v>
      </c>
      <c r="O6" s="4"/>
      <c r="P6" s="3">
        <f>P38-P43-P80</f>
        <v>-73591.442212389389</v>
      </c>
      <c r="Q6" s="4"/>
    </row>
    <row r="7" spans="1:17" ht="15.75" customHeight="1" x14ac:dyDescent="0.25">
      <c r="A7" s="19">
        <v>6</v>
      </c>
      <c r="B7" s="19" t="s">
        <v>2</v>
      </c>
      <c r="C7" s="6" t="s">
        <v>16</v>
      </c>
      <c r="D7" s="7">
        <f>SUM(D8:D31)</f>
        <v>0</v>
      </c>
      <c r="E7" s="8"/>
      <c r="F7" s="7">
        <f>SUM(F8:F31)</f>
        <v>215839.56584070798</v>
      </c>
      <c r="G7" s="8"/>
      <c r="H7" s="7">
        <f>SUM(H8:H31)</f>
        <v>0</v>
      </c>
      <c r="I7" s="8"/>
      <c r="J7" s="7">
        <f>SUM(J8:J31)</f>
        <v>0</v>
      </c>
      <c r="K7" s="8"/>
      <c r="L7" s="7">
        <f>SUM(L8:L31)</f>
        <v>85729.999999999985</v>
      </c>
      <c r="M7" s="8"/>
      <c r="N7" s="7">
        <f>L7+'[1]2025 Μάιος'!N7</f>
        <v>289431.00805309735</v>
      </c>
      <c r="O7" s="8"/>
      <c r="P7" s="7">
        <f>SUM(P8:P31)</f>
        <v>-73591.442212389389</v>
      </c>
      <c r="Q7" s="8"/>
    </row>
    <row r="8" spans="1:17" ht="18.75" customHeight="1" x14ac:dyDescent="0.25">
      <c r="A8" s="67">
        <v>7</v>
      </c>
      <c r="B8" s="67">
        <v>1</v>
      </c>
      <c r="C8" s="44" t="str">
        <f>[1]ΑΝΤΙΣΤΟΙΧΙΣΗ!F187</f>
        <v>Εσοδα Φιλοξενείας-Διαμονής</v>
      </c>
      <c r="D8" s="10">
        <f>'[1]2025_ΕΣΟΔΑ'!H2</f>
        <v>0</v>
      </c>
      <c r="E8" s="11" t="e">
        <f>D8/$D$7</f>
        <v>#DIV/0!</v>
      </c>
      <c r="F8" s="12">
        <f>D8+'[1]2025 Μάιος'!F8</f>
        <v>191311.33176991151</v>
      </c>
      <c r="G8" s="11">
        <f>F8/$F$7</f>
        <v>0.88635895381248786</v>
      </c>
      <c r="H8" s="12"/>
      <c r="I8" s="11" t="e">
        <f>H8/$H$7</f>
        <v>#DIV/0!</v>
      </c>
      <c r="J8" s="12">
        <f>H8+'[1]2025 Μάιος'!J8</f>
        <v>0</v>
      </c>
      <c r="K8" s="11" t="e">
        <f>J8/$J$7</f>
        <v>#DIV/0!</v>
      </c>
      <c r="L8" s="68">
        <f>'[1]2024_60-69 ΕΞΟΔΑ+ΟΜ 2'!H114</f>
        <v>75778.42</v>
      </c>
      <c r="M8" s="11">
        <f>L8/$L$7</f>
        <v>0.88391951475562824</v>
      </c>
      <c r="N8" s="12">
        <f>L8+'[1]2025 Μάιος'!N8</f>
        <v>253065.94283185841</v>
      </c>
      <c r="O8" s="11">
        <f>N8/$N$7</f>
        <v>0.87435670605629234</v>
      </c>
      <c r="P8" s="12">
        <f t="shared" ref="P8:P37" si="0">F8-N8</f>
        <v>-61754.611061946896</v>
      </c>
      <c r="Q8" s="11">
        <f t="shared" ref="Q8:Q37" si="1">N8/F8</f>
        <v>1.3227964098656666</v>
      </c>
    </row>
    <row r="9" spans="1:17" ht="16.5" customHeight="1" x14ac:dyDescent="0.25">
      <c r="A9" s="67">
        <v>8</v>
      </c>
      <c r="B9" s="67">
        <v>2</v>
      </c>
      <c r="C9" s="44" t="str">
        <f>[1]ΑΝΤΙΣΤΟΙΧΙΣΗ!F188</f>
        <v>Early Check in/Check Out</v>
      </c>
      <c r="D9" s="10">
        <f>'[1]2025_ΕΣΟΔΑ'!H3</f>
        <v>0</v>
      </c>
      <c r="E9" s="11" t="e">
        <f t="shared" ref="E9:E37" si="2">D9/$D$7</f>
        <v>#DIV/0!</v>
      </c>
      <c r="F9" s="12">
        <f>D9+'[1]2025 Μάιος'!F9</f>
        <v>44.25</v>
      </c>
      <c r="G9" s="11">
        <f t="shared" ref="G9:G37" si="3">F9/$F$7</f>
        <v>2.0501338495397547E-4</v>
      </c>
      <c r="H9" s="12"/>
      <c r="I9" s="11" t="e">
        <f t="shared" ref="I9:I37" si="4">H9/$H$7</f>
        <v>#DIV/0!</v>
      </c>
      <c r="J9" s="12">
        <f>H9+'[1]2025 Μάιος'!J9</f>
        <v>0</v>
      </c>
      <c r="K9" s="11" t="e">
        <f t="shared" ref="K9:K37" si="5">J9/$J$7</f>
        <v>#DIV/0!</v>
      </c>
      <c r="L9" s="68">
        <f>'[1]2024_60-69 ΕΞΟΔΑ+ΟΜ 2'!H115</f>
        <v>0</v>
      </c>
      <c r="M9" s="11">
        <f t="shared" ref="M9:M37" si="6">L9/$L$7</f>
        <v>0</v>
      </c>
      <c r="N9" s="12">
        <f>L9+'[1]2025 Μάιος'!N9</f>
        <v>0</v>
      </c>
      <c r="O9" s="11">
        <f t="shared" ref="O9:O37" si="7">N9/$N$7</f>
        <v>0</v>
      </c>
      <c r="P9" s="12">
        <f t="shared" si="0"/>
        <v>44.25</v>
      </c>
      <c r="Q9" s="11">
        <f t="shared" si="1"/>
        <v>0</v>
      </c>
    </row>
    <row r="10" spans="1:17" ht="16.5" customHeight="1" x14ac:dyDescent="0.25">
      <c r="A10" s="67">
        <v>9</v>
      </c>
      <c r="B10" s="67">
        <v>3</v>
      </c>
      <c r="C10" s="44" t="str">
        <f>[1]ΑΝΤΙΣΤΟΙΧΙΣΗ!F189</f>
        <v xml:space="preserve">Πρωινό ( Εξτρα ) </v>
      </c>
      <c r="D10" s="10">
        <f>'[1]2025_ΕΣΟΔΑ'!H4</f>
        <v>0</v>
      </c>
      <c r="E10" s="11" t="e">
        <f t="shared" si="2"/>
        <v>#DIV/0!</v>
      </c>
      <c r="F10" s="12">
        <f>D10+'[1]2025 Μάιος'!F10</f>
        <v>0</v>
      </c>
      <c r="G10" s="11">
        <f t="shared" si="3"/>
        <v>0</v>
      </c>
      <c r="H10" s="12"/>
      <c r="I10" s="11" t="e">
        <f t="shared" si="4"/>
        <v>#DIV/0!</v>
      </c>
      <c r="J10" s="12">
        <f>H10+'[1]2025 Μάιος'!J10</f>
        <v>0</v>
      </c>
      <c r="K10" s="11" t="e">
        <f t="shared" si="5"/>
        <v>#DIV/0!</v>
      </c>
      <c r="L10" s="68">
        <f>'[1]2024_60-69 ΕΞΟΔΑ+ΟΜ 2'!H116</f>
        <v>0</v>
      </c>
      <c r="M10" s="11">
        <f t="shared" si="6"/>
        <v>0</v>
      </c>
      <c r="N10" s="12">
        <f>L10+'[1]2025 Μάιος'!N10</f>
        <v>0</v>
      </c>
      <c r="O10" s="11">
        <f t="shared" si="7"/>
        <v>0</v>
      </c>
      <c r="P10" s="12">
        <f t="shared" si="0"/>
        <v>0</v>
      </c>
      <c r="Q10" s="11" t="e">
        <f t="shared" si="1"/>
        <v>#DIV/0!</v>
      </c>
    </row>
    <row r="11" spans="1:17" ht="14.25" customHeight="1" x14ac:dyDescent="0.25">
      <c r="A11" s="67">
        <v>10</v>
      </c>
      <c r="B11" s="67">
        <v>4</v>
      </c>
      <c r="C11" s="44" t="str">
        <f>[1]ΑΝΤΙΣΤΟΙΧΙΣΗ!F190</f>
        <v xml:space="preserve">Έσοδα Καθαριότητας </v>
      </c>
      <c r="D11" s="10">
        <f>'[1]2025_ΕΣΟΔΑ'!H5</f>
        <v>0</v>
      </c>
      <c r="E11" s="11" t="e">
        <f t="shared" si="2"/>
        <v>#DIV/0!</v>
      </c>
      <c r="F11" s="12">
        <f>D11+'[1]2025 Μάιος'!F11</f>
        <v>13159.754070796458</v>
      </c>
      <c r="G11" s="11">
        <f t="shared" si="3"/>
        <v>6.0970072931431418E-2</v>
      </c>
      <c r="H11" s="12"/>
      <c r="I11" s="11" t="e">
        <f t="shared" si="4"/>
        <v>#DIV/0!</v>
      </c>
      <c r="J11" s="12">
        <f>H11+'[1]2025 Μάιος'!J11</f>
        <v>0</v>
      </c>
      <c r="K11" s="11" t="e">
        <f t="shared" si="5"/>
        <v>#DIV/0!</v>
      </c>
      <c r="L11" s="68">
        <f>'[1]2024_60-69 ΕΞΟΔΑ+ΟΜ 2'!H117</f>
        <v>5990.71</v>
      </c>
      <c r="M11" s="11">
        <f t="shared" si="6"/>
        <v>6.9878805552315418E-2</v>
      </c>
      <c r="N11" s="12">
        <f>L11+'[1]2025 Μάιος'!N11</f>
        <v>19986.285221238941</v>
      </c>
      <c r="O11" s="11">
        <f t="shared" si="7"/>
        <v>6.9053711126806333E-2</v>
      </c>
      <c r="P11" s="12">
        <f t="shared" si="0"/>
        <v>-6826.5311504424826</v>
      </c>
      <c r="Q11" s="11">
        <f t="shared" si="1"/>
        <v>1.5187430641725759</v>
      </c>
    </row>
    <row r="12" spans="1:17" ht="17.25" customHeight="1" x14ac:dyDescent="0.25">
      <c r="A12" s="67">
        <v>11</v>
      </c>
      <c r="B12" s="67">
        <v>5</v>
      </c>
      <c r="C12" s="44" t="str">
        <f>[1]ΑΝΤΙΣΤΟΙΧΙΣΗ!F191</f>
        <v>Cancellation Fees</v>
      </c>
      <c r="D12" s="10">
        <f>'[1]2025_ΕΣΟΔΑ'!H6</f>
        <v>0</v>
      </c>
      <c r="E12" s="11" t="e">
        <f t="shared" si="2"/>
        <v>#DIV/0!</v>
      </c>
      <c r="F12" s="12">
        <f>D12+'[1]2025 Μάιος'!F12</f>
        <v>2225.63</v>
      </c>
      <c r="G12" s="11">
        <f t="shared" si="3"/>
        <v>1.0311501467912236E-2</v>
      </c>
      <c r="H12" s="12"/>
      <c r="I12" s="11" t="e">
        <f t="shared" si="4"/>
        <v>#DIV/0!</v>
      </c>
      <c r="J12" s="12">
        <f>H12+'[1]2025 Μάιος'!J12</f>
        <v>0</v>
      </c>
      <c r="K12" s="11" t="e">
        <f t="shared" si="5"/>
        <v>#DIV/0!</v>
      </c>
      <c r="L12" s="68">
        <f>'[1]2024_60-69 ΕΞΟΔΑ+ΟΜ 2'!H118</f>
        <v>292.45</v>
      </c>
      <c r="M12" s="11">
        <f t="shared" si="6"/>
        <v>3.4112912632684013E-3</v>
      </c>
      <c r="N12" s="12">
        <f>L12+'[1]2025 Μάιος'!N12</f>
        <v>2056.9299999999998</v>
      </c>
      <c r="O12" s="11">
        <f t="shared" si="7"/>
        <v>7.106805914944149E-3</v>
      </c>
      <c r="P12" s="12">
        <f t="shared" si="0"/>
        <v>168.70000000000027</v>
      </c>
      <c r="Q12" s="11">
        <f t="shared" si="1"/>
        <v>0.9242012374024432</v>
      </c>
    </row>
    <row r="13" spans="1:17" ht="31.5" customHeight="1" x14ac:dyDescent="0.25">
      <c r="A13" s="67">
        <v>12</v>
      </c>
      <c r="B13" s="67">
        <v>6</v>
      </c>
      <c r="C13" s="44" t="str">
        <f>[1]ΑΝΤΙΣΤΟΙΧΙΣΗ!F192</f>
        <v>Έσοδα Διαχείρισης καταλυμάτων 24%</v>
      </c>
      <c r="D13" s="10">
        <f>'[1]2025_ΕΣΟΔΑ'!H7</f>
        <v>0</v>
      </c>
      <c r="E13" s="11" t="e">
        <f t="shared" si="2"/>
        <v>#DIV/0!</v>
      </c>
      <c r="F13" s="12">
        <f>D13+'[1]2025 Μάιος'!F13</f>
        <v>3326.71</v>
      </c>
      <c r="G13" s="11">
        <f t="shared" si="3"/>
        <v>1.5412883115485644E-2</v>
      </c>
      <c r="H13" s="12"/>
      <c r="I13" s="11" t="e">
        <f t="shared" si="4"/>
        <v>#DIV/0!</v>
      </c>
      <c r="J13" s="12">
        <f>H13+'[1]2025 Μάιος'!J13</f>
        <v>0</v>
      </c>
      <c r="K13" s="11" t="e">
        <f t="shared" si="5"/>
        <v>#DIV/0!</v>
      </c>
      <c r="L13" s="68">
        <f>'[1]2024_60-69 ΕΞΟΔΑ+ΟΜ 2'!H119</f>
        <v>2142.91</v>
      </c>
      <c r="M13" s="11">
        <f t="shared" si="6"/>
        <v>2.4996034060422258E-2</v>
      </c>
      <c r="N13" s="12">
        <f>L13+'[1]2025 Μάιος'!N13</f>
        <v>6269.65</v>
      </c>
      <c r="O13" s="11">
        <f t="shared" si="7"/>
        <v>2.1661984464531891E-2</v>
      </c>
      <c r="P13" s="12">
        <f t="shared" si="0"/>
        <v>-2942.9399999999996</v>
      </c>
      <c r="Q13" s="11">
        <f t="shared" si="1"/>
        <v>1.8846397792413525</v>
      </c>
    </row>
    <row r="14" spans="1:17" ht="32.25" customHeight="1" x14ac:dyDescent="0.25">
      <c r="A14" s="67">
        <v>13</v>
      </c>
      <c r="B14" s="67">
        <v>7</v>
      </c>
      <c r="C14" s="44" t="str">
        <f>[1]ΑΝΤΙΣΤΟΙΧΙΣΗ!F193</f>
        <v>Έσοδα από Ενοίκια Ιππάρχου 24%</v>
      </c>
      <c r="D14" s="10">
        <f>'[1]2025_ΕΣΟΔΑ'!H8</f>
        <v>0</v>
      </c>
      <c r="E14" s="11" t="e">
        <f t="shared" si="2"/>
        <v>#DIV/0!</v>
      </c>
      <c r="F14" s="12">
        <f>D14+'[1]2025 Μάιος'!F14</f>
        <v>500</v>
      </c>
      <c r="G14" s="11">
        <f t="shared" si="3"/>
        <v>2.3165354232087625E-3</v>
      </c>
      <c r="H14" s="12"/>
      <c r="I14" s="11" t="e">
        <f t="shared" si="4"/>
        <v>#DIV/0!</v>
      </c>
      <c r="J14" s="12">
        <f>H14+'[1]2025 Μάιος'!J14</f>
        <v>0</v>
      </c>
      <c r="K14" s="11" t="e">
        <f t="shared" si="5"/>
        <v>#DIV/0!</v>
      </c>
      <c r="L14" s="68">
        <f>'[1]2024_60-69 ΕΞΟΔΑ+ΟΜ 2'!H120</f>
        <v>100</v>
      </c>
      <c r="M14" s="11">
        <f t="shared" si="6"/>
        <v>1.1664528169835532E-3</v>
      </c>
      <c r="N14" s="12">
        <f>L14+'[1]2025 Μάιος'!N14</f>
        <v>600</v>
      </c>
      <c r="O14" s="11">
        <f t="shared" si="7"/>
        <v>2.0730328931789074E-3</v>
      </c>
      <c r="P14" s="12">
        <f t="shared" si="0"/>
        <v>-100</v>
      </c>
      <c r="Q14" s="11">
        <f t="shared" si="1"/>
        <v>1.2</v>
      </c>
    </row>
    <row r="15" spans="1:17" ht="30.75" customHeight="1" x14ac:dyDescent="0.25">
      <c r="A15" s="67">
        <v>14</v>
      </c>
      <c r="B15" s="67">
        <v>8</v>
      </c>
      <c r="C15" s="44" t="str">
        <f>[1]ΑΝΤΙΣΤΟΙΧΙΣΗ!F194</f>
        <v>Πωλ.Φύλαξη Αποσκευών (DIRECT)</v>
      </c>
      <c r="D15" s="10">
        <f>'[1]2025_ΕΣΟΔΑ'!H9</f>
        <v>0</v>
      </c>
      <c r="E15" s="11" t="e">
        <f t="shared" si="2"/>
        <v>#DIV/0!</v>
      </c>
      <c r="F15" s="12">
        <f>D15+'[1]2025 Μάιος'!F15</f>
        <v>1175.0900000000001</v>
      </c>
      <c r="G15" s="11">
        <f t="shared" si="3"/>
        <v>5.4442752209167703E-3</v>
      </c>
      <c r="H15" s="12"/>
      <c r="I15" s="11" t="e">
        <f t="shared" si="4"/>
        <v>#DIV/0!</v>
      </c>
      <c r="J15" s="12">
        <f>H15+'[1]2025 Μάιος'!J15</f>
        <v>0</v>
      </c>
      <c r="K15" s="11" t="e">
        <f t="shared" si="5"/>
        <v>#DIV/0!</v>
      </c>
      <c r="L15" s="68">
        <f>'[1]2024_60-69 ΕΞΟΔΑ+ΟΜ 2'!H121</f>
        <v>322.26</v>
      </c>
      <c r="M15" s="11">
        <f t="shared" si="6"/>
        <v>3.7590108480111983E-3</v>
      </c>
      <c r="N15" s="12">
        <f>L15+'[1]2025 Μάιος'!N15</f>
        <v>529.49</v>
      </c>
      <c r="O15" s="11">
        <f t="shared" si="7"/>
        <v>1.8294169776821661E-3</v>
      </c>
      <c r="P15" s="12">
        <f t="shared" si="0"/>
        <v>645.60000000000014</v>
      </c>
      <c r="Q15" s="11">
        <f t="shared" si="1"/>
        <v>0.45059527355351497</v>
      </c>
    </row>
    <row r="16" spans="1:17" ht="29.25" customHeight="1" x14ac:dyDescent="0.25">
      <c r="A16" s="67">
        <v>15</v>
      </c>
      <c r="B16" s="67">
        <v>9</v>
      </c>
      <c r="C16" s="44" t="str">
        <f>[1]ΑΝΤΙΣΤΟΙΧΙΣΗ!F195</f>
        <v>Πωλ.Φύλαξη Αποσκευών  (ΤΡΙΤΩΝ) (RADICAL)</v>
      </c>
      <c r="D16" s="10">
        <f>'[1]2025_ΕΣΟΔΑ'!H10</f>
        <v>0</v>
      </c>
      <c r="E16" s="11" t="e">
        <f t="shared" si="2"/>
        <v>#DIV/0!</v>
      </c>
      <c r="F16" s="12">
        <f>D16+'[1]2025 Μάιος'!F16</f>
        <v>673.29</v>
      </c>
      <c r="G16" s="11">
        <f t="shared" si="3"/>
        <v>3.1194002701844551E-3</v>
      </c>
      <c r="H16" s="12"/>
      <c r="I16" s="11" t="e">
        <f t="shared" si="4"/>
        <v>#DIV/0!</v>
      </c>
      <c r="J16" s="12">
        <f>H16+'[1]2025 Μάιος'!J16</f>
        <v>0</v>
      </c>
      <c r="K16" s="11" t="e">
        <f t="shared" si="5"/>
        <v>#DIV/0!</v>
      </c>
      <c r="L16" s="68">
        <f>'[1]2024_60-69 ΕΞΟΔΑ+ΟΜ 2'!H122</f>
        <v>0</v>
      </c>
      <c r="M16" s="11">
        <f t="shared" si="6"/>
        <v>0</v>
      </c>
      <c r="N16" s="12">
        <f>L16+'[1]2025 Μάιος'!N16</f>
        <v>0</v>
      </c>
      <c r="O16" s="11">
        <f t="shared" si="7"/>
        <v>0</v>
      </c>
      <c r="P16" s="12">
        <f t="shared" si="0"/>
        <v>673.29</v>
      </c>
      <c r="Q16" s="11">
        <f t="shared" si="1"/>
        <v>0</v>
      </c>
    </row>
    <row r="17" spans="1:17" ht="34.5" customHeight="1" x14ac:dyDescent="0.25">
      <c r="A17" s="67">
        <v>16</v>
      </c>
      <c r="B17" s="67">
        <v>10</v>
      </c>
      <c r="C17" s="44" t="str">
        <f>[1]ΑΝΤΙΣΤΟΙΧΙΣΗ!F196</f>
        <v>Πωλ. TRANSFER (Περιορισμένη Μίσθωση)</v>
      </c>
      <c r="D17" s="10">
        <f>'[1]2025_ΕΣΟΔΑ'!H11</f>
        <v>0</v>
      </c>
      <c r="E17" s="11" t="e">
        <f t="shared" si="2"/>
        <v>#DIV/0!</v>
      </c>
      <c r="F17" s="12">
        <f>D17+'[1]2025 Μάιος'!F17</f>
        <v>464.6</v>
      </c>
      <c r="G17" s="11">
        <f t="shared" si="3"/>
        <v>2.1525247152455822E-3</v>
      </c>
      <c r="H17" s="12"/>
      <c r="I17" s="11" t="e">
        <f t="shared" si="4"/>
        <v>#DIV/0!</v>
      </c>
      <c r="J17" s="12">
        <f>H17+'[1]2025 Μάιος'!J17</f>
        <v>0</v>
      </c>
      <c r="K17" s="11" t="e">
        <f t="shared" si="5"/>
        <v>#DIV/0!</v>
      </c>
      <c r="L17" s="68">
        <f>'[1]2024_60-69 ΕΞΟΔΑ+ΟΜ 2'!H123</f>
        <v>168.15</v>
      </c>
      <c r="M17" s="11">
        <f t="shared" si="6"/>
        <v>1.9613904117578448E-3</v>
      </c>
      <c r="N17" s="12">
        <f>L17+'[1]2025 Μάιος'!N17</f>
        <v>168.15</v>
      </c>
      <c r="O17" s="11">
        <f t="shared" si="7"/>
        <v>5.8096746831338877E-4</v>
      </c>
      <c r="P17" s="12">
        <f t="shared" si="0"/>
        <v>296.45000000000005</v>
      </c>
      <c r="Q17" s="11">
        <f t="shared" si="1"/>
        <v>0.36192423590185108</v>
      </c>
    </row>
    <row r="18" spans="1:17" ht="27" customHeight="1" x14ac:dyDescent="0.25">
      <c r="A18" s="67">
        <v>17</v>
      </c>
      <c r="B18" s="67">
        <v>11</v>
      </c>
      <c r="C18" s="44" t="str">
        <f>[1]ΑΝΤΙΣΤΟΙΧΙΣΗ!F197</f>
        <v>Πωλ.Ενοικ.Μεταφ.Μέσων Αναψυχής (ποδήλατα)</v>
      </c>
      <c r="D18" s="10">
        <f>'[1]2025_ΕΣΟΔΑ'!H12</f>
        <v>0</v>
      </c>
      <c r="E18" s="11" t="e">
        <f t="shared" si="2"/>
        <v>#DIV/0!</v>
      </c>
      <c r="F18" s="12">
        <f>D18+'[1]2025 Μάιος'!F18</f>
        <v>0</v>
      </c>
      <c r="G18" s="11">
        <f t="shared" si="3"/>
        <v>0</v>
      </c>
      <c r="H18" s="12"/>
      <c r="I18" s="11" t="e">
        <f t="shared" si="4"/>
        <v>#DIV/0!</v>
      </c>
      <c r="J18" s="12">
        <f>H18+'[1]2025 Μάιος'!J18</f>
        <v>0</v>
      </c>
      <c r="K18" s="11" t="e">
        <f t="shared" si="5"/>
        <v>#DIV/0!</v>
      </c>
      <c r="L18" s="68">
        <f>'[1]2024_60-69 ΕΞΟΔΑ+ΟΜ 2'!H124</f>
        <v>0</v>
      </c>
      <c r="M18" s="11">
        <f t="shared" si="6"/>
        <v>0</v>
      </c>
      <c r="N18" s="12">
        <f>L18+'[1]2025 Μάιος'!N18</f>
        <v>0</v>
      </c>
      <c r="O18" s="11">
        <f t="shared" si="7"/>
        <v>0</v>
      </c>
      <c r="P18" s="12">
        <f t="shared" si="0"/>
        <v>0</v>
      </c>
      <c r="Q18" s="11" t="e">
        <f t="shared" si="1"/>
        <v>#DIV/0!</v>
      </c>
    </row>
    <row r="19" spans="1:17" ht="33" customHeight="1" x14ac:dyDescent="0.25">
      <c r="A19" s="67">
        <v>18</v>
      </c>
      <c r="B19" s="67">
        <v>12</v>
      </c>
      <c r="C19" s="44" t="str">
        <f>[1]ΑΝΤΙΣΤΟΙΧΙΣΗ!F198</f>
        <v>Πωλ.Ενοικ.Μεταφ.Μέσων(αυτοκινητα)</v>
      </c>
      <c r="D19" s="10">
        <f>'[1]2025_ΕΣΟΔΑ'!H13</f>
        <v>0</v>
      </c>
      <c r="E19" s="11" t="e">
        <f t="shared" si="2"/>
        <v>#DIV/0!</v>
      </c>
      <c r="F19" s="12">
        <f>D19+'[1]2025 Μάιος'!F19</f>
        <v>0</v>
      </c>
      <c r="G19" s="11">
        <f t="shared" si="3"/>
        <v>0</v>
      </c>
      <c r="H19" s="12"/>
      <c r="I19" s="11" t="e">
        <f t="shared" si="4"/>
        <v>#DIV/0!</v>
      </c>
      <c r="J19" s="12">
        <f>H19+'[1]2025 Μάιος'!J19</f>
        <v>0</v>
      </c>
      <c r="K19" s="11" t="e">
        <f t="shared" si="5"/>
        <v>#DIV/0!</v>
      </c>
      <c r="L19" s="68">
        <f>'[1]2024_60-69 ΕΞΟΔΑ+ΟΜ 2'!H125</f>
        <v>0</v>
      </c>
      <c r="M19" s="11">
        <f t="shared" si="6"/>
        <v>0</v>
      </c>
      <c r="N19" s="12">
        <f>L19+'[1]2025 Μάιος'!N19</f>
        <v>0</v>
      </c>
      <c r="O19" s="11">
        <f t="shared" si="7"/>
        <v>0</v>
      </c>
      <c r="P19" s="12">
        <f t="shared" si="0"/>
        <v>0</v>
      </c>
      <c r="Q19" s="11" t="e">
        <f t="shared" si="1"/>
        <v>#DIV/0!</v>
      </c>
    </row>
    <row r="20" spans="1:17" ht="31.5" customHeight="1" x14ac:dyDescent="0.25">
      <c r="A20" s="67">
        <v>19</v>
      </c>
      <c r="B20" s="67">
        <v>13</v>
      </c>
      <c r="C20" s="44" t="str">
        <f>[1]ΑΝΤΙΣΤΟΙΧΙΣΗ!F199</f>
        <v>Πωλήσεις Καθαριότητας (ΤΡΙΤΩΝ)</v>
      </c>
      <c r="D20" s="10">
        <f>'[1]2025_ΕΣΟΔΑ'!H14</f>
        <v>0</v>
      </c>
      <c r="E20" s="11" t="e">
        <f t="shared" si="2"/>
        <v>#DIV/0!</v>
      </c>
      <c r="F20" s="12">
        <f>D20+'[1]2025 Μάιος'!F20</f>
        <v>0</v>
      </c>
      <c r="G20" s="11">
        <f t="shared" si="3"/>
        <v>0</v>
      </c>
      <c r="H20" s="12"/>
      <c r="I20" s="11" t="e">
        <f t="shared" si="4"/>
        <v>#DIV/0!</v>
      </c>
      <c r="J20" s="12">
        <f>H20+'[1]2025 Μάιος'!J20</f>
        <v>0</v>
      </c>
      <c r="K20" s="11" t="e">
        <f t="shared" si="5"/>
        <v>#DIV/0!</v>
      </c>
      <c r="L20" s="68">
        <f>'[1]2024_60-69 ΕΞΟΔΑ+ΟΜ 2'!H126</f>
        <v>0</v>
      </c>
      <c r="M20" s="11">
        <f t="shared" si="6"/>
        <v>0</v>
      </c>
      <c r="N20" s="12">
        <f>L20+'[1]2025 Μάιος'!N20</f>
        <v>0</v>
      </c>
      <c r="O20" s="11">
        <f t="shared" si="7"/>
        <v>0</v>
      </c>
      <c r="P20" s="12">
        <f t="shared" si="0"/>
        <v>0</v>
      </c>
      <c r="Q20" s="11" t="e">
        <f t="shared" si="1"/>
        <v>#DIV/0!</v>
      </c>
    </row>
    <row r="21" spans="1:17" ht="21" customHeight="1" x14ac:dyDescent="0.25">
      <c r="A21" s="67">
        <v>20</v>
      </c>
      <c r="B21" s="67">
        <v>14</v>
      </c>
      <c r="C21" s="44" t="str">
        <f>[1]ΑΝΤΙΣΤΟΙΧΙΣΗ!F200</f>
        <v>Πωλ.Κρουαζιέρας</v>
      </c>
      <c r="D21" s="10">
        <f>'[1]2025_ΕΣΟΔΑ'!H15</f>
        <v>0</v>
      </c>
      <c r="E21" s="11" t="e">
        <f t="shared" si="2"/>
        <v>#DIV/0!</v>
      </c>
      <c r="F21" s="12">
        <f>D21+'[1]2025 Μάιος'!F21</f>
        <v>3230.0599999999995</v>
      </c>
      <c r="G21" s="11">
        <f t="shared" si="3"/>
        <v>1.4965096818179388E-2</v>
      </c>
      <c r="H21" s="12"/>
      <c r="I21" s="11" t="e">
        <f t="shared" si="4"/>
        <v>#DIV/0!</v>
      </c>
      <c r="J21" s="12">
        <f>H21+'[1]2025 Μάιος'!J21</f>
        <v>0</v>
      </c>
      <c r="K21" s="11" t="e">
        <f t="shared" si="5"/>
        <v>#DIV/0!</v>
      </c>
      <c r="L21" s="68">
        <f>'[1]2024_60-69 ΕΞΟΔΑ+ΟΜ 2'!H127</f>
        <v>548.66999999999996</v>
      </c>
      <c r="M21" s="11">
        <f t="shared" si="6"/>
        <v>6.3999766709436608E-3</v>
      </c>
      <c r="N21" s="12">
        <f>L21+'[1]2025 Μάιος'!N21</f>
        <v>699.1099999999999</v>
      </c>
      <c r="O21" s="11">
        <f t="shared" si="7"/>
        <v>2.4154633765838427E-3</v>
      </c>
      <c r="P21" s="12">
        <f t="shared" si="0"/>
        <v>2530.9499999999998</v>
      </c>
      <c r="Q21" s="11">
        <f t="shared" si="1"/>
        <v>0.2164387039250045</v>
      </c>
    </row>
    <row r="22" spans="1:17" ht="18.75" customHeight="1" x14ac:dyDescent="0.25">
      <c r="A22" s="67">
        <v>21</v>
      </c>
      <c r="B22" s="67">
        <v>15</v>
      </c>
      <c r="C22" s="44" t="str">
        <f>[1]ΑΝΤΙΣΤΟΙΧΙΣΗ!F201</f>
        <v>Πωλ. Μαθημάτων</v>
      </c>
      <c r="D22" s="10">
        <f>'[1]2025_ΕΣΟΔΑ'!H16</f>
        <v>0</v>
      </c>
      <c r="E22" s="11" t="e">
        <f t="shared" si="2"/>
        <v>#DIV/0!</v>
      </c>
      <c r="F22" s="12">
        <f>D22+'[1]2025 Μάιος'!F22</f>
        <v>0</v>
      </c>
      <c r="G22" s="11">
        <f t="shared" si="3"/>
        <v>0</v>
      </c>
      <c r="H22" s="12"/>
      <c r="I22" s="11" t="e">
        <f t="shared" si="4"/>
        <v>#DIV/0!</v>
      </c>
      <c r="J22" s="12">
        <f>H22+'[1]2025 Μάιος'!J22</f>
        <v>0</v>
      </c>
      <c r="K22" s="11" t="e">
        <f t="shared" si="5"/>
        <v>#DIV/0!</v>
      </c>
      <c r="L22" s="68">
        <f>'[1]2024_60-69 ΕΞΟΔΑ+ΟΜ 2'!H128</f>
        <v>0</v>
      </c>
      <c r="M22" s="11">
        <f t="shared" si="6"/>
        <v>0</v>
      </c>
      <c r="N22" s="12">
        <f>L22+'[1]2025 Μάιος'!N22</f>
        <v>0</v>
      </c>
      <c r="O22" s="11">
        <f t="shared" si="7"/>
        <v>0</v>
      </c>
      <c r="P22" s="12">
        <f t="shared" si="0"/>
        <v>0</v>
      </c>
      <c r="Q22" s="11" t="e">
        <f t="shared" si="1"/>
        <v>#DIV/0!</v>
      </c>
    </row>
    <row r="23" spans="1:17" ht="31.5" customHeight="1" x14ac:dyDescent="0.25">
      <c r="A23" s="67">
        <v>22</v>
      </c>
      <c r="B23" s="67">
        <v>16</v>
      </c>
      <c r="C23" s="44" t="str">
        <f>[1]ΑΝΤΙΣΤΟΙΧΙΣΗ!F202</f>
        <v>Πωλ.Κρουαζ.Transfer.MM. (ΠΑΚΕΤΟ)</v>
      </c>
      <c r="D23" s="10">
        <f>'[1]2025_ΕΣΟΔΑ'!H17</f>
        <v>0</v>
      </c>
      <c r="E23" s="11" t="e">
        <f t="shared" si="2"/>
        <v>#DIV/0!</v>
      </c>
      <c r="F23" s="12">
        <f>D23+'[1]2025 Μάιος'!F23</f>
        <v>495.58</v>
      </c>
      <c r="G23" s="11">
        <f t="shared" si="3"/>
        <v>2.2960572500675971E-3</v>
      </c>
      <c r="H23" s="12"/>
      <c r="I23" s="11" t="e">
        <f t="shared" si="4"/>
        <v>#DIV/0!</v>
      </c>
      <c r="J23" s="12">
        <f>H23+'[1]2025 Μάιος'!J23</f>
        <v>0</v>
      </c>
      <c r="K23" s="11" t="e">
        <f t="shared" si="5"/>
        <v>#DIV/0!</v>
      </c>
      <c r="L23" s="68">
        <f>'[1]2024_60-69 ΕΞΟΔΑ+ΟΜ 2'!H129</f>
        <v>0</v>
      </c>
      <c r="M23" s="11">
        <f t="shared" si="6"/>
        <v>0</v>
      </c>
      <c r="N23" s="12">
        <f>L23+'[1]2025 Μάιος'!N23</f>
        <v>524.05999999999995</v>
      </c>
      <c r="O23" s="11">
        <f t="shared" si="7"/>
        <v>1.8106560299988967E-3</v>
      </c>
      <c r="P23" s="12">
        <f t="shared" si="0"/>
        <v>-28.479999999999961</v>
      </c>
      <c r="Q23" s="11">
        <f t="shared" si="1"/>
        <v>1.0574680172726905</v>
      </c>
    </row>
    <row r="24" spans="1:17" ht="22.5" customHeight="1" x14ac:dyDescent="0.25">
      <c r="A24" s="67">
        <v>23</v>
      </c>
      <c r="B24" s="67">
        <v>17</v>
      </c>
      <c r="C24" s="44" t="str">
        <f>[1]ΑΝΤΙΣΤΟΙΧΙΣΗ!F203</f>
        <v>Προμ. Συστ.Πελ. Αυτοκ.</v>
      </c>
      <c r="D24" s="10">
        <f>'[1]2025_ΕΣΟΔΑ'!H18</f>
        <v>0</v>
      </c>
      <c r="E24" s="11" t="e">
        <f t="shared" si="2"/>
        <v>#DIV/0!</v>
      </c>
      <c r="F24" s="12">
        <f>D24+'[1]2025 Μάιος'!F24</f>
        <v>0</v>
      </c>
      <c r="G24" s="11">
        <f t="shared" si="3"/>
        <v>0</v>
      </c>
      <c r="H24" s="12"/>
      <c r="I24" s="11" t="e">
        <f t="shared" si="4"/>
        <v>#DIV/0!</v>
      </c>
      <c r="J24" s="12">
        <f>H24+'[1]2025 Μάιος'!J24</f>
        <v>0</v>
      </c>
      <c r="K24" s="11" t="e">
        <f t="shared" si="5"/>
        <v>#DIV/0!</v>
      </c>
      <c r="L24" s="68">
        <f>'[1]2024_60-69 ΕΞΟΔΑ+ΟΜ 2'!H130</f>
        <v>481.2</v>
      </c>
      <c r="M24" s="11">
        <f t="shared" si="6"/>
        <v>5.6129709553248575E-3</v>
      </c>
      <c r="N24" s="12">
        <f>L24+'[1]2025 Μάιος'!N24</f>
        <v>1112.7</v>
      </c>
      <c r="O24" s="11">
        <f t="shared" si="7"/>
        <v>3.8444395004002836E-3</v>
      </c>
      <c r="P24" s="12">
        <f t="shared" si="0"/>
        <v>-1112.7</v>
      </c>
      <c r="Q24" s="11" t="e">
        <f t="shared" si="1"/>
        <v>#DIV/0!</v>
      </c>
    </row>
    <row r="25" spans="1:17" ht="20.25" customHeight="1" x14ac:dyDescent="0.25">
      <c r="A25" s="67">
        <v>24</v>
      </c>
      <c r="B25" s="67">
        <v>18</v>
      </c>
      <c r="C25" s="44" t="str">
        <f>[1]ΑΝΤΙΣΤΟΙΧΙΣΗ!F204</f>
        <v>Προμ. Συστ.Πελ. Γυμν.</v>
      </c>
      <c r="D25" s="10">
        <f>'[1]2025_ΕΣΟΔΑ'!H19</f>
        <v>0</v>
      </c>
      <c r="E25" s="11" t="e">
        <f t="shared" si="2"/>
        <v>#DIV/0!</v>
      </c>
      <c r="F25" s="12">
        <f>D25+'[1]2025 Μάιος'!F25</f>
        <v>0</v>
      </c>
      <c r="G25" s="11">
        <f t="shared" si="3"/>
        <v>0</v>
      </c>
      <c r="H25" s="12"/>
      <c r="I25" s="11" t="e">
        <f t="shared" si="4"/>
        <v>#DIV/0!</v>
      </c>
      <c r="J25" s="12">
        <f>H25+'[1]2025 Μάιος'!J25</f>
        <v>0</v>
      </c>
      <c r="K25" s="11" t="e">
        <f t="shared" si="5"/>
        <v>#DIV/0!</v>
      </c>
      <c r="L25" s="68">
        <f>'[1]2024_60-69 ΕΞΟΔΑ+ΟΜ 2'!H131</f>
        <v>0</v>
      </c>
      <c r="M25" s="11">
        <f t="shared" si="6"/>
        <v>0</v>
      </c>
      <c r="N25" s="12">
        <f>L25+'[1]2025 Μάιος'!N25</f>
        <v>0</v>
      </c>
      <c r="O25" s="11">
        <f t="shared" si="7"/>
        <v>0</v>
      </c>
      <c r="P25" s="12">
        <f t="shared" si="0"/>
        <v>0</v>
      </c>
      <c r="Q25" s="11" t="e">
        <f t="shared" si="1"/>
        <v>#DIV/0!</v>
      </c>
    </row>
    <row r="26" spans="1:17" ht="18.75" customHeight="1" x14ac:dyDescent="0.25">
      <c r="A26" s="67">
        <v>25</v>
      </c>
      <c r="B26" s="67">
        <v>19</v>
      </c>
      <c r="C26" s="44" t="str">
        <f>[1]ΑΝΤΙΣΤΟΙΧΙΣΗ!F205</f>
        <v>Προμ.Σύστ.Πελ. TRANSFER</v>
      </c>
      <c r="D26" s="10">
        <f>'[1]2025_ΕΣΟΔΑ'!H20</f>
        <v>0</v>
      </c>
      <c r="E26" s="11" t="e">
        <f t="shared" si="2"/>
        <v>#DIV/0!</v>
      </c>
      <c r="F26" s="12">
        <f>D26+'[1]2025 Μάιος'!F26</f>
        <v>0</v>
      </c>
      <c r="G26" s="11">
        <f t="shared" si="3"/>
        <v>0</v>
      </c>
      <c r="H26" s="12"/>
      <c r="I26" s="11" t="e">
        <f t="shared" si="4"/>
        <v>#DIV/0!</v>
      </c>
      <c r="J26" s="12">
        <f>H26+'[1]2025 Μάιος'!J26</f>
        <v>0</v>
      </c>
      <c r="K26" s="11" t="e">
        <f t="shared" si="5"/>
        <v>#DIV/0!</v>
      </c>
      <c r="L26" s="68">
        <f>'[1]2024_60-69 ΕΞΟΔΑ+ΟΜ 2'!H132</f>
        <v>0</v>
      </c>
      <c r="M26" s="11">
        <f t="shared" si="6"/>
        <v>0</v>
      </c>
      <c r="N26" s="12">
        <f>L26+'[1]2025 Μάιος'!N26</f>
        <v>0</v>
      </c>
      <c r="O26" s="11">
        <f t="shared" si="7"/>
        <v>0</v>
      </c>
      <c r="P26" s="12">
        <f t="shared" si="0"/>
        <v>0</v>
      </c>
      <c r="Q26" s="11" t="e">
        <f t="shared" si="1"/>
        <v>#DIV/0!</v>
      </c>
    </row>
    <row r="27" spans="1:17" ht="23.25" customHeight="1" x14ac:dyDescent="0.25">
      <c r="A27" s="67">
        <v>26</v>
      </c>
      <c r="B27" s="67">
        <v>20</v>
      </c>
      <c r="C27" s="44" t="str">
        <f>[1]ΑΝΤΙΣΤΟΙΧΙΣΗ!F206</f>
        <v>Προμ.Σύστ.Πελ.Εκδρ.- Ξεναγ.</v>
      </c>
      <c r="D27" s="10">
        <f>'[1]2025_ΕΣΟΔΑ'!H21</f>
        <v>0</v>
      </c>
      <c r="E27" s="11" t="e">
        <f t="shared" si="2"/>
        <v>#DIV/0!</v>
      </c>
      <c r="F27" s="12">
        <f>D27+'[1]2025 Μάιος'!F27</f>
        <v>250.7</v>
      </c>
      <c r="G27" s="11">
        <f t="shared" si="3"/>
        <v>1.1615108611968735E-3</v>
      </c>
      <c r="H27" s="12"/>
      <c r="I27" s="11" t="e">
        <f t="shared" si="4"/>
        <v>#DIV/0!</v>
      </c>
      <c r="J27" s="12">
        <f>H27+'[1]2025 Μάιος'!J27</f>
        <v>0</v>
      </c>
      <c r="K27" s="11" t="e">
        <f t="shared" si="5"/>
        <v>#DIV/0!</v>
      </c>
      <c r="L27" s="68">
        <f>'[1]2024_60-69 ΕΞΟΔΑ+ΟΜ 2'!H133</f>
        <v>194.35</v>
      </c>
      <c r="M27" s="11">
        <f t="shared" si="6"/>
        <v>2.2670010498075355E-3</v>
      </c>
      <c r="N27" s="12">
        <f>L27+'[1]2025 Μάιος'!N27</f>
        <v>194.35</v>
      </c>
      <c r="O27" s="11">
        <f t="shared" si="7"/>
        <v>6.7148990464886769E-4</v>
      </c>
      <c r="P27" s="12">
        <f t="shared" si="0"/>
        <v>56.349999999999994</v>
      </c>
      <c r="Q27" s="11">
        <f t="shared" si="1"/>
        <v>0.77522935779816515</v>
      </c>
    </row>
    <row r="28" spans="1:17" ht="23.25" customHeight="1" x14ac:dyDescent="0.25">
      <c r="A28" s="67">
        <v>27</v>
      </c>
      <c r="B28" s="67">
        <v>21</v>
      </c>
      <c r="C28" s="44" t="str">
        <f>[1]ΑΝΤΙΣΤΟΙΧΙΣΗ!F207</f>
        <v>Προμ.Συστ.Πελ.Κρουαζιέρας</v>
      </c>
      <c r="D28" s="10">
        <f>'[1]2025_ΕΣΟΔΑ'!H22</f>
        <v>0</v>
      </c>
      <c r="E28" s="11" t="e">
        <f t="shared" si="2"/>
        <v>#DIV/0!</v>
      </c>
      <c r="F28" s="12">
        <f>D28+'[1]2025 Μάιος'!F28</f>
        <v>0</v>
      </c>
      <c r="G28" s="11">
        <f t="shared" si="3"/>
        <v>0</v>
      </c>
      <c r="H28" s="12"/>
      <c r="I28" s="11" t="e">
        <f t="shared" si="4"/>
        <v>#DIV/0!</v>
      </c>
      <c r="J28" s="12">
        <f>H28+'[1]2025 Μάιος'!J28</f>
        <v>0</v>
      </c>
      <c r="K28" s="11" t="e">
        <f t="shared" si="5"/>
        <v>#DIV/0!</v>
      </c>
      <c r="L28" s="68">
        <f>'[1]2024_60-69 ΕΞΟΔΑ+ΟΜ 2'!H134</f>
        <v>0</v>
      </c>
      <c r="M28" s="11">
        <f t="shared" si="6"/>
        <v>0</v>
      </c>
      <c r="N28" s="12">
        <f>L28+'[1]2025 Μάιος'!N28</f>
        <v>0</v>
      </c>
      <c r="O28" s="11">
        <f t="shared" si="7"/>
        <v>0</v>
      </c>
      <c r="P28" s="12">
        <f t="shared" si="0"/>
        <v>0</v>
      </c>
      <c r="Q28" s="11" t="e">
        <f t="shared" si="1"/>
        <v>#DIV/0!</v>
      </c>
    </row>
    <row r="29" spans="1:17" ht="23.25" customHeight="1" x14ac:dyDescent="0.25">
      <c r="A29" s="67">
        <v>28</v>
      </c>
      <c r="B29" s="67">
        <v>22</v>
      </c>
      <c r="C29" s="44" t="str">
        <f>[1]ΑΝΤΙΣΤΟΙΧΙΣΗ!F208</f>
        <v>Ασυνήθη έσοδα και κέρδη</v>
      </c>
      <c r="D29" s="10">
        <f>'[1]2025_ΕΣΟΔΑ'!H23</f>
        <v>0</v>
      </c>
      <c r="E29" s="11" t="e">
        <f t="shared" si="2"/>
        <v>#DIV/0!</v>
      </c>
      <c r="F29" s="12">
        <f>D29+'[1]2025 Μάιος'!F29</f>
        <v>264.43</v>
      </c>
      <c r="G29" s="11">
        <f t="shared" si="3"/>
        <v>1.2251229239181862E-3</v>
      </c>
      <c r="H29" s="12"/>
      <c r="I29" s="11" t="e">
        <f t="shared" si="4"/>
        <v>#DIV/0!</v>
      </c>
      <c r="J29" s="12">
        <f>H29+'[1]2025 Μάιος'!J29</f>
        <v>0</v>
      </c>
      <c r="K29" s="11" t="e">
        <f t="shared" si="5"/>
        <v>#DIV/0!</v>
      </c>
      <c r="L29" s="68">
        <f>'[1]2024_60-69 ΕΞΟΔΑ+ΟΜ 2'!H135</f>
        <v>114.01</v>
      </c>
      <c r="M29" s="11">
        <f t="shared" si="6"/>
        <v>1.329872856642949E-3</v>
      </c>
      <c r="N29" s="12">
        <f>L29+'[1]2025 Μάιος'!N29</f>
        <v>5580.39</v>
      </c>
      <c r="O29" s="11">
        <f t="shared" si="7"/>
        <v>1.9280553377944404E-2</v>
      </c>
      <c r="P29" s="12">
        <f t="shared" si="0"/>
        <v>-5315.96</v>
      </c>
      <c r="Q29" s="11">
        <f t="shared" si="1"/>
        <v>21.103467836478465</v>
      </c>
    </row>
    <row r="30" spans="1:17" ht="25.5" customHeight="1" x14ac:dyDescent="0.25">
      <c r="A30" s="67">
        <v>29</v>
      </c>
      <c r="B30" s="67">
        <v>23</v>
      </c>
      <c r="C30" s="44" t="str">
        <f>[1]ΑΝΤΙΣΤΟΙΧΙΣΗ!F209</f>
        <v>Φορος Παρεπιδημούντων</v>
      </c>
      <c r="D30" s="10">
        <f>'[1]2025_ΕΣΟΔΑ'!H24</f>
        <v>0</v>
      </c>
      <c r="E30" s="11" t="e">
        <f t="shared" si="2"/>
        <v>#DIV/0!</v>
      </c>
      <c r="F30" s="12">
        <f>D30+'[1]2025 Μάιος'!F30</f>
        <v>-1281.8600000000001</v>
      </c>
      <c r="G30" s="11">
        <f t="shared" si="3"/>
        <v>-5.9389481951887691E-3</v>
      </c>
      <c r="H30" s="12"/>
      <c r="I30" s="11" t="e">
        <f t="shared" si="4"/>
        <v>#DIV/0!</v>
      </c>
      <c r="J30" s="12">
        <f>H30+'[1]2025 Μάιος'!J30</f>
        <v>0</v>
      </c>
      <c r="K30" s="11" t="e">
        <f t="shared" si="5"/>
        <v>#DIV/0!</v>
      </c>
      <c r="L30" s="68">
        <f>'[1]2024_60-69 ΕΞΟΔΑ+ΟΜ 2'!H136</f>
        <v>-403.13</v>
      </c>
      <c r="M30" s="11">
        <f t="shared" si="6"/>
        <v>-4.7023212411057983E-3</v>
      </c>
      <c r="N30" s="12">
        <f>L30+'[1]2025 Μάιος'!N30</f>
        <v>-1356.0500000000002</v>
      </c>
      <c r="O30" s="11">
        <f t="shared" si="7"/>
        <v>-4.6852270913254291E-3</v>
      </c>
      <c r="P30" s="12">
        <f t="shared" si="0"/>
        <v>74.190000000000055</v>
      </c>
      <c r="Q30" s="11">
        <f t="shared" si="1"/>
        <v>1.0578768352238155</v>
      </c>
    </row>
    <row r="31" spans="1:17" ht="24" customHeight="1" x14ac:dyDescent="0.25">
      <c r="A31" s="67">
        <v>30</v>
      </c>
      <c r="B31" s="67">
        <v>24</v>
      </c>
      <c r="C31" s="44" t="str">
        <f>[1]ΑΝΤΙΣΤΟΙΧΙΣΗ!F210</f>
        <v xml:space="preserve">Πρόβλεψη </v>
      </c>
      <c r="D31" s="10">
        <f>'[1]2025_ΕΣΟΔΑ'!H25</f>
        <v>0</v>
      </c>
      <c r="E31" s="11" t="e">
        <f t="shared" si="2"/>
        <v>#DIV/0!</v>
      </c>
      <c r="F31" s="12">
        <f>D31+'[1]2025 Μάιος'!F31</f>
        <v>0</v>
      </c>
      <c r="G31" s="11">
        <f t="shared" si="3"/>
        <v>0</v>
      </c>
      <c r="H31" s="12"/>
      <c r="I31" s="11" t="e">
        <f t="shared" si="4"/>
        <v>#DIV/0!</v>
      </c>
      <c r="J31" s="12">
        <f>H31+'[1]2025 Μάιος'!J31</f>
        <v>0</v>
      </c>
      <c r="K31" s="11" t="e">
        <f t="shared" si="5"/>
        <v>#DIV/0!</v>
      </c>
      <c r="L31" s="68">
        <f>'[1]2024_60-69 ΕΞΟΔΑ+ΟΜ 2'!H137</f>
        <v>0</v>
      </c>
      <c r="M31" s="11">
        <f t="shared" si="6"/>
        <v>0</v>
      </c>
      <c r="N31" s="12">
        <f>L31+'[1]2025 Μάιος'!N31</f>
        <v>0</v>
      </c>
      <c r="O31" s="11">
        <f t="shared" si="7"/>
        <v>0</v>
      </c>
      <c r="P31" s="12">
        <f t="shared" si="0"/>
        <v>0</v>
      </c>
      <c r="Q31" s="11" t="e">
        <f t="shared" si="1"/>
        <v>#DIV/0!</v>
      </c>
    </row>
    <row r="32" spans="1:17" ht="15" customHeight="1" x14ac:dyDescent="0.25">
      <c r="A32" s="67">
        <v>31</v>
      </c>
      <c r="B32" s="67">
        <v>25</v>
      </c>
      <c r="C32" s="44">
        <f>[1]ΑΝΤΙΣΤΟΙΧΙΣΗ!F211</f>
        <v>0</v>
      </c>
      <c r="D32" s="10">
        <f>'[1]2025_ΕΣΟΔΑ'!H26</f>
        <v>0</v>
      </c>
      <c r="E32" s="11" t="e">
        <f t="shared" si="2"/>
        <v>#DIV/0!</v>
      </c>
      <c r="F32" s="12">
        <f>D32+'[1]2025 Μάιος'!F32</f>
        <v>0</v>
      </c>
      <c r="G32" s="11">
        <f t="shared" si="3"/>
        <v>0</v>
      </c>
      <c r="H32" s="12"/>
      <c r="I32" s="11" t="e">
        <f t="shared" si="4"/>
        <v>#DIV/0!</v>
      </c>
      <c r="J32" s="12">
        <f>H32+'[1]2025 Μάιος'!J32</f>
        <v>0</v>
      </c>
      <c r="K32" s="11" t="e">
        <f t="shared" si="5"/>
        <v>#DIV/0!</v>
      </c>
      <c r="L32" s="68">
        <f>'[1]2024_60-69 ΕΞΟΔΑ+ΟΜ 2'!H138</f>
        <v>0</v>
      </c>
      <c r="M32" s="11">
        <f t="shared" si="6"/>
        <v>0</v>
      </c>
      <c r="N32" s="12">
        <f>L32+'[1]2025 Μάιος'!N32</f>
        <v>0</v>
      </c>
      <c r="O32" s="11">
        <f t="shared" si="7"/>
        <v>0</v>
      </c>
      <c r="P32" s="12">
        <f t="shared" si="0"/>
        <v>0</v>
      </c>
      <c r="Q32" s="11" t="e">
        <f t="shared" si="1"/>
        <v>#DIV/0!</v>
      </c>
    </row>
    <row r="33" spans="1:17" ht="29.25" customHeight="1" x14ac:dyDescent="0.25">
      <c r="A33" s="67">
        <v>32</v>
      </c>
      <c r="B33" s="67">
        <v>26</v>
      </c>
      <c r="C33" s="44">
        <f>[1]ΑΝΤΙΣΤΟΙΧΙΣΗ!F212</f>
        <v>0</v>
      </c>
      <c r="D33" s="10">
        <f>'[1]2025_ΕΣΟΔΑ'!H27</f>
        <v>0</v>
      </c>
      <c r="E33" s="11" t="e">
        <f t="shared" si="2"/>
        <v>#DIV/0!</v>
      </c>
      <c r="F33" s="12">
        <f>D33+'[1]2025 Μάιος'!F33</f>
        <v>0</v>
      </c>
      <c r="G33" s="11">
        <f t="shared" si="3"/>
        <v>0</v>
      </c>
      <c r="H33" s="12"/>
      <c r="I33" s="11" t="e">
        <f t="shared" si="4"/>
        <v>#DIV/0!</v>
      </c>
      <c r="J33" s="12">
        <f>H33+'[1]2025 Μάιος'!J33</f>
        <v>0</v>
      </c>
      <c r="K33" s="11" t="e">
        <f t="shared" si="5"/>
        <v>#DIV/0!</v>
      </c>
      <c r="L33" s="68">
        <f>'[1]2024_60-69 ΕΞΟΔΑ+ΟΜ 2'!H139</f>
        <v>0</v>
      </c>
      <c r="M33" s="11">
        <f t="shared" si="6"/>
        <v>0</v>
      </c>
      <c r="N33" s="12">
        <f>L33+'[1]2025 Μάιος'!N33</f>
        <v>0</v>
      </c>
      <c r="O33" s="11">
        <f t="shared" si="7"/>
        <v>0</v>
      </c>
      <c r="P33" s="12">
        <f t="shared" si="0"/>
        <v>0</v>
      </c>
      <c r="Q33" s="11" t="e">
        <f t="shared" si="1"/>
        <v>#DIV/0!</v>
      </c>
    </row>
    <row r="34" spans="1:17" ht="41.25" customHeight="1" x14ac:dyDescent="0.25">
      <c r="A34" s="67">
        <v>33</v>
      </c>
      <c r="B34" s="67">
        <v>27</v>
      </c>
      <c r="C34" s="44">
        <f>[1]ΑΝΤΙΣΤΟΙΧΙΣΗ!F213</f>
        <v>0</v>
      </c>
      <c r="D34" s="10">
        <f>'[1]2025_ΕΣΟΔΑ'!H28</f>
        <v>0</v>
      </c>
      <c r="E34" s="11" t="e">
        <f t="shared" si="2"/>
        <v>#DIV/0!</v>
      </c>
      <c r="F34" s="12">
        <f>D34+'[1]2025 Μάιος'!F34</f>
        <v>0</v>
      </c>
      <c r="G34" s="11">
        <f t="shared" si="3"/>
        <v>0</v>
      </c>
      <c r="H34" s="12"/>
      <c r="I34" s="11" t="e">
        <f t="shared" si="4"/>
        <v>#DIV/0!</v>
      </c>
      <c r="J34" s="12">
        <f>H34+'[1]2025 Μάιος'!J34</f>
        <v>0</v>
      </c>
      <c r="K34" s="11" t="e">
        <f t="shared" si="5"/>
        <v>#DIV/0!</v>
      </c>
      <c r="L34" s="68">
        <f>'[1]2024_60-69 ΕΞΟΔΑ+ΟΜ 2'!H140</f>
        <v>0</v>
      </c>
      <c r="M34" s="11">
        <f t="shared" si="6"/>
        <v>0</v>
      </c>
      <c r="N34" s="12">
        <f>L34+'[1]2025 Μάιος'!N34</f>
        <v>0</v>
      </c>
      <c r="O34" s="11">
        <f t="shared" si="7"/>
        <v>0</v>
      </c>
      <c r="P34" s="12">
        <f t="shared" si="0"/>
        <v>0</v>
      </c>
      <c r="Q34" s="11" t="e">
        <f t="shared" si="1"/>
        <v>#DIV/0!</v>
      </c>
    </row>
    <row r="35" spans="1:17" ht="80.25" customHeight="1" x14ac:dyDescent="0.25">
      <c r="A35" s="67">
        <v>34</v>
      </c>
      <c r="B35" s="67">
        <v>28</v>
      </c>
      <c r="C35" s="44">
        <f>[1]ΑΝΤΙΣΤΟΙΧΙΣΗ!F214</f>
        <v>0</v>
      </c>
      <c r="D35" s="10">
        <f>'[1]2025_ΕΣΟΔΑ'!H29</f>
        <v>0</v>
      </c>
      <c r="E35" s="11" t="e">
        <f t="shared" si="2"/>
        <v>#DIV/0!</v>
      </c>
      <c r="F35" s="12">
        <f>D35+'[1]2025 Μάιος'!F35</f>
        <v>0</v>
      </c>
      <c r="G35" s="11">
        <f t="shared" si="3"/>
        <v>0</v>
      </c>
      <c r="H35" s="12"/>
      <c r="I35" s="11" t="e">
        <f t="shared" si="4"/>
        <v>#DIV/0!</v>
      </c>
      <c r="J35" s="12">
        <f>H35+'[1]2025 Μάιος'!J35</f>
        <v>0</v>
      </c>
      <c r="K35" s="11" t="e">
        <f t="shared" si="5"/>
        <v>#DIV/0!</v>
      </c>
      <c r="L35" s="68">
        <f>'[1]2024_60-69 ΕΞΟΔΑ+ΟΜ 2'!H141</f>
        <v>0</v>
      </c>
      <c r="M35" s="11">
        <f t="shared" si="6"/>
        <v>0</v>
      </c>
      <c r="N35" s="12">
        <f>L35+'[1]2025 Μάιος'!N35</f>
        <v>0</v>
      </c>
      <c r="O35" s="11">
        <f t="shared" si="7"/>
        <v>0</v>
      </c>
      <c r="P35" s="12">
        <f t="shared" si="0"/>
        <v>0</v>
      </c>
      <c r="Q35" s="11" t="e">
        <f t="shared" si="1"/>
        <v>#DIV/0!</v>
      </c>
    </row>
    <row r="36" spans="1:17" ht="21" customHeight="1" x14ac:dyDescent="0.25">
      <c r="A36" s="67">
        <v>35</v>
      </c>
      <c r="B36" s="67">
        <v>29</v>
      </c>
      <c r="C36" s="44">
        <f>[1]ΑΝΤΙΣΤΟΙΧΙΣΗ!F215</f>
        <v>0</v>
      </c>
      <c r="D36" s="10">
        <f>'[1]2025_ΕΣΟΔΑ'!H30</f>
        <v>0</v>
      </c>
      <c r="E36" s="11" t="e">
        <f t="shared" si="2"/>
        <v>#DIV/0!</v>
      </c>
      <c r="F36" s="12">
        <f>D36+'[1]2025 Μάιος'!F36</f>
        <v>0</v>
      </c>
      <c r="G36" s="11">
        <f t="shared" si="3"/>
        <v>0</v>
      </c>
      <c r="H36" s="12"/>
      <c r="I36" s="11" t="e">
        <f t="shared" si="4"/>
        <v>#DIV/0!</v>
      </c>
      <c r="J36" s="12">
        <f>H36+'[1]2025 Μάιος'!J36</f>
        <v>0</v>
      </c>
      <c r="K36" s="11" t="e">
        <f t="shared" si="5"/>
        <v>#DIV/0!</v>
      </c>
      <c r="L36" s="68">
        <f>'[1]2024_60-69 ΕΞΟΔΑ+ΟΜ 2'!H142</f>
        <v>0</v>
      </c>
      <c r="M36" s="11">
        <f t="shared" si="6"/>
        <v>0</v>
      </c>
      <c r="N36" s="12">
        <f>L36+'[1]2025 Μάιος'!N36</f>
        <v>0</v>
      </c>
      <c r="O36" s="11">
        <f t="shared" si="7"/>
        <v>0</v>
      </c>
      <c r="P36" s="12">
        <f t="shared" si="0"/>
        <v>0</v>
      </c>
      <c r="Q36" s="11" t="e">
        <f t="shared" si="1"/>
        <v>#DIV/0!</v>
      </c>
    </row>
    <row r="37" spans="1:17" ht="28.5" customHeight="1" x14ac:dyDescent="0.25">
      <c r="A37" s="67">
        <v>36</v>
      </c>
      <c r="B37" s="67">
        <v>30</v>
      </c>
      <c r="C37" s="44">
        <f>[1]ΑΝΤΙΣΤΟΙΧΙΣΗ!F216</f>
        <v>0</v>
      </c>
      <c r="D37" s="10">
        <f>'[1]2025_ΕΣΟΔΑ'!H31</f>
        <v>0</v>
      </c>
      <c r="E37" s="11" t="e">
        <f t="shared" si="2"/>
        <v>#DIV/0!</v>
      </c>
      <c r="F37" s="12">
        <f>D37+'[1]2025 Μάιος'!F37</f>
        <v>0</v>
      </c>
      <c r="G37" s="11">
        <f t="shared" si="3"/>
        <v>0</v>
      </c>
      <c r="H37" s="12"/>
      <c r="I37" s="11" t="e">
        <f t="shared" si="4"/>
        <v>#DIV/0!</v>
      </c>
      <c r="J37" s="12">
        <f>H37+'[1]2025 Μάιος'!J37</f>
        <v>0</v>
      </c>
      <c r="K37" s="11" t="e">
        <f t="shared" si="5"/>
        <v>#DIV/0!</v>
      </c>
      <c r="L37" s="68">
        <f>'[1]2024_60-69 ΕΞΟΔΑ+ΟΜ 2'!H143</f>
        <v>0</v>
      </c>
      <c r="M37" s="11">
        <f t="shared" si="6"/>
        <v>0</v>
      </c>
      <c r="N37" s="12">
        <f>L37+'[1]2025 Μάιος'!N37</f>
        <v>0</v>
      </c>
      <c r="O37" s="11">
        <f t="shared" si="7"/>
        <v>0</v>
      </c>
      <c r="P37" s="12">
        <f t="shared" si="0"/>
        <v>0</v>
      </c>
      <c r="Q37" s="11" t="e">
        <f t="shared" si="1"/>
        <v>#DIV/0!</v>
      </c>
    </row>
    <row r="38" spans="1:17" ht="28.5" customHeight="1" x14ac:dyDescent="0.25">
      <c r="A38" s="60">
        <v>37</v>
      </c>
      <c r="B38" s="60"/>
      <c r="C38" s="6" t="s">
        <v>17</v>
      </c>
      <c r="D38" s="7">
        <f>'[1]2025_ΕΣΟΔΑ'!H32</f>
        <v>0</v>
      </c>
      <c r="E38" s="8"/>
      <c r="F38" s="7">
        <f>'[1]2025_ΕΣΟΔΑ'!H34</f>
        <v>215839.56584070798</v>
      </c>
      <c r="G38" s="8"/>
      <c r="H38" s="7">
        <f t="shared" ref="H38:N38" si="8">SUM(H8:H31)</f>
        <v>0</v>
      </c>
      <c r="I38" s="8"/>
      <c r="J38" s="7">
        <f t="shared" si="8"/>
        <v>0</v>
      </c>
      <c r="K38" s="8"/>
      <c r="L38" s="7">
        <f t="shared" si="8"/>
        <v>85729.999999999985</v>
      </c>
      <c r="M38" s="8"/>
      <c r="N38" s="7">
        <f t="shared" si="8"/>
        <v>289431.00805309741</v>
      </c>
      <c r="O38" s="8"/>
      <c r="P38" s="7">
        <f>SUM(P8:P31)</f>
        <v>-73591.442212389389</v>
      </c>
      <c r="Q38" s="8"/>
    </row>
    <row r="39" spans="1:17" ht="28.5" customHeight="1" x14ac:dyDescent="0.25">
      <c r="A39" s="60">
        <v>38</v>
      </c>
      <c r="B39" s="60"/>
      <c r="C39" s="6" t="s">
        <v>18</v>
      </c>
      <c r="D39" s="7">
        <f>D7-D38</f>
        <v>0</v>
      </c>
      <c r="E39" s="8"/>
      <c r="F39" s="7">
        <f>F7-F38</f>
        <v>0</v>
      </c>
      <c r="G39" s="8"/>
      <c r="H39" s="7">
        <f>H7-H38</f>
        <v>0</v>
      </c>
      <c r="I39" s="8"/>
      <c r="J39" s="7">
        <f>J7-J38</f>
        <v>0</v>
      </c>
      <c r="K39" s="8"/>
      <c r="L39" s="7">
        <f>L7-L38</f>
        <v>0</v>
      </c>
      <c r="M39" s="8"/>
      <c r="N39" s="7">
        <f>N7-N38</f>
        <v>0</v>
      </c>
      <c r="O39" s="8"/>
      <c r="P39" s="7">
        <f>P7-P38</f>
        <v>0</v>
      </c>
      <c r="Q39" s="8"/>
    </row>
    <row r="40" spans="1:17" ht="28.5" customHeight="1" x14ac:dyDescent="0.25">
      <c r="A40" s="58">
        <v>39</v>
      </c>
      <c r="B40" s="58"/>
      <c r="C40" s="58" t="s">
        <v>160</v>
      </c>
      <c r="D40" s="181" t="str">
        <f>[1]ΑΝΤΙΣΤΟΙΧΙΣΗ!$F$32</f>
        <v xml:space="preserve">ΠΡΑΓΜΑΤΟΠΟΙΗΘΕΝΤΑ ΜΗΝΟΣ ΤΡΕΧ. ΕΤΟΥΣ </v>
      </c>
      <c r="E40" s="181"/>
      <c r="F40" s="181"/>
      <c r="G40" s="181"/>
      <c r="H40" s="181" t="str">
        <f>[1]ΑΝΤΙΣΤΟΙΧΙΣΗ!$F$35</f>
        <v>ΠΡΟΥΠΟΛΟΓΙΣΜΟΣ ΤΡΕΧΟΝΤΟΣ ΕΤΟΥΣ</v>
      </c>
      <c r="I40" s="181"/>
      <c r="J40" s="181"/>
      <c r="K40" s="181"/>
      <c r="L40" s="181" t="str">
        <f>[1]ΑΝΤΙΣΤΟΙΧΙΣΗ!$F$68</f>
        <v>ΠΡΑΓΜΑΤΟΠΟΙΗΘΕΝΤΑ ΠΡΟΗΓΟΥΜΕΝΟΥ ΕΤΟΥΣ</v>
      </c>
      <c r="M40" s="181"/>
      <c r="N40" s="181"/>
      <c r="O40" s="181">
        <f>[1]ΑΝΤΙΣΤΟΙΧΙΣΗ!$D$33</f>
        <v>2024</v>
      </c>
      <c r="P40" s="182" t="str">
        <f>[1]ΑΝΤΙΣΤΟΙΧΙΣΗ!$F$100</f>
        <v xml:space="preserve">ΣΥΓΚΡΙΣΕΙΣ </v>
      </c>
      <c r="Q40" s="182">
        <f>[1]ΑΝΤΙΣΤΟΙΧΙΣΗ!$H$141</f>
        <v>2024</v>
      </c>
    </row>
    <row r="41" spans="1:17" ht="28.5" customHeight="1" x14ac:dyDescent="0.25">
      <c r="A41" s="60">
        <v>40</v>
      </c>
      <c r="B41" s="60"/>
      <c r="C41" s="5" t="s">
        <v>161</v>
      </c>
      <c r="D41" s="179" t="str">
        <f>[1]ΑΝΤΙΣΤΟΙΧΙΣΗ!$F$111</f>
        <v xml:space="preserve">ΙΟΥΝΙΟΣ ΤΡΕΧΟΝ ΕΤΟΣ </v>
      </c>
      <c r="E41" s="179"/>
      <c r="F41" s="179"/>
      <c r="G41" s="61">
        <f>[1]ΑΝΤΙΣΤΟΙΧΙΣΗ!$D$34</f>
        <v>2025</v>
      </c>
      <c r="H41" s="179" t="str">
        <f>[1]ΑΝΤΙΣΤΟΙΧΙΣΗ!$F$111</f>
        <v xml:space="preserve">ΙΟΥΝΙΟΣ ΤΡΕΧΟΝ ΕΤΟΣ </v>
      </c>
      <c r="I41" s="179"/>
      <c r="J41" s="179"/>
      <c r="K41" s="61">
        <f>[1]ΑΝΤΙΣΤΟΙΧΙΣΗ!$D$34</f>
        <v>2025</v>
      </c>
      <c r="L41" s="179" t="str">
        <f>[1]ΑΝΤΙΣΤΟΙΧΙΣΗ!$F$125</f>
        <v>ΙΟΥΝΙΟΣ ΠΡΟΗΓΟΥΜΕΝΟΥ ΕΤΟΥΣ</v>
      </c>
      <c r="M41" s="179"/>
      <c r="N41" s="179"/>
      <c r="O41" s="61">
        <f>[1]ΑΝΤΙΣΤΟΙΧΙΣΗ!$D$33</f>
        <v>2024</v>
      </c>
      <c r="P41" s="179"/>
      <c r="Q41" s="179"/>
    </row>
    <row r="42" spans="1:17" ht="28.5" customHeight="1" x14ac:dyDescent="0.25">
      <c r="A42" s="69">
        <v>41</v>
      </c>
      <c r="B42" s="69" t="s">
        <v>19</v>
      </c>
      <c r="C42" s="62" t="s">
        <v>20</v>
      </c>
      <c r="D42" s="62"/>
      <c r="E42" s="63" t="s">
        <v>22</v>
      </c>
      <c r="F42" s="63" t="s">
        <v>23</v>
      </c>
      <c r="G42" s="63" t="s">
        <v>24</v>
      </c>
      <c r="H42" s="63" t="s">
        <v>21</v>
      </c>
      <c r="I42" s="63" t="s">
        <v>22</v>
      </c>
      <c r="J42" s="63" t="s">
        <v>23</v>
      </c>
      <c r="K42" s="63" t="s">
        <v>24</v>
      </c>
      <c r="L42" s="63" t="s">
        <v>21</v>
      </c>
      <c r="M42" s="63" t="s">
        <v>25</v>
      </c>
      <c r="N42" s="63" t="s">
        <v>26</v>
      </c>
      <c r="O42" s="63" t="s">
        <v>169</v>
      </c>
      <c r="P42" s="63" t="s">
        <v>28</v>
      </c>
      <c r="Q42" s="63" t="s">
        <v>29</v>
      </c>
    </row>
    <row r="43" spans="1:17" ht="15" customHeight="1" x14ac:dyDescent="0.25">
      <c r="A43" s="60">
        <v>42</v>
      </c>
      <c r="B43" s="70" t="s">
        <v>2</v>
      </c>
      <c r="C43" s="6" t="s">
        <v>31</v>
      </c>
      <c r="D43" s="7">
        <f>SUM(D44:D73)</f>
        <v>7839.9766666666674</v>
      </c>
      <c r="E43" s="8"/>
      <c r="F43" s="7">
        <f>SUM(F44:F73)</f>
        <v>230982.36</v>
      </c>
      <c r="G43" s="8"/>
      <c r="H43" s="7">
        <f>SUM(H44:H73)</f>
        <v>0</v>
      </c>
      <c r="I43" s="8"/>
      <c r="J43" s="7">
        <f>SUM(J44:J73)</f>
        <v>0</v>
      </c>
      <c r="K43" s="8"/>
      <c r="L43" s="7">
        <f>SUM(L44:L73)</f>
        <v>52568.858999999997</v>
      </c>
      <c r="M43" s="8"/>
      <c r="N43" s="7">
        <f>SUM(N44:N73)</f>
        <v>280771.37900000002</v>
      </c>
      <c r="O43" s="8"/>
      <c r="P43" s="7">
        <f>SUM(P44:P73)</f>
        <v>0</v>
      </c>
      <c r="Q43" s="8"/>
    </row>
    <row r="44" spans="1:17" ht="15" customHeight="1" x14ac:dyDescent="0.25">
      <c r="A44" s="67">
        <v>43</v>
      </c>
      <c r="B44" s="67">
        <v>1</v>
      </c>
      <c r="C44" s="44" t="str">
        <f>[1]ΑΝΤΙΣΤΟΙΧΙΣΗ!I187</f>
        <v>Μικτές Αποδοχές H.Keepin (Α.Κ.Υπ.)</v>
      </c>
      <c r="D44" s="14">
        <f>'[1]2025_60-69 ΕΞΟΔΑ+ΟΜ 2'!I4</f>
        <v>0</v>
      </c>
      <c r="E44" s="15">
        <f>D44/$D$43</f>
        <v>0</v>
      </c>
      <c r="F44" s="10">
        <f>D44+'[1]2025 Μάιος'!F44</f>
        <v>17090.260000000002</v>
      </c>
      <c r="G44" s="15">
        <f>F44/$F$43</f>
        <v>7.3989459627999313E-2</v>
      </c>
      <c r="H44" s="14"/>
      <c r="I44" s="16"/>
      <c r="J44" s="10">
        <f>H44</f>
        <v>0</v>
      </c>
      <c r="K44" s="17" t="e">
        <f>J44/$J$43</f>
        <v>#DIV/0!</v>
      </c>
      <c r="L44" s="14">
        <f>'[1]2024_60-69 ΕΞΟΔΑ+ΟΜ 2'!I4</f>
        <v>4919.01</v>
      </c>
      <c r="M44" s="15">
        <f>L44/$L$43</f>
        <v>9.3572698619918696E-2</v>
      </c>
      <c r="N44" s="10">
        <f>L44+'[1]2025 Μάιος'!N44</f>
        <v>24796.760000000002</v>
      </c>
      <c r="O44" s="15">
        <f>N44/$N$43</f>
        <v>8.8316551666756601E-2</v>
      </c>
      <c r="P44" s="10"/>
      <c r="Q44" s="15"/>
    </row>
    <row r="45" spans="1:17" ht="15" customHeight="1" x14ac:dyDescent="0.25">
      <c r="A45" s="67">
        <v>44</v>
      </c>
      <c r="B45" s="67">
        <v>2</v>
      </c>
      <c r="C45" s="44" t="str">
        <f>[1]ΑΝΤΙΣΤΟΙΧΙΣΗ!I188</f>
        <v>Μικτές Αποδοχές Operation (Α.Κ.Operation )</v>
      </c>
      <c r="D45" s="14">
        <f>'[1]2025_60-69 ΕΞΟΔΑ+ΟΜ 2'!I5</f>
        <v>0</v>
      </c>
      <c r="E45" s="15">
        <f t="shared" ref="E45:E73" si="9">D45/$D$43</f>
        <v>0</v>
      </c>
      <c r="F45" s="10">
        <f>D45+'[1]2025 Μάιος'!F45</f>
        <v>24880</v>
      </c>
      <c r="G45" s="15">
        <f t="shared" ref="G45:G73" si="10">F45/$F$43</f>
        <v>0.10771385312713924</v>
      </c>
      <c r="H45" s="14"/>
      <c r="I45" s="16" t="e">
        <f>H45/$I$39</f>
        <v>#DIV/0!</v>
      </c>
      <c r="J45" s="10">
        <f>H45</f>
        <v>0</v>
      </c>
      <c r="K45" s="17" t="e">
        <f t="shared" ref="K45:K73" si="11">J45/$J$43</f>
        <v>#DIV/0!</v>
      </c>
      <c r="L45" s="14">
        <f>'[1]2024_60-69 ΕΞΟΔΑ+ΟΜ 2'!I5</f>
        <v>4144.0200000000004</v>
      </c>
      <c r="M45" s="15">
        <f t="shared" ref="M45:M73" si="12">L45/$L$43</f>
        <v>7.8830320437428561E-2</v>
      </c>
      <c r="N45" s="10">
        <f>L45+'[1]2025 Μάιος'!N45</f>
        <v>33311.75</v>
      </c>
      <c r="O45" s="15">
        <f t="shared" ref="O45:O73" si="13">N45/$N$43</f>
        <v>0.11864368127066113</v>
      </c>
      <c r="P45" s="10"/>
      <c r="Q45" s="15">
        <f>N45/F45</f>
        <v>1.3388967041800643</v>
      </c>
    </row>
    <row r="46" spans="1:17" ht="15" customHeight="1" x14ac:dyDescent="0.25">
      <c r="A46" s="67">
        <v>45</v>
      </c>
      <c r="B46" s="67">
        <v>3</v>
      </c>
      <c r="C46" s="44" t="str">
        <f>[1]ΑΝΤΙΣΤΟΙΧΙΣΗ!I189</f>
        <v>Μικτές Αποδοχές Maintenance (Α.Κ.Υπ.)</v>
      </c>
      <c r="D46" s="14">
        <f>'[1]2025_60-69 ΕΞΟΔΑ+ΟΜ 2'!I6</f>
        <v>0</v>
      </c>
      <c r="E46" s="15">
        <f t="shared" si="9"/>
        <v>0</v>
      </c>
      <c r="F46" s="10">
        <f>D46+'[1]2025 Μάιος'!F46</f>
        <v>14200.8</v>
      </c>
      <c r="G46" s="15">
        <f t="shared" si="10"/>
        <v>6.1480019513178406E-2</v>
      </c>
      <c r="H46" s="14"/>
      <c r="I46" s="16" t="e">
        <f t="shared" ref="I46:I76" si="14">H46/$I$39</f>
        <v>#DIV/0!</v>
      </c>
      <c r="J46" s="10">
        <f t="shared" ref="J46:J73" si="15">H46</f>
        <v>0</v>
      </c>
      <c r="K46" s="17" t="e">
        <f t="shared" si="11"/>
        <v>#DIV/0!</v>
      </c>
      <c r="L46" s="14">
        <f>'[1]2024_60-69 ΕΞΟΔΑ+ΟΜ 2'!I6</f>
        <v>2653.87</v>
      </c>
      <c r="M46" s="15">
        <f t="shared" si="12"/>
        <v>5.048369035363693E-2</v>
      </c>
      <c r="N46" s="10">
        <f>L46+'[1]2025 Μάιος'!N46</f>
        <v>17339.719999999998</v>
      </c>
      <c r="O46" s="15">
        <f t="shared" si="13"/>
        <v>6.1757434328803137E-2</v>
      </c>
      <c r="P46" s="10"/>
      <c r="Q46" s="15">
        <f t="shared" ref="Q46:Q73" si="16">N46/F46</f>
        <v>1.2210382513661202</v>
      </c>
    </row>
    <row r="47" spans="1:17" ht="15" customHeight="1" x14ac:dyDescent="0.25">
      <c r="A47" s="67">
        <v>46</v>
      </c>
      <c r="B47" s="67">
        <v>4</v>
      </c>
      <c r="C47" s="71" t="str">
        <f>[1]ΑΝΤΙΣΤΟΙΧΙΣΗ!I190</f>
        <v>Ασφαλιστικές εισφορές (Α.Κ.HOUSE KEEPING)</v>
      </c>
      <c r="D47" s="14">
        <f>'[1]2025_60-69 ΕΞΟΔΑ+ΟΜ 2'!I7</f>
        <v>0</v>
      </c>
      <c r="E47" s="15">
        <f t="shared" si="9"/>
        <v>0</v>
      </c>
      <c r="F47" s="10">
        <f>D47+'[1]2025 Μάιος'!F47</f>
        <v>3672.9500000000003</v>
      </c>
      <c r="G47" s="15">
        <f t="shared" si="10"/>
        <v>1.5901430741291241E-2</v>
      </c>
      <c r="H47" s="14"/>
      <c r="I47" s="16" t="e">
        <f t="shared" si="14"/>
        <v>#DIV/0!</v>
      </c>
      <c r="J47" s="10">
        <f t="shared" si="15"/>
        <v>0</v>
      </c>
      <c r="K47" s="17" t="e">
        <f t="shared" si="11"/>
        <v>#DIV/0!</v>
      </c>
      <c r="L47" s="14">
        <f>'[1]2024_60-69 ΕΞΟΔΑ+ΟΜ 2'!I7</f>
        <v>1170.8600000000001</v>
      </c>
      <c r="M47" s="15">
        <f t="shared" si="12"/>
        <v>2.2272882125898914E-2</v>
      </c>
      <c r="N47" s="10">
        <f>L47+'[1]2025 Μάιος'!N47</f>
        <v>5980.1399999999994</v>
      </c>
      <c r="O47" s="15">
        <f t="shared" si="13"/>
        <v>2.1298965803775886E-2</v>
      </c>
      <c r="P47" s="10"/>
      <c r="Q47" s="15">
        <f t="shared" si="16"/>
        <v>1.6281572033379161</v>
      </c>
    </row>
    <row r="48" spans="1:17" ht="15" customHeight="1" x14ac:dyDescent="0.25">
      <c r="A48" s="67">
        <v>47</v>
      </c>
      <c r="B48" s="67">
        <v>5</v>
      </c>
      <c r="C48" s="71" t="str">
        <f>[1]ΑΝΤΙΣΤΟΙΧΙΣΗ!I191</f>
        <v>Ασφαλιστικές εισφορές (Α.Κ. OPERATION DEP )</v>
      </c>
      <c r="D48" s="14">
        <f>'[1]2025_60-69 ΕΞΟΔΑ+ΟΜ 2'!I8</f>
        <v>0</v>
      </c>
      <c r="E48" s="15">
        <f t="shared" si="9"/>
        <v>0</v>
      </c>
      <c r="F48" s="10">
        <f>D48+'[1]2025 Μάιος'!F48</f>
        <v>4508.5199999999995</v>
      </c>
      <c r="G48" s="15">
        <f t="shared" si="10"/>
        <v>1.9518893131059877E-2</v>
      </c>
      <c r="H48" s="14"/>
      <c r="I48" s="16" t="e">
        <f t="shared" si="14"/>
        <v>#DIV/0!</v>
      </c>
      <c r="J48" s="10">
        <f t="shared" si="15"/>
        <v>0</v>
      </c>
      <c r="K48" s="17" t="e">
        <f t="shared" si="11"/>
        <v>#DIV/0!</v>
      </c>
      <c r="L48" s="14">
        <f>'[1]2024_60-69 ΕΞΟΔΑ+ΟΜ 2'!I8</f>
        <v>947.22</v>
      </c>
      <c r="M48" s="15">
        <f t="shared" si="12"/>
        <v>1.8018652449732647E-2</v>
      </c>
      <c r="N48" s="10">
        <f>L48+'[1]2025 Μάιος'!N48</f>
        <v>6569.4900000000007</v>
      </c>
      <c r="O48" s="15">
        <f t="shared" si="13"/>
        <v>2.3398004538062265E-2</v>
      </c>
      <c r="P48" s="10"/>
      <c r="Q48" s="15">
        <f t="shared" si="16"/>
        <v>1.4571278379601291</v>
      </c>
    </row>
    <row r="49" spans="1:17" ht="28.5" customHeight="1" x14ac:dyDescent="0.25">
      <c r="A49" s="67">
        <v>48</v>
      </c>
      <c r="B49" s="67">
        <v>6</v>
      </c>
      <c r="C49" s="71" t="str">
        <f>[1]ΑΝΤΙΣΤΟΙΧΙΣΗ!I192</f>
        <v>Ασφαλιστικές εισφορές (Α.Κ. MAINTENANCE DEP )</v>
      </c>
      <c r="D49" s="14">
        <f>'[1]2025_60-69 ΕΞΟΔΑ+ΟΜ 2'!I9</f>
        <v>0</v>
      </c>
      <c r="E49" s="15">
        <f t="shared" si="9"/>
        <v>0</v>
      </c>
      <c r="F49" s="10">
        <f>D49+'[1]2025 Μάιος'!F49</f>
        <v>3032.88</v>
      </c>
      <c r="G49" s="15">
        <f t="shared" si="10"/>
        <v>1.3130353330877736E-2</v>
      </c>
      <c r="H49" s="14"/>
      <c r="I49" s="16" t="e">
        <f t="shared" si="14"/>
        <v>#DIV/0!</v>
      </c>
      <c r="J49" s="10">
        <f t="shared" si="15"/>
        <v>0</v>
      </c>
      <c r="K49" s="17" t="e">
        <f t="shared" si="11"/>
        <v>#DIV/0!</v>
      </c>
      <c r="L49" s="14">
        <f>'[1]2024_60-69 ΕΞΟΔΑ+ΟΜ 2'!I9</f>
        <v>776.3</v>
      </c>
      <c r="M49" s="15">
        <f t="shared" si="12"/>
        <v>1.4767297878768874E-2</v>
      </c>
      <c r="N49" s="10">
        <f>L49+'[1]2025 Μάιος'!N49</f>
        <v>4659.2300000000005</v>
      </c>
      <c r="O49" s="15">
        <f t="shared" si="13"/>
        <v>1.6594390840670409E-2</v>
      </c>
      <c r="P49" s="10"/>
      <c r="Q49" s="15">
        <f t="shared" si="16"/>
        <v>1.5362394819445544</v>
      </c>
    </row>
    <row r="50" spans="1:17" ht="15" customHeight="1" x14ac:dyDescent="0.25">
      <c r="A50" s="67">
        <v>49</v>
      </c>
      <c r="B50" s="67">
        <v>7</v>
      </c>
      <c r="C50" s="45" t="str">
        <f>[1]ΑΝΤΙΣΤΟΙΧΙΣΗ!I193</f>
        <v xml:space="preserve">Ενοίκια </v>
      </c>
      <c r="D50" s="14">
        <f>'[1]2025_60-69 ΕΞΟΔΑ+ΟΜ 2'!I10</f>
        <v>0</v>
      </c>
      <c r="E50" s="15">
        <f t="shared" si="9"/>
        <v>0</v>
      </c>
      <c r="F50" s="10">
        <f>D50+'[1]2025 Μάιος'!F50</f>
        <v>47267</v>
      </c>
      <c r="G50" s="15">
        <f t="shared" si="10"/>
        <v>0.20463467426690074</v>
      </c>
      <c r="H50" s="14"/>
      <c r="I50" s="16" t="e">
        <f t="shared" si="14"/>
        <v>#DIV/0!</v>
      </c>
      <c r="J50" s="10">
        <f t="shared" si="15"/>
        <v>0</v>
      </c>
      <c r="K50" s="17" t="e">
        <f t="shared" si="11"/>
        <v>#DIV/0!</v>
      </c>
      <c r="L50" s="14">
        <f>'[1]2024_60-69 ΕΞΟΔΑ+ΟΜ 2'!I10</f>
        <v>9331.11</v>
      </c>
      <c r="M50" s="15">
        <f t="shared" si="12"/>
        <v>0.17750261614009924</v>
      </c>
      <c r="N50" s="10">
        <f>L50+'[1]2025 Μάιος'!N50</f>
        <v>55889.96</v>
      </c>
      <c r="O50" s="15">
        <f t="shared" si="13"/>
        <v>0.19905860846307982</v>
      </c>
      <c r="P50" s="10"/>
      <c r="Q50" s="15">
        <f t="shared" si="16"/>
        <v>1.1824308714325005</v>
      </c>
    </row>
    <row r="51" spans="1:17" ht="15" customHeight="1" x14ac:dyDescent="0.25">
      <c r="A51" s="67">
        <v>50</v>
      </c>
      <c r="B51" s="67">
        <v>8</v>
      </c>
      <c r="C51" s="45" t="str">
        <f>[1]ΑΝΤΙΣΤΟΙΧΙΣΗ!I194</f>
        <v xml:space="preserve">Διαφορά Ενοικίου </v>
      </c>
      <c r="D51" s="14">
        <f>'[1]2025_60-69 ΕΞΟΔΑ+ΟΜ 2'!I11</f>
        <v>0</v>
      </c>
      <c r="E51" s="15">
        <f t="shared" si="9"/>
        <v>0</v>
      </c>
      <c r="F51" s="10">
        <f>D51+'[1]2025 Μάιος'!F51</f>
        <v>0</v>
      </c>
      <c r="G51" s="15">
        <f t="shared" si="10"/>
        <v>0</v>
      </c>
      <c r="H51" s="14"/>
      <c r="I51" s="16" t="e">
        <f t="shared" si="14"/>
        <v>#DIV/0!</v>
      </c>
      <c r="J51" s="10">
        <f t="shared" si="15"/>
        <v>0</v>
      </c>
      <c r="K51" s="17" t="e">
        <f t="shared" si="11"/>
        <v>#DIV/0!</v>
      </c>
      <c r="L51" s="14">
        <f>'[1]2024_60-69 ΕΞΟΔΑ+ΟΜ 2'!I11</f>
        <v>0</v>
      </c>
      <c r="M51" s="15">
        <f t="shared" si="12"/>
        <v>0</v>
      </c>
      <c r="N51" s="10">
        <f>L51+'[1]2025 Μάιος'!N51</f>
        <v>0</v>
      </c>
      <c r="O51" s="15">
        <f t="shared" si="13"/>
        <v>0</v>
      </c>
      <c r="P51" s="10"/>
      <c r="Q51" s="15" t="e">
        <f t="shared" si="16"/>
        <v>#DIV/0!</v>
      </c>
    </row>
    <row r="52" spans="1:17" ht="15" customHeight="1" x14ac:dyDescent="0.25">
      <c r="A52" s="67">
        <v>51</v>
      </c>
      <c r="B52" s="67">
        <v>9</v>
      </c>
      <c r="C52" s="45" t="str">
        <f>[1]ΑΝΤΙΣΤΟΙΧΙΣΗ!I195</f>
        <v xml:space="preserve">Χαρτόσημο ενοικίων </v>
      </c>
      <c r="D52" s="14">
        <f>'[1]2025_60-69 ΕΞΟΔΑ+ΟΜ 2'!I12</f>
        <v>0</v>
      </c>
      <c r="E52" s="15">
        <f t="shared" si="9"/>
        <v>0</v>
      </c>
      <c r="F52" s="10">
        <f>D52+'[1]2025 Μάιος'!F52</f>
        <v>1664.65</v>
      </c>
      <c r="G52" s="15">
        <f t="shared" si="10"/>
        <v>7.2068273958236471E-3</v>
      </c>
      <c r="H52" s="14"/>
      <c r="I52" s="16" t="e">
        <f t="shared" si="14"/>
        <v>#DIV/0!</v>
      </c>
      <c r="J52" s="10">
        <f t="shared" si="15"/>
        <v>0</v>
      </c>
      <c r="K52" s="17" t="e">
        <f t="shared" si="11"/>
        <v>#DIV/0!</v>
      </c>
      <c r="L52" s="14">
        <f>'[1]2024_60-69 ΕΞΟΔΑ+ΟΜ 2'!I12</f>
        <v>328.34999999999997</v>
      </c>
      <c r="M52" s="15">
        <f t="shared" si="12"/>
        <v>6.2460933382632476E-3</v>
      </c>
      <c r="N52" s="10">
        <f>L52+'[1]2025 Μάιος'!N52</f>
        <v>1974.1200000000001</v>
      </c>
      <c r="O52" s="15">
        <f t="shared" si="13"/>
        <v>7.0310585325009216E-3</v>
      </c>
      <c r="P52" s="10"/>
      <c r="Q52" s="15">
        <f t="shared" si="16"/>
        <v>1.1859069474063617</v>
      </c>
    </row>
    <row r="53" spans="1:17" ht="15" customHeight="1" x14ac:dyDescent="0.25">
      <c r="A53" s="67">
        <v>52</v>
      </c>
      <c r="B53" s="67">
        <v>10</v>
      </c>
      <c r="C53" s="45" t="str">
        <f>[1]ΑΝΤΙΣΤΟΙΧΙΣΗ!I196</f>
        <v xml:space="preserve">Κοινόχρηστες Δαπάνες </v>
      </c>
      <c r="D53" s="14">
        <f>'[1]2025_60-69 ΕΞΟΔΑ+ΟΜ 2'!I13</f>
        <v>0</v>
      </c>
      <c r="E53" s="15">
        <f t="shared" si="9"/>
        <v>0</v>
      </c>
      <c r="F53" s="10">
        <f>D53+'[1]2025 Μάιος'!F53</f>
        <v>2427.5000000000005</v>
      </c>
      <c r="G53" s="15">
        <f t="shared" si="10"/>
        <v>1.0509460549281775E-2</v>
      </c>
      <c r="H53" s="14"/>
      <c r="I53" s="16" t="e">
        <f t="shared" si="14"/>
        <v>#DIV/0!</v>
      </c>
      <c r="J53" s="10">
        <f t="shared" si="15"/>
        <v>0</v>
      </c>
      <c r="K53" s="17" t="e">
        <f t="shared" si="11"/>
        <v>#DIV/0!</v>
      </c>
      <c r="L53" s="14">
        <f>'[1]2024_60-69 ΕΞΟΔΑ+ΟΜ 2'!I13</f>
        <v>1266.4299999999998</v>
      </c>
      <c r="M53" s="15">
        <f t="shared" si="12"/>
        <v>2.4090878594112151E-2</v>
      </c>
      <c r="N53" s="10">
        <f>L53+'[1]2025 Μάιος'!N53</f>
        <v>3788.06</v>
      </c>
      <c r="O53" s="15">
        <f t="shared" si="13"/>
        <v>1.3491617320439202E-2</v>
      </c>
      <c r="P53" s="10"/>
      <c r="Q53" s="15">
        <f t="shared" si="16"/>
        <v>1.5604778578784755</v>
      </c>
    </row>
    <row r="54" spans="1:17" ht="15" customHeight="1" x14ac:dyDescent="0.25">
      <c r="A54" s="67">
        <v>53</v>
      </c>
      <c r="B54" s="67">
        <v>11</v>
      </c>
      <c r="C54" s="45" t="str">
        <f>[1]ΑΝΤΙΣΤΟΙΧΙΣΗ!I197</f>
        <v xml:space="preserve">Ενέργεια </v>
      </c>
      <c r="D54" s="14">
        <f>'[1]2025_60-69 ΕΞΟΔΑ+ΟΜ 2'!I14</f>
        <v>0</v>
      </c>
      <c r="E54" s="15">
        <f t="shared" si="9"/>
        <v>0</v>
      </c>
      <c r="F54" s="10">
        <f>D54+'[1]2025 Μάιος'!F54</f>
        <v>3383.5</v>
      </c>
      <c r="G54" s="15">
        <f t="shared" si="10"/>
        <v>1.4648304745003039E-2</v>
      </c>
      <c r="H54" s="14"/>
      <c r="I54" s="16" t="e">
        <f t="shared" si="14"/>
        <v>#DIV/0!</v>
      </c>
      <c r="J54" s="10">
        <f t="shared" si="15"/>
        <v>0</v>
      </c>
      <c r="K54" s="17" t="e">
        <f t="shared" si="11"/>
        <v>#DIV/0!</v>
      </c>
      <c r="L54" s="14">
        <f>'[1]2024_60-69 ΕΞΟΔΑ+ΟΜ 2'!I14</f>
        <v>828.71900000000016</v>
      </c>
      <c r="M54" s="15">
        <f t="shared" si="12"/>
        <v>1.5764447160627935E-2</v>
      </c>
      <c r="N54" s="10">
        <f>L54+'[1]2025 Μάιος'!N54</f>
        <v>3190.2089999999998</v>
      </c>
      <c r="O54" s="15">
        <f t="shared" si="13"/>
        <v>1.1362301283564946E-2</v>
      </c>
      <c r="P54" s="10"/>
      <c r="Q54" s="15">
        <f t="shared" si="16"/>
        <v>0.94287246933648583</v>
      </c>
    </row>
    <row r="55" spans="1:17" ht="15" customHeight="1" x14ac:dyDescent="0.25">
      <c r="A55" s="67">
        <v>54</v>
      </c>
      <c r="B55" s="67">
        <v>12</v>
      </c>
      <c r="C55" s="45" t="str">
        <f>[1]ΑΝΤΙΣΤΟΙΧΙΣΗ!I198</f>
        <v>Φυσικό αέριο</v>
      </c>
      <c r="D55" s="14">
        <f>'[1]2025_60-69 ΕΞΟΔΑ+ΟΜ 2'!I15</f>
        <v>0</v>
      </c>
      <c r="E55" s="15">
        <f t="shared" si="9"/>
        <v>0</v>
      </c>
      <c r="F55" s="10">
        <f>D55+'[1]2025 Μάιος'!F55</f>
        <v>1079.08</v>
      </c>
      <c r="G55" s="15">
        <f t="shared" si="10"/>
        <v>4.6716987392457152E-3</v>
      </c>
      <c r="H55" s="14"/>
      <c r="I55" s="16" t="e">
        <f t="shared" si="14"/>
        <v>#DIV/0!</v>
      </c>
      <c r="J55" s="10">
        <f t="shared" si="15"/>
        <v>0</v>
      </c>
      <c r="K55" s="17" t="e">
        <f t="shared" si="11"/>
        <v>#DIV/0!</v>
      </c>
      <c r="L55" s="14">
        <f>'[1]2024_60-69 ΕΞΟΔΑ+ΟΜ 2'!I15</f>
        <v>0</v>
      </c>
      <c r="M55" s="15">
        <f t="shared" si="12"/>
        <v>0</v>
      </c>
      <c r="N55" s="10">
        <f>L55+'[1]2025 Μάιος'!N55</f>
        <v>0</v>
      </c>
      <c r="O55" s="15">
        <f t="shared" si="13"/>
        <v>0</v>
      </c>
      <c r="P55" s="10"/>
      <c r="Q55" s="15">
        <f t="shared" si="16"/>
        <v>0</v>
      </c>
    </row>
    <row r="56" spans="1:17" ht="15" customHeight="1" x14ac:dyDescent="0.25">
      <c r="A56" s="67">
        <v>55</v>
      </c>
      <c r="B56" s="67">
        <v>13</v>
      </c>
      <c r="C56" s="45" t="str">
        <f>[1]ΑΝΤΙΣΤΟΙΧΙΣΗ!I199</f>
        <v xml:space="preserve">Τηλεπικοινωνίες (Τηλεφωνία &amp; Διαδίκτυο) </v>
      </c>
      <c r="D56" s="14">
        <f>'[1]2025_60-69 ΕΞΟΔΑ+ΟΜ 2'!I16</f>
        <v>0</v>
      </c>
      <c r="E56" s="15">
        <f t="shared" si="9"/>
        <v>0</v>
      </c>
      <c r="F56" s="10">
        <f>D56+'[1]2025 Μάιος'!F56</f>
        <v>1678.29</v>
      </c>
      <c r="G56" s="15">
        <f t="shared" si="10"/>
        <v>7.2658795243065316E-3</v>
      </c>
      <c r="H56" s="14"/>
      <c r="I56" s="16"/>
      <c r="J56" s="10"/>
      <c r="K56" s="17" t="e">
        <f t="shared" si="11"/>
        <v>#DIV/0!</v>
      </c>
      <c r="L56" s="14">
        <f>'[1]2024_60-69 ΕΞΟΔΑ+ΟΜ 2'!I16</f>
        <v>360.39</v>
      </c>
      <c r="M56" s="15">
        <f t="shared" si="12"/>
        <v>6.8555796503020922E-3</v>
      </c>
      <c r="N56" s="10">
        <f>L56+'[1]2025 Μάιος'!N56</f>
        <v>1833.0099999999998</v>
      </c>
      <c r="O56" s="15">
        <f t="shared" si="13"/>
        <v>6.5284788162115331E-3</v>
      </c>
      <c r="P56" s="10"/>
      <c r="Q56" s="15"/>
    </row>
    <row r="57" spans="1:17" ht="42.75" customHeight="1" x14ac:dyDescent="0.25">
      <c r="A57" s="67">
        <v>56</v>
      </c>
      <c r="B57" s="67">
        <v>14</v>
      </c>
      <c r="C57" s="45" t="str">
        <f>[1]ΑΝΤΙΣΤΟΙΧΙΣΗ!I200</f>
        <v xml:space="preserve">Ύδρευση </v>
      </c>
      <c r="D57" s="14">
        <f>'[1]2025_60-69 ΕΞΟΔΑ+ΟΜ 2'!I17</f>
        <v>0</v>
      </c>
      <c r="E57" s="15">
        <f t="shared" si="9"/>
        <v>0</v>
      </c>
      <c r="F57" s="10">
        <f>D57+'[1]2025 Μάιος'!F57</f>
        <v>287.06</v>
      </c>
      <c r="G57" s="15">
        <f t="shared" si="10"/>
        <v>1.2427788857988984E-3</v>
      </c>
      <c r="H57" s="14"/>
      <c r="I57" s="16" t="e">
        <f t="shared" si="14"/>
        <v>#DIV/0!</v>
      </c>
      <c r="J57" s="10">
        <f t="shared" si="15"/>
        <v>0</v>
      </c>
      <c r="K57" s="17" t="e">
        <f t="shared" si="11"/>
        <v>#DIV/0!</v>
      </c>
      <c r="L57" s="14">
        <f>'[1]2024_60-69 ΕΞΟΔΑ+ΟΜ 2'!I17</f>
        <v>30.27</v>
      </c>
      <c r="M57" s="15">
        <f t="shared" si="12"/>
        <v>5.7581618805917017E-4</v>
      </c>
      <c r="N57" s="10">
        <f>L57+'[1]2025 Μάιος'!N57</f>
        <v>240.42000000000004</v>
      </c>
      <c r="O57" s="15">
        <f t="shared" si="13"/>
        <v>8.5628385933168795E-4</v>
      </c>
      <c r="P57" s="10"/>
      <c r="Q57" s="15">
        <f t="shared" si="16"/>
        <v>0.83752525604403272</v>
      </c>
    </row>
    <row r="58" spans="1:17" ht="42.75" customHeight="1" x14ac:dyDescent="0.25">
      <c r="A58" s="67">
        <v>57</v>
      </c>
      <c r="B58" s="67">
        <v>15</v>
      </c>
      <c r="C58" s="45" t="str">
        <f>[1]ΑΝΤΙΣΤΟΙΧΙΣΗ!I201</f>
        <v xml:space="preserve">Ασφάλιστρα </v>
      </c>
      <c r="D58" s="14">
        <f>'[1]2025_60-69 ΕΞΟΔΑ+ΟΜ 2'!I18</f>
        <v>0</v>
      </c>
      <c r="E58" s="15">
        <f t="shared" si="9"/>
        <v>0</v>
      </c>
      <c r="F58" s="10">
        <f>D58+'[1]2025 Μάιος'!F58</f>
        <v>3780.7</v>
      </c>
      <c r="G58" s="15">
        <f t="shared" si="10"/>
        <v>1.6367916580296436E-2</v>
      </c>
      <c r="H58" s="14"/>
      <c r="I58" s="16" t="e">
        <f t="shared" si="14"/>
        <v>#DIV/0!</v>
      </c>
      <c r="J58" s="10">
        <f t="shared" si="15"/>
        <v>0</v>
      </c>
      <c r="K58" s="17" t="e">
        <f t="shared" si="11"/>
        <v>#DIV/0!</v>
      </c>
      <c r="L58" s="14">
        <f>'[1]2024_60-69 ΕΞΟΔΑ+ΟΜ 2'!I18</f>
        <v>291.37999999999988</v>
      </c>
      <c r="M58" s="15">
        <f t="shared" si="12"/>
        <v>5.5428252684731069E-3</v>
      </c>
      <c r="N58" s="10">
        <f>L58+'[1]2025 Μάιος'!N58</f>
        <v>1059.69</v>
      </c>
      <c r="O58" s="15">
        <f t="shared" si="13"/>
        <v>3.7742094788087359E-3</v>
      </c>
      <c r="P58" s="10"/>
      <c r="Q58" s="15">
        <f t="shared" si="16"/>
        <v>0.2802893644034174</v>
      </c>
    </row>
    <row r="59" spans="1:17" ht="15" customHeight="1" x14ac:dyDescent="0.25">
      <c r="A59" s="67">
        <v>58</v>
      </c>
      <c r="B59" s="67">
        <v>16</v>
      </c>
      <c r="C59" s="45" t="str">
        <f>[1]ΑΝΤΙΣΤΟΙΧΙΣΗ!I202</f>
        <v xml:space="preserve">Αναλώσιμα τρόφιμα  </v>
      </c>
      <c r="D59" s="14">
        <f>'[1]2025_60-69 ΕΞΟΔΑ+ΟΜ 2'!I19</f>
        <v>0</v>
      </c>
      <c r="E59" s="15">
        <f t="shared" si="9"/>
        <v>0</v>
      </c>
      <c r="F59" s="10">
        <f>D59+'[1]2025 Μάιος'!F59</f>
        <v>363.25000000000006</v>
      </c>
      <c r="G59" s="15">
        <f t="shared" si="10"/>
        <v>1.5726309143260988E-3</v>
      </c>
      <c r="H59" s="14"/>
      <c r="I59" s="16" t="e">
        <f t="shared" si="14"/>
        <v>#DIV/0!</v>
      </c>
      <c r="J59" s="10">
        <f t="shared" si="15"/>
        <v>0</v>
      </c>
      <c r="K59" s="17" t="e">
        <f t="shared" si="11"/>
        <v>#DIV/0!</v>
      </c>
      <c r="L59" s="14">
        <f>'[1]2024_60-69 ΕΞΟΔΑ+ΟΜ 2'!I19</f>
        <v>310.02</v>
      </c>
      <c r="M59" s="15">
        <f t="shared" si="12"/>
        <v>5.8974078170500148E-3</v>
      </c>
      <c r="N59" s="10">
        <f>L59+'[1]2025 Μάιος'!N59</f>
        <v>907.85999999999967</v>
      </c>
      <c r="O59" s="15">
        <f t="shared" si="13"/>
        <v>3.2334492327296639E-3</v>
      </c>
      <c r="P59" s="10"/>
      <c r="Q59" s="15">
        <f t="shared" si="16"/>
        <v>2.4992704748795584</v>
      </c>
    </row>
    <row r="60" spans="1:17" ht="42.75" customHeight="1" x14ac:dyDescent="0.25">
      <c r="A60" s="67">
        <v>59</v>
      </c>
      <c r="B60" s="67">
        <v>17</v>
      </c>
      <c r="C60" s="45" t="str">
        <f>[1]ΑΝΤΙΣΤΟΙΧΙΣΗ!I203</f>
        <v xml:space="preserve">Εντυπα και γραφική ύλη </v>
      </c>
      <c r="D60" s="14">
        <f>'[1]2025_60-69 ΕΞΟΔΑ+ΟΜ 2'!I20</f>
        <v>0</v>
      </c>
      <c r="E60" s="15">
        <f t="shared" si="9"/>
        <v>0</v>
      </c>
      <c r="F60" s="10">
        <f>D60+'[1]2025 Μάιος'!F60</f>
        <v>0</v>
      </c>
      <c r="G60" s="15">
        <f t="shared" si="10"/>
        <v>0</v>
      </c>
      <c r="H60" s="14"/>
      <c r="I60" s="16" t="e">
        <f t="shared" si="14"/>
        <v>#DIV/0!</v>
      </c>
      <c r="J60" s="10">
        <f t="shared" si="15"/>
        <v>0</v>
      </c>
      <c r="K60" s="17" t="e">
        <f t="shared" si="11"/>
        <v>#DIV/0!</v>
      </c>
      <c r="L60" s="14">
        <f>'[1]2024_60-69 ΕΞΟΔΑ+ΟΜ 2'!I20</f>
        <v>0</v>
      </c>
      <c r="M60" s="15">
        <f t="shared" si="12"/>
        <v>0</v>
      </c>
      <c r="N60" s="10">
        <f>L60+'[1]2025 Μάιος'!N60</f>
        <v>0</v>
      </c>
      <c r="O60" s="15">
        <f t="shared" si="13"/>
        <v>0</v>
      </c>
      <c r="P60" s="10"/>
      <c r="Q60" s="15" t="e">
        <f t="shared" si="16"/>
        <v>#DIV/0!</v>
      </c>
    </row>
    <row r="61" spans="1:17" ht="28.5" customHeight="1" x14ac:dyDescent="0.25">
      <c r="A61" s="67">
        <v>60</v>
      </c>
      <c r="B61" s="67">
        <v>18</v>
      </c>
      <c r="C61" s="45" t="str">
        <f>[1]ΑΝΤΙΣΤΟΙΧΙΣΗ!I204</f>
        <v xml:space="preserve">Υλικά Καθαριότητας </v>
      </c>
      <c r="D61" s="14">
        <f>'[1]2025_60-69 ΕΞΟΔΑ+ΟΜ 2'!I184</f>
        <v>0</v>
      </c>
      <c r="E61" s="15">
        <f t="shared" si="9"/>
        <v>0</v>
      </c>
      <c r="F61" s="10">
        <f>D61+'[1]2025 Μάιος'!F61</f>
        <v>0</v>
      </c>
      <c r="G61" s="15">
        <f t="shared" si="10"/>
        <v>0</v>
      </c>
      <c r="H61" s="14"/>
      <c r="I61" s="16" t="e">
        <f t="shared" si="14"/>
        <v>#DIV/0!</v>
      </c>
      <c r="J61" s="10">
        <f t="shared" si="15"/>
        <v>0</v>
      </c>
      <c r="K61" s="17" t="e">
        <f t="shared" si="11"/>
        <v>#DIV/0!</v>
      </c>
      <c r="L61" s="14">
        <f>'[1]2024_60-69 ΕΞΟΔΑ+ΟΜ 2'!I21</f>
        <v>0</v>
      </c>
      <c r="M61" s="15">
        <f t="shared" si="12"/>
        <v>0</v>
      </c>
      <c r="N61" s="10">
        <f>L61+'[1]2025 Μάιος'!N61</f>
        <v>17.98</v>
      </c>
      <c r="O61" s="15">
        <f t="shared" si="13"/>
        <v>6.4037866195756367E-5</v>
      </c>
      <c r="P61" s="10"/>
      <c r="Q61" s="15" t="e">
        <f t="shared" si="16"/>
        <v>#DIV/0!</v>
      </c>
    </row>
    <row r="62" spans="1:17" ht="15" customHeight="1" x14ac:dyDescent="0.25">
      <c r="A62" s="67">
        <v>61</v>
      </c>
      <c r="B62" s="67">
        <v>19</v>
      </c>
      <c r="C62" s="72" t="str">
        <f>[1]ΑΝΤΙΣΤΟΙΧΙΣΗ!I205</f>
        <v>Υλικά Φαρμακείου</v>
      </c>
      <c r="D62" s="14">
        <f>'[1]2025_60-69 ΕΞΟΔΑ+ΟΜ 2'!I22</f>
        <v>0</v>
      </c>
      <c r="E62" s="15">
        <f t="shared" si="9"/>
        <v>0</v>
      </c>
      <c r="F62" s="10">
        <f>D62+'[1]2025 Μάιος'!F62</f>
        <v>0</v>
      </c>
      <c r="G62" s="15">
        <f t="shared" si="10"/>
        <v>0</v>
      </c>
      <c r="H62" s="14"/>
      <c r="I62" s="16" t="e">
        <f t="shared" si="14"/>
        <v>#DIV/0!</v>
      </c>
      <c r="J62" s="10">
        <f t="shared" si="15"/>
        <v>0</v>
      </c>
      <c r="K62" s="17" t="e">
        <f t="shared" si="11"/>
        <v>#DIV/0!</v>
      </c>
      <c r="L62" s="14">
        <f>'[1]2024_60-69 ΕΞΟΔΑ+ΟΜ 2'!I22</f>
        <v>39.25</v>
      </c>
      <c r="M62" s="15">
        <f t="shared" si="12"/>
        <v>7.4663975491649922E-4</v>
      </c>
      <c r="N62" s="10">
        <f>L62+'[1]2025 Μάιος'!N62</f>
        <v>101.1</v>
      </c>
      <c r="O62" s="15">
        <f t="shared" si="13"/>
        <v>3.6007943672919737E-4</v>
      </c>
      <c r="P62" s="10"/>
      <c r="Q62" s="15" t="e">
        <f t="shared" si="16"/>
        <v>#DIV/0!</v>
      </c>
    </row>
    <row r="63" spans="1:17" ht="22.5" customHeight="1" x14ac:dyDescent="0.25">
      <c r="A63" s="67">
        <v>62</v>
      </c>
      <c r="B63" s="67">
        <v>20</v>
      </c>
      <c r="C63" s="73" t="str">
        <f>[1]ΑΝΤΙΣΤΟΙΧΙΣΗ!I206</f>
        <v>Διάφορα αναλώσιμα</v>
      </c>
      <c r="D63" s="14">
        <f>'[1]2025_60-69 ΕΞΟΔΑ+ΟΜ 2'!I23</f>
        <v>0</v>
      </c>
      <c r="E63" s="15">
        <f t="shared" si="9"/>
        <v>0</v>
      </c>
      <c r="F63" s="10">
        <f>D63+'[1]2025 Μάιος'!F63</f>
        <v>188.71</v>
      </c>
      <c r="G63" s="15">
        <f t="shared" si="10"/>
        <v>8.1698879516167386E-4</v>
      </c>
      <c r="H63" s="14"/>
      <c r="I63" s="16" t="e">
        <f t="shared" si="14"/>
        <v>#DIV/0!</v>
      </c>
      <c r="J63" s="10">
        <f t="shared" si="15"/>
        <v>0</v>
      </c>
      <c r="K63" s="17" t="e">
        <f t="shared" si="11"/>
        <v>#DIV/0!</v>
      </c>
      <c r="L63" s="14">
        <f>'[1]2024_60-69 ΕΞΟΔΑ+ΟΜ 2'!I23</f>
        <v>0</v>
      </c>
      <c r="M63" s="15">
        <f t="shared" si="12"/>
        <v>0</v>
      </c>
      <c r="N63" s="10">
        <f>L63+'[1]2025 Μάιος'!N63</f>
        <v>462.48</v>
      </c>
      <c r="O63" s="15">
        <f t="shared" si="13"/>
        <v>1.6471764381653729E-3</v>
      </c>
      <c r="P63" s="10"/>
      <c r="Q63" s="15">
        <f t="shared" si="16"/>
        <v>2.4507445286418315</v>
      </c>
    </row>
    <row r="64" spans="1:17" ht="36" customHeight="1" x14ac:dyDescent="0.25">
      <c r="A64" s="67">
        <v>63</v>
      </c>
      <c r="B64" s="67">
        <v>21</v>
      </c>
      <c r="C64" s="74" t="str">
        <f>[1]ΑΝΤΙΣΤΟΙΧΙΣΗ!I207</f>
        <v>Αμοιβές συνεργατών ( Μέσα ανεύρεσης Πελατείας Booking Airbnb κλπ)</v>
      </c>
      <c r="D64" s="14">
        <f>'[1]2025_60-69 ΕΞΟΔΑ+ΟΜ 2'!I24</f>
        <v>0</v>
      </c>
      <c r="E64" s="15">
        <f t="shared" si="9"/>
        <v>0</v>
      </c>
      <c r="F64" s="10">
        <f>D64+'[1]2025 Μάιος'!F64</f>
        <v>36346.14</v>
      </c>
      <c r="G64" s="15">
        <f t="shared" si="10"/>
        <v>0.15735461357308844</v>
      </c>
      <c r="H64" s="14"/>
      <c r="I64" s="16" t="e">
        <f t="shared" si="14"/>
        <v>#DIV/0!</v>
      </c>
      <c r="J64" s="10">
        <f t="shared" si="15"/>
        <v>0</v>
      </c>
      <c r="K64" s="17" t="e">
        <f t="shared" si="11"/>
        <v>#DIV/0!</v>
      </c>
      <c r="L64" s="14">
        <f>'[1]2024_60-69 ΕΞΟΔΑ+ΟΜ 2'!I24</f>
        <v>10545.34</v>
      </c>
      <c r="M64" s="15">
        <f t="shared" si="12"/>
        <v>0.20060051141684473</v>
      </c>
      <c r="N64" s="10">
        <f>L64+'[1]2025 Μάιος'!N64</f>
        <v>42977.17</v>
      </c>
      <c r="O64" s="15">
        <f t="shared" si="13"/>
        <v>0.15306820144228445</v>
      </c>
      <c r="P64" s="10"/>
      <c r="Q64" s="15">
        <f t="shared" si="16"/>
        <v>1.1824411065384108</v>
      </c>
    </row>
    <row r="65" spans="1:17" ht="36" customHeight="1" x14ac:dyDescent="0.25">
      <c r="A65" s="67">
        <v>64</v>
      </c>
      <c r="B65" s="67">
        <v>22</v>
      </c>
      <c r="C65" s="74" t="str">
        <f>[1]ΑΝΤΙΣΤΟΙΧΙΣΗ!I208</f>
        <v>Εξοδα για Αναψυχή Πελατών (Κρουαζιέρες Ποδήλατα - Μαθήματα)</v>
      </c>
      <c r="D65" s="14">
        <f>'[1]2025_60-69 ΕΞΟΔΑ+ΟΜ 2'!I25</f>
        <v>0</v>
      </c>
      <c r="E65" s="15">
        <f t="shared" si="9"/>
        <v>0</v>
      </c>
      <c r="F65" s="10">
        <f>D65+'[1]2025 Μάιος'!F65</f>
        <v>2900.09</v>
      </c>
      <c r="G65" s="15">
        <f t="shared" si="10"/>
        <v>1.2555460945156159E-2</v>
      </c>
      <c r="H65" s="14"/>
      <c r="I65" s="16" t="e">
        <f t="shared" si="14"/>
        <v>#DIV/0!</v>
      </c>
      <c r="J65" s="10">
        <f t="shared" si="15"/>
        <v>0</v>
      </c>
      <c r="K65" s="17" t="e">
        <f t="shared" si="11"/>
        <v>#DIV/0!</v>
      </c>
      <c r="L65" s="14">
        <f>'[1]2024_60-69 ΕΞΟΔΑ+ΟΜ 2'!I25</f>
        <v>353.98</v>
      </c>
      <c r="M65" s="15">
        <f t="shared" si="12"/>
        <v>6.733644342556494E-3</v>
      </c>
      <c r="N65" s="10">
        <f>L65+'[1]2025 Μάιος'!N65</f>
        <v>353.98</v>
      </c>
      <c r="O65" s="15">
        <f t="shared" si="13"/>
        <v>1.2607410387082225E-3</v>
      </c>
      <c r="P65" s="10"/>
      <c r="Q65" s="15">
        <f t="shared" si="16"/>
        <v>0.12205828094990155</v>
      </c>
    </row>
    <row r="66" spans="1:17" ht="36" customHeight="1" x14ac:dyDescent="0.25">
      <c r="A66" s="67">
        <v>65</v>
      </c>
      <c r="B66" s="67">
        <v>23</v>
      </c>
      <c r="C66" s="72" t="str">
        <f>[1]ΑΝΤΙΣΤΟΙΧΙΣΗ!I209</f>
        <v>Εξοδα για Μεταφορά Πελατών</v>
      </c>
      <c r="D66" s="14">
        <f>'[1]2025_60-69 ΕΞΟΔΑ+ΟΜ 2'!I26</f>
        <v>0</v>
      </c>
      <c r="E66" s="15">
        <f t="shared" si="9"/>
        <v>0</v>
      </c>
      <c r="F66" s="10">
        <f>D66+'[1]2025 Μάιος'!F66</f>
        <v>0</v>
      </c>
      <c r="G66" s="15">
        <f t="shared" si="10"/>
        <v>0</v>
      </c>
      <c r="H66" s="14"/>
      <c r="I66" s="16" t="e">
        <f t="shared" si="14"/>
        <v>#DIV/0!</v>
      </c>
      <c r="J66" s="10">
        <f t="shared" si="15"/>
        <v>0</v>
      </c>
      <c r="K66" s="17" t="e">
        <f t="shared" si="11"/>
        <v>#DIV/0!</v>
      </c>
      <c r="L66" s="14">
        <f>'[1]2024_60-69 ΕΞΟΔΑ+ΟΜ 2'!I26</f>
        <v>140</v>
      </c>
      <c r="M66" s="15">
        <f t="shared" si="12"/>
        <v>2.6631736481098059E-3</v>
      </c>
      <c r="N66" s="10">
        <f>L66+'[1]2025 Μάιος'!N66</f>
        <v>140</v>
      </c>
      <c r="O66" s="15">
        <f t="shared" si="13"/>
        <v>4.9862632188019422E-4</v>
      </c>
      <c r="P66" s="10"/>
      <c r="Q66" s="15" t="e">
        <f t="shared" si="16"/>
        <v>#DIV/0!</v>
      </c>
    </row>
    <row r="67" spans="1:17" ht="15.75" customHeight="1" x14ac:dyDescent="0.25">
      <c r="A67" s="67">
        <v>66</v>
      </c>
      <c r="B67" s="67">
        <v>24</v>
      </c>
      <c r="C67" s="74" t="str">
        <f>[1]ΑΝΤΙΣΤΟΙΧΙΣΗ!I210</f>
        <v xml:space="preserve">Έξοδα για σύσταση πελατείας αποθήκευσης Αποσκευών ( Radical) </v>
      </c>
      <c r="D67" s="14">
        <f>'[1]2025_60-69 ΕΞΟΔΑ+ΟΜ 2'!I27</f>
        <v>0</v>
      </c>
      <c r="E67" s="15">
        <f t="shared" si="9"/>
        <v>0</v>
      </c>
      <c r="F67" s="10">
        <f>D67+'[1]2025 Μάιος'!F67</f>
        <v>399.06</v>
      </c>
      <c r="G67" s="15">
        <f t="shared" si="10"/>
        <v>1.7276643982683355E-3</v>
      </c>
      <c r="H67" s="14"/>
      <c r="I67" s="16" t="e">
        <f t="shared" si="14"/>
        <v>#DIV/0!</v>
      </c>
      <c r="J67" s="10">
        <f t="shared" si="15"/>
        <v>0</v>
      </c>
      <c r="K67" s="17" t="e">
        <f t="shared" si="11"/>
        <v>#DIV/0!</v>
      </c>
      <c r="L67" s="14">
        <f>'[1]2024_60-69 ΕΞΟΔΑ+ΟΜ 2'!I27</f>
        <v>0</v>
      </c>
      <c r="M67" s="15">
        <f t="shared" si="12"/>
        <v>0</v>
      </c>
      <c r="N67" s="10">
        <f>L67+'[1]2025 Μάιος'!N67</f>
        <v>0</v>
      </c>
      <c r="O67" s="15">
        <f t="shared" si="13"/>
        <v>0</v>
      </c>
      <c r="P67" s="10"/>
      <c r="Q67" s="15">
        <f t="shared" si="16"/>
        <v>0</v>
      </c>
    </row>
    <row r="68" spans="1:17" ht="27.75" customHeight="1" x14ac:dyDescent="0.25">
      <c r="A68" s="67">
        <v>67</v>
      </c>
      <c r="B68" s="67">
        <v>25</v>
      </c>
      <c r="C68" s="74" t="str">
        <f>[1]ΑΝΤΙΣΤΟΙΧΙΣΗ!I211</f>
        <v>Αμοιβές Τρίτων ( Καθαριστήριο και άλλα άμεσα έξοδα )</v>
      </c>
      <c r="D68" s="14">
        <f>'[1]2025_60-69 ΕΞΟΔΑ+ΟΜ 2'!I28</f>
        <v>0</v>
      </c>
      <c r="E68" s="15">
        <f t="shared" si="9"/>
        <v>0</v>
      </c>
      <c r="F68" s="10">
        <f>D68+'[1]2025 Μάιος'!F68</f>
        <v>5994.46</v>
      </c>
      <c r="G68" s="15">
        <f t="shared" si="10"/>
        <v>2.595202508104948E-2</v>
      </c>
      <c r="H68" s="14"/>
      <c r="I68" s="16" t="e">
        <f t="shared" si="14"/>
        <v>#DIV/0!</v>
      </c>
      <c r="J68" s="10">
        <f t="shared" si="15"/>
        <v>0</v>
      </c>
      <c r="K68" s="17" t="e">
        <f t="shared" si="11"/>
        <v>#DIV/0!</v>
      </c>
      <c r="L68" s="14">
        <f>'[1]2024_60-69 ΕΞΟΔΑ+ΟΜ 2'!I28</f>
        <v>2239.9899999999998</v>
      </c>
      <c r="M68" s="15">
        <f t="shared" si="12"/>
        <v>4.2610588143067743E-2</v>
      </c>
      <c r="N68" s="10">
        <f>L68+'[1]2025 Μάιος'!N68</f>
        <v>9147.6799999999985</v>
      </c>
      <c r="O68" s="15">
        <f t="shared" si="13"/>
        <v>3.258052880097867E-2</v>
      </c>
      <c r="P68" s="10"/>
      <c r="Q68" s="15">
        <f t="shared" si="16"/>
        <v>1.5260223606463299</v>
      </c>
    </row>
    <row r="69" spans="1:17" ht="78.75" customHeight="1" x14ac:dyDescent="0.25">
      <c r="A69" s="67">
        <v>68</v>
      </c>
      <c r="B69" s="67">
        <v>26</v>
      </c>
      <c r="C69" s="45" t="str">
        <f>[1]ΑΝΤΙΣΤΟΙΧΙΣΗ!I212</f>
        <v>Επισκευές - Συντηρήσεις</v>
      </c>
      <c r="D69" s="14">
        <f>'[1]2025_60-69 ΕΞΟΔΑ+ΟΜ 2'!I29</f>
        <v>0</v>
      </c>
      <c r="E69" s="15">
        <f t="shared" si="9"/>
        <v>0</v>
      </c>
      <c r="F69" s="10">
        <f>D69+'[1]2025 Μάιος'!F69</f>
        <v>1811.8300000000002</v>
      </c>
      <c r="G69" s="15">
        <f t="shared" si="10"/>
        <v>7.8440189112276813E-3</v>
      </c>
      <c r="H69" s="14"/>
      <c r="I69" s="16" t="e">
        <f t="shared" si="14"/>
        <v>#DIV/0!</v>
      </c>
      <c r="J69" s="10">
        <f t="shared" si="15"/>
        <v>0</v>
      </c>
      <c r="K69" s="17" t="e">
        <f t="shared" si="11"/>
        <v>#DIV/0!</v>
      </c>
      <c r="L69" s="14">
        <f>'[1]2024_60-69 ΕΞΟΔΑ+ΟΜ 2'!I29</f>
        <v>717.63</v>
      </c>
      <c r="M69" s="15">
        <f t="shared" si="12"/>
        <v>1.3651237893521715E-2</v>
      </c>
      <c r="N69" s="10">
        <f>L69+'[1]2025 Μάιος'!N69</f>
        <v>4352.18</v>
      </c>
      <c r="O69" s="15">
        <f t="shared" si="13"/>
        <v>1.5500796468289597E-2</v>
      </c>
      <c r="P69" s="10"/>
      <c r="Q69" s="15">
        <f t="shared" si="16"/>
        <v>2.4020907038739838</v>
      </c>
    </row>
    <row r="70" spans="1:17" ht="30" customHeight="1" x14ac:dyDescent="0.25">
      <c r="A70" s="67">
        <v>69</v>
      </c>
      <c r="B70" s="67">
        <v>27</v>
      </c>
      <c r="C70" s="45" t="str">
        <f>[1]ΑΝΤΙΣΤΟΙΧΙΣΗ!I213</f>
        <v>Φόρος Παρεπιδημούντων</v>
      </c>
      <c r="D70" s="14">
        <f>'[1]2025_60-69 ΕΞΟΔΑ+ΟΜ 2'!I30</f>
        <v>0</v>
      </c>
      <c r="E70" s="15">
        <f t="shared" si="9"/>
        <v>0</v>
      </c>
      <c r="F70" s="10">
        <f>D70+'[1]2025 Μάιος'!F70</f>
        <v>0</v>
      </c>
      <c r="G70" s="15">
        <f t="shared" si="10"/>
        <v>0</v>
      </c>
      <c r="H70" s="14"/>
      <c r="I70" s="16" t="e">
        <f t="shared" si="14"/>
        <v>#DIV/0!</v>
      </c>
      <c r="J70" s="10">
        <f t="shared" si="15"/>
        <v>0</v>
      </c>
      <c r="K70" s="17" t="e">
        <f t="shared" si="11"/>
        <v>#DIV/0!</v>
      </c>
      <c r="L70" s="14">
        <f>'[1]2024_60-69 ΕΞΟΔΑ+ΟΜ 2'!I30</f>
        <v>403.13</v>
      </c>
      <c r="M70" s="15">
        <f t="shared" si="12"/>
        <v>7.6686085197321865E-3</v>
      </c>
      <c r="N70" s="10">
        <f>L70+'[1]2025 Μάιος'!N70</f>
        <v>1356.0300000000002</v>
      </c>
      <c r="O70" s="15">
        <f t="shared" si="13"/>
        <v>4.8296589375657131E-3</v>
      </c>
      <c r="P70" s="10"/>
      <c r="Q70" s="15" t="e">
        <f t="shared" si="16"/>
        <v>#DIV/0!</v>
      </c>
    </row>
    <row r="71" spans="1:17" ht="33.75" customHeight="1" x14ac:dyDescent="0.25">
      <c r="A71" s="67">
        <v>70</v>
      </c>
      <c r="B71" s="67">
        <v>28</v>
      </c>
      <c r="C71" s="74" t="str">
        <f>[1]ΑΝΤΙΣΤΟΙΧΙΣΗ!I214</f>
        <v>Αποσβέσεις ( Κτήρια - Μηχανήματα - Εξοπλισμός )</v>
      </c>
      <c r="D71" s="14">
        <f>'[1]2025_60-69 ΕΞΟΔΑ+ΟΜ 2'!I31</f>
        <v>7839.9766666666674</v>
      </c>
      <c r="E71" s="15">
        <f t="shared" si="9"/>
        <v>1</v>
      </c>
      <c r="F71" s="10">
        <f>D71+'[1]2025 Μάιος'!F71</f>
        <v>47039.860000000008</v>
      </c>
      <c r="G71" s="15">
        <f t="shared" si="10"/>
        <v>0.20365130913027302</v>
      </c>
      <c r="H71" s="14"/>
      <c r="I71" s="16" t="e">
        <f t="shared" si="14"/>
        <v>#DIV/0!</v>
      </c>
      <c r="J71" s="10">
        <f t="shared" si="15"/>
        <v>0</v>
      </c>
      <c r="K71" s="17" t="e">
        <f t="shared" si="11"/>
        <v>#DIV/0!</v>
      </c>
      <c r="L71" s="14">
        <f>'[1]2024_60-69 ΕΞΟΔΑ+ΟΜ 2'!I31</f>
        <v>7839.98</v>
      </c>
      <c r="M71" s="15">
        <f t="shared" si="12"/>
        <v>0.14913734384077082</v>
      </c>
      <c r="N71" s="10">
        <f>L71+'[1]2025 Μάιος'!N71</f>
        <v>47039.87999999999</v>
      </c>
      <c r="O71" s="15">
        <f t="shared" si="13"/>
        <v>0.16753801675775504</v>
      </c>
      <c r="P71" s="10"/>
      <c r="Q71" s="15">
        <f t="shared" si="16"/>
        <v>1.000000425171333</v>
      </c>
    </row>
    <row r="72" spans="1:17" ht="28.5" customHeight="1" x14ac:dyDescent="0.25">
      <c r="A72" s="67">
        <v>71</v>
      </c>
      <c r="B72" s="67">
        <v>29</v>
      </c>
      <c r="C72" s="74" t="str">
        <f>[1]ΑΝΤΙΣΤΟΙΧΙΣΗ!I215</f>
        <v>Αναλώσιμα τρόφιμα  (Ομάδα 2**)</v>
      </c>
      <c r="D72" s="14">
        <f>'[1]2025_60-69 ΕΞΟΔΑ+ΟΜ 2'!I32</f>
        <v>0</v>
      </c>
      <c r="E72" s="15">
        <f t="shared" si="9"/>
        <v>0</v>
      </c>
      <c r="F72" s="10">
        <f>D72+'[1]2025 Μάιος'!F72</f>
        <v>5806.2300000000005</v>
      </c>
      <c r="G72" s="15">
        <f t="shared" si="10"/>
        <v>2.5137114366655534E-2</v>
      </c>
      <c r="H72" s="14"/>
      <c r="I72" s="16" t="e">
        <f t="shared" si="14"/>
        <v>#DIV/0!</v>
      </c>
      <c r="J72" s="10">
        <f t="shared" si="15"/>
        <v>0</v>
      </c>
      <c r="K72" s="17" t="e">
        <f t="shared" si="11"/>
        <v>#DIV/0!</v>
      </c>
      <c r="L72" s="14">
        <f>'[1]2024_60-69 ΕΞΟΔΑ+ΟΜ 2'!I32</f>
        <v>2931.61</v>
      </c>
      <c r="M72" s="15">
        <f t="shared" si="12"/>
        <v>5.5767046418108493E-2</v>
      </c>
      <c r="N72" s="10">
        <f>L72+'[1]2025 Μάιος'!N72</f>
        <v>13282.48</v>
      </c>
      <c r="O72" s="15">
        <f t="shared" si="13"/>
        <v>4.7307101056051723E-2</v>
      </c>
      <c r="P72" s="10"/>
      <c r="Q72" s="15">
        <f t="shared" si="16"/>
        <v>2.2876255332634083</v>
      </c>
    </row>
    <row r="73" spans="1:17" ht="28.5" customHeight="1" x14ac:dyDescent="0.25">
      <c r="A73" s="67">
        <v>72</v>
      </c>
      <c r="B73" s="67">
        <v>30</v>
      </c>
      <c r="C73" s="74" t="str">
        <f>[1]ΑΝΤΙΣΤΟΙΧΙΣΗ!I216</f>
        <v>Υλικά Καθαριότητας (Ομάδα 2**)</v>
      </c>
      <c r="D73" s="14">
        <f>'[1]2025_60-69 ΕΞΟΔΑ+ΟΜ 2'!I33</f>
        <v>0</v>
      </c>
      <c r="E73" s="15">
        <f t="shared" si="9"/>
        <v>0</v>
      </c>
      <c r="F73" s="10">
        <f>D73+'[1]2025 Μάιος'!F73</f>
        <v>1179.54</v>
      </c>
      <c r="G73" s="15">
        <f t="shared" si="10"/>
        <v>5.1066237265910697E-3</v>
      </c>
      <c r="H73" s="14"/>
      <c r="I73" s="16" t="e">
        <f t="shared" si="14"/>
        <v>#DIV/0!</v>
      </c>
      <c r="J73" s="10">
        <f t="shared" si="15"/>
        <v>0</v>
      </c>
      <c r="K73" s="17" t="e">
        <f t="shared" si="11"/>
        <v>#DIV/0!</v>
      </c>
      <c r="L73" s="14">
        <f>'[1]2024_60-69 ΕΞΟΔΑ+ΟΜ 2'!I33</f>
        <v>0</v>
      </c>
      <c r="M73" s="15">
        <f t="shared" si="12"/>
        <v>0</v>
      </c>
      <c r="N73" s="10">
        <f>L73+'[1]2025 Μάιος'!N73</f>
        <v>0</v>
      </c>
      <c r="O73" s="15">
        <f t="shared" si="13"/>
        <v>0</v>
      </c>
      <c r="P73" s="10"/>
      <c r="Q73" s="15">
        <f t="shared" si="16"/>
        <v>0</v>
      </c>
    </row>
    <row r="74" spans="1:17" ht="28.5" customHeight="1" x14ac:dyDescent="0.25">
      <c r="A74" s="60">
        <v>73</v>
      </c>
      <c r="B74" s="60"/>
      <c r="C74" s="75" t="s">
        <v>163</v>
      </c>
      <c r="D74" s="7" t="e">
        <f>'[1]2025_60-69 ΕΞΟΔΑ+ΟΜ 2'!I3+#REF!</f>
        <v>#REF!</v>
      </c>
      <c r="E74" s="21"/>
      <c r="F74" s="7" t="e">
        <f>D74+'[1]2025 Μάιος'!F74</f>
        <v>#REF!</v>
      </c>
      <c r="G74" s="21"/>
      <c r="H74" s="7">
        <f>SUM(H44:H73)</f>
        <v>0</v>
      </c>
      <c r="I74" s="21"/>
      <c r="J74" s="7">
        <f>SUM(J44:J73)</f>
        <v>0</v>
      </c>
      <c r="K74" s="21"/>
      <c r="L74" s="7">
        <f>SUM(L44:L73)</f>
        <v>52568.858999999997</v>
      </c>
      <c r="M74" s="21"/>
      <c r="N74" s="7">
        <f>SUM(N44:N73)</f>
        <v>280771.37900000002</v>
      </c>
      <c r="O74" s="21"/>
      <c r="P74" s="7">
        <f>SUM(P44:P73)</f>
        <v>0</v>
      </c>
      <c r="Q74" s="21"/>
    </row>
    <row r="75" spans="1:17" ht="33" customHeight="1" x14ac:dyDescent="0.25">
      <c r="A75" s="60">
        <v>74</v>
      </c>
      <c r="B75" s="60"/>
      <c r="C75" s="22" t="s">
        <v>18</v>
      </c>
      <c r="D75" s="7" t="e">
        <f>D43-D74</f>
        <v>#REF!</v>
      </c>
      <c r="E75" s="21"/>
      <c r="F75" s="7" t="e">
        <f>F43-F74</f>
        <v>#REF!</v>
      </c>
      <c r="G75" s="21"/>
      <c r="H75" s="7">
        <f>H43-H74</f>
        <v>0</v>
      </c>
      <c r="I75" s="21"/>
      <c r="J75" s="7">
        <f>J43-J74</f>
        <v>0</v>
      </c>
      <c r="K75" s="21"/>
      <c r="L75" s="7">
        <f>L43-L74</f>
        <v>0</v>
      </c>
      <c r="M75" s="21"/>
      <c r="N75" s="7">
        <f>N43-N74</f>
        <v>0</v>
      </c>
      <c r="O75" s="21"/>
      <c r="P75" s="7">
        <f>P43-P74</f>
        <v>0</v>
      </c>
      <c r="Q75" s="21"/>
    </row>
    <row r="76" spans="1:17" ht="27" customHeight="1" x14ac:dyDescent="0.25">
      <c r="A76" s="76">
        <v>75</v>
      </c>
      <c r="B76" s="76"/>
      <c r="C76" s="13" t="s">
        <v>32</v>
      </c>
      <c r="D76" s="23" t="e">
        <f>D38-D74</f>
        <v>#REF!</v>
      </c>
      <c r="E76" s="24"/>
      <c r="F76" s="23" t="e">
        <f>F38-F74</f>
        <v>#REF!</v>
      </c>
      <c r="G76" s="24"/>
      <c r="H76" s="25">
        <f>H38-H74</f>
        <v>0</v>
      </c>
      <c r="I76" s="24" t="e">
        <f t="shared" si="14"/>
        <v>#DIV/0!</v>
      </c>
      <c r="J76" s="25">
        <f>J38-J74</f>
        <v>0</v>
      </c>
      <c r="K76" s="24"/>
      <c r="L76" s="77">
        <f>L38-L74</f>
        <v>33161.140999999989</v>
      </c>
      <c r="M76" s="24"/>
      <c r="N76" s="23">
        <f>N38-N74</f>
        <v>8659.6290530973929</v>
      </c>
      <c r="O76" s="24"/>
      <c r="P76" s="23">
        <f>P38-P74</f>
        <v>-73591.442212389389</v>
      </c>
      <c r="Q76" s="24"/>
    </row>
    <row r="77" spans="1:17" ht="30.75" customHeight="1" x14ac:dyDescent="0.25">
      <c r="A77" s="78">
        <v>76</v>
      </c>
      <c r="B77" s="78"/>
      <c r="C77" s="78" t="s">
        <v>160</v>
      </c>
      <c r="D77" s="181" t="str">
        <f>[1]ΑΝΤΙΣΤΟΙΧΙΣΗ!$F$32</f>
        <v xml:space="preserve">ΠΡΑΓΜΑΤΟΠΟΙΗΘΕΝΤΑ ΜΗΝΟΣ ΤΡΕΧ. ΕΤΟΥΣ </v>
      </c>
      <c r="E77" s="181"/>
      <c r="F77" s="181"/>
      <c r="G77" s="181"/>
      <c r="H77" s="181" t="str">
        <f>[1]ΑΝΤΙΣΤΟΙΧΙΣΗ!$F$35</f>
        <v>ΠΡΟΥΠΟΛΟΓΙΣΜΟΣ ΤΡΕΧΟΝΤΟΣ ΕΤΟΥΣ</v>
      </c>
      <c r="I77" s="181"/>
      <c r="J77" s="181"/>
      <c r="K77" s="181"/>
      <c r="L77" s="181" t="str">
        <f>[1]ΑΝΤΙΣΤΟΙΧΙΣΗ!$F$68</f>
        <v>ΠΡΑΓΜΑΤΟΠΟΙΗΘΕΝΤΑ ΠΡΟΗΓΟΥΜΕΝΟΥ ΕΤΟΥΣ</v>
      </c>
      <c r="M77" s="181"/>
      <c r="N77" s="181"/>
      <c r="O77" s="181">
        <f>[1]ΑΝΤΙΣΤΟΙΧΙΣΗ!$D$33</f>
        <v>2024</v>
      </c>
      <c r="P77" s="182" t="str">
        <f>[1]ΑΝΤΙΣΤΟΙΧΙΣΗ!$F$100</f>
        <v xml:space="preserve">ΣΥΓΚΡΙΣΕΙΣ </v>
      </c>
      <c r="Q77" s="182">
        <f>[1]ΑΝΤΙΣΤΟΙΧΙΣΗ!$H$141</f>
        <v>2024</v>
      </c>
    </row>
    <row r="78" spans="1:17" ht="24.75" customHeight="1" x14ac:dyDescent="0.25">
      <c r="A78" s="19">
        <v>77</v>
      </c>
      <c r="B78" s="19"/>
      <c r="C78" s="5" t="s">
        <v>3</v>
      </c>
      <c r="D78" s="179" t="str">
        <f>[1]ΑΝΤΙΣΤΟΙΧΙΣΗ!$F$110</f>
        <v xml:space="preserve">ΜΑΙΟΣ ΤΡΕΧΟΝ ΕΤΟΣ </v>
      </c>
      <c r="E78" s="179"/>
      <c r="F78" s="179"/>
      <c r="G78" s="61">
        <f>[1]ΑΝΤΙΣΤΟΙΧΙΣΗ!$D$34</f>
        <v>2025</v>
      </c>
      <c r="H78" s="179" t="str">
        <f>[1]ΑΝΤΙΣΤΟΙΧΙΣΗ!$F$110</f>
        <v xml:space="preserve">ΜΑΙΟΣ ΤΡΕΧΟΝ ΕΤΟΣ </v>
      </c>
      <c r="I78" s="179"/>
      <c r="J78" s="179"/>
      <c r="K78" s="61">
        <f>[1]ΑΝΤΙΣΤΟΙΧΙΣΗ!$D$34</f>
        <v>2025</v>
      </c>
      <c r="L78" s="179" t="str">
        <f>[1]ΑΝΤΙΣΤΟΙΧΙΣΗ!$F$124</f>
        <v>ΜΑΙΟΣ ΠΡΟΗΓΟΥΜΕΝΟΥ ΕΤΟΥΣ</v>
      </c>
      <c r="M78" s="179"/>
      <c r="N78" s="179"/>
      <c r="O78" s="61">
        <f>[1]ΑΝΤΙΣΤΟΙΧΙΣΗ!$D$33</f>
        <v>2024</v>
      </c>
      <c r="P78" s="179"/>
      <c r="Q78" s="179"/>
    </row>
    <row r="79" spans="1:17" ht="15" customHeight="1" x14ac:dyDescent="0.25">
      <c r="A79" s="69">
        <v>78</v>
      </c>
      <c r="B79" s="69" t="s">
        <v>33</v>
      </c>
      <c r="C79" s="62" t="s">
        <v>164</v>
      </c>
      <c r="D79" s="62" t="s">
        <v>162</v>
      </c>
      <c r="E79" s="63" t="s">
        <v>35</v>
      </c>
      <c r="F79" s="63" t="s">
        <v>36</v>
      </c>
      <c r="G79" s="63" t="s">
        <v>27</v>
      </c>
      <c r="H79" s="63" t="s">
        <v>38</v>
      </c>
      <c r="I79" s="63" t="s">
        <v>39</v>
      </c>
      <c r="J79" s="63" t="s">
        <v>36</v>
      </c>
      <c r="K79" s="63" t="s">
        <v>27</v>
      </c>
      <c r="L79" s="63" t="s">
        <v>38</v>
      </c>
      <c r="M79" s="63" t="s">
        <v>39</v>
      </c>
      <c r="N79" s="63" t="s">
        <v>36</v>
      </c>
      <c r="O79" s="63" t="s">
        <v>27</v>
      </c>
      <c r="P79" s="63" t="s">
        <v>28</v>
      </c>
      <c r="Q79" s="63" t="s">
        <v>40</v>
      </c>
    </row>
    <row r="80" spans="1:17" ht="15" customHeight="1" x14ac:dyDescent="0.25">
      <c r="A80" s="19">
        <v>79</v>
      </c>
      <c r="B80" s="19" t="s">
        <v>2</v>
      </c>
      <c r="C80" s="75" t="s">
        <v>165</v>
      </c>
      <c r="D80" s="7">
        <f t="shared" ref="D80:N80" si="17">SUM(D81:D110)</f>
        <v>0</v>
      </c>
      <c r="E80" s="8"/>
      <c r="F80" s="7">
        <f t="shared" si="17"/>
        <v>46297.34</v>
      </c>
      <c r="G80" s="8"/>
      <c r="H80" s="7">
        <f t="shared" si="17"/>
        <v>0</v>
      </c>
      <c r="I80" s="8"/>
      <c r="J80" s="7">
        <f t="shared" si="17"/>
        <v>0</v>
      </c>
      <c r="K80" s="8"/>
      <c r="L80" s="7">
        <f t="shared" si="17"/>
        <v>6922.9000000000005</v>
      </c>
      <c r="M80" s="8"/>
      <c r="N80" s="7">
        <f t="shared" si="17"/>
        <v>38145.430000000008</v>
      </c>
      <c r="O80" s="8"/>
      <c r="P80" s="7">
        <f>SUM(P81:P110)</f>
        <v>0</v>
      </c>
      <c r="Q80" s="8"/>
    </row>
    <row r="81" spans="1:17" ht="15" customHeight="1" x14ac:dyDescent="0.25">
      <c r="A81" s="67">
        <v>80</v>
      </c>
      <c r="B81" s="67">
        <v>1</v>
      </c>
      <c r="C81" s="45" t="str">
        <f>[1]ΑΝΤΙΣΤΟΙΧΙΣΗ!L187</f>
        <v>Μικτές Αποδοχές Developent Department (A.K.Ddep)</v>
      </c>
      <c r="D81" s="79">
        <f>'[1]2025_60-69 ΕΞΟΔΑ+ΟΜ 2'!I37</f>
        <v>0</v>
      </c>
      <c r="E81" s="15" t="e">
        <f>D81/$D$80</f>
        <v>#DIV/0!</v>
      </c>
      <c r="F81" s="79">
        <f>'[1]2025 Μάιος'!F81+'[1]2025 Ιούνιος'!D81</f>
        <v>9451.0400000000009</v>
      </c>
      <c r="G81" s="15">
        <f>F81/$F$80</f>
        <v>0.204137861916041</v>
      </c>
      <c r="H81" s="14"/>
      <c r="I81" s="26" t="e">
        <f>H81/$H$80</f>
        <v>#DIV/0!</v>
      </c>
      <c r="J81" s="27"/>
      <c r="K81" s="27" t="e">
        <f>J81/$J$80</f>
        <v>#DIV/0!</v>
      </c>
      <c r="L81" s="79">
        <f>'[1]2024_60-69 ΕΞΟΔΑ+ΟΜ 2'!I35</f>
        <v>1603.98</v>
      </c>
      <c r="M81" s="15">
        <f>L81/$L$80</f>
        <v>0.23169192101575928</v>
      </c>
      <c r="N81" s="10">
        <f>L81+'[1]2025 Μάιος'!N81</f>
        <v>10301.459999999999</v>
      </c>
      <c r="O81" s="15">
        <f>N81/$N$80</f>
        <v>0.27005751409801898</v>
      </c>
      <c r="P81" s="27"/>
      <c r="Q81" s="28"/>
    </row>
    <row r="82" spans="1:17" ht="15" customHeight="1" x14ac:dyDescent="0.25">
      <c r="A82" s="67">
        <v>81</v>
      </c>
      <c r="B82" s="67">
        <v>2</v>
      </c>
      <c r="C82" s="44" t="str">
        <f>[1]ΑΝΤΙΣΤΟΙΧΙΣΗ!L188</f>
        <v>Μικτές Αποδοχές Reservation department (Α.Κ.RDep )</v>
      </c>
      <c r="D82" s="79">
        <f>'[1]2025_60-69 ΕΞΟΔΑ+ΟΜ 2'!I38</f>
        <v>0</v>
      </c>
      <c r="E82" s="15" t="e">
        <f t="shared" ref="E82:E105" si="18">D82/$D$80</f>
        <v>#DIV/0!</v>
      </c>
      <c r="F82" s="79">
        <f>'[1]2025 Μάιος'!F82+'[1]2025 Ιούνιος'!D82</f>
        <v>10153.07</v>
      </c>
      <c r="G82" s="15">
        <f t="shared" ref="G82:G105" si="19">F82/$F$80</f>
        <v>0.21930136806995823</v>
      </c>
      <c r="H82" s="14"/>
      <c r="I82" s="26" t="e">
        <f t="shared" ref="I82:I105" si="20">H82/$H$80</f>
        <v>#DIV/0!</v>
      </c>
      <c r="J82" s="27"/>
      <c r="K82" s="27" t="e">
        <f t="shared" ref="K82:K105" si="21">J82/$J$80</f>
        <v>#DIV/0!</v>
      </c>
      <c r="L82" s="79">
        <f>'[1]2024_60-69 ΕΞΟΔΑ+ΟΜ 2'!I36</f>
        <v>2585.3000000000002</v>
      </c>
      <c r="M82" s="15">
        <f t="shared" ref="M82:M105" si="22">L82/$L$80</f>
        <v>0.37344176573401322</v>
      </c>
      <c r="N82" s="10">
        <f>L82+'[1]2025 Μάιος'!N82</f>
        <v>5806.59</v>
      </c>
      <c r="O82" s="15">
        <f t="shared" ref="O82:O105" si="23">N82/$N$80</f>
        <v>0.15222242874179159</v>
      </c>
      <c r="P82" s="27"/>
      <c r="Q82" s="28" t="e">
        <f>SUM(D82:P82)</f>
        <v>#DIV/0!</v>
      </c>
    </row>
    <row r="83" spans="1:17" ht="24.75" customHeight="1" x14ac:dyDescent="0.25">
      <c r="A83" s="67">
        <v>82</v>
      </c>
      <c r="B83" s="67">
        <v>3</v>
      </c>
      <c r="C83" s="44" t="str">
        <f>[1]ΑΝΤΙΣΤΟΙΧΙΣΗ!L189</f>
        <v>Μικτές Αποδοχές Marketing (Α.Κ.MDep )</v>
      </c>
      <c r="D83" s="79">
        <f>'[1]2025_60-69 ΕΞΟΔΑ+ΟΜ 2'!I39</f>
        <v>0</v>
      </c>
      <c r="E83" s="15" t="e">
        <f t="shared" si="18"/>
        <v>#DIV/0!</v>
      </c>
      <c r="F83" s="79">
        <f>'[1]2025 Μάιος'!F83+'[1]2025 Ιούνιος'!D83</f>
        <v>5921.02</v>
      </c>
      <c r="G83" s="15">
        <f t="shared" si="19"/>
        <v>0.12789114882194097</v>
      </c>
      <c r="H83" s="14"/>
      <c r="I83" s="26" t="e">
        <f t="shared" si="20"/>
        <v>#DIV/0!</v>
      </c>
      <c r="J83" s="27"/>
      <c r="K83" s="27" t="e">
        <f t="shared" si="21"/>
        <v>#DIV/0!</v>
      </c>
      <c r="L83" s="79">
        <f>'[1]2024_60-69 ΕΞΟΔΑ+ΟΜ 2'!I37</f>
        <v>564.71</v>
      </c>
      <c r="M83" s="15">
        <f t="shared" si="22"/>
        <v>8.1571306822285458E-2</v>
      </c>
      <c r="N83" s="10">
        <f>L83+'[1]2025 Μάιος'!N83</f>
        <v>8738.77</v>
      </c>
      <c r="O83" s="15">
        <f t="shared" si="23"/>
        <v>0.22909087667906741</v>
      </c>
      <c r="P83" s="27"/>
      <c r="Q83" s="28" t="e">
        <f t="shared" ref="Q83:Q105" si="24">SUM(D83:P83)</f>
        <v>#DIV/0!</v>
      </c>
    </row>
    <row r="84" spans="1:17" ht="14.25" customHeight="1" x14ac:dyDescent="0.25">
      <c r="A84" s="67">
        <v>83</v>
      </c>
      <c r="B84" s="67">
        <v>4</v>
      </c>
      <c r="C84" s="44" t="str">
        <f>[1]ΑΝΤΙΣΤΟΙΧΙΣΗ!L190</f>
        <v>Μικτές Αποδοχές Sales (Α.Κ.SDep )</v>
      </c>
      <c r="D84" s="79">
        <f>'[1]2025_60-69 ΕΞΟΔΑ+ΟΜ 2'!I40</f>
        <v>0</v>
      </c>
      <c r="E84" s="15" t="e">
        <f t="shared" si="18"/>
        <v>#DIV/0!</v>
      </c>
      <c r="F84" s="79">
        <f>'[1]2025 Μάιος'!F84+'[1]2025 Ιούνιος'!D84</f>
        <v>6270.86</v>
      </c>
      <c r="G84" s="15">
        <f t="shared" si="19"/>
        <v>0.13544752247105341</v>
      </c>
      <c r="H84" s="14"/>
      <c r="I84" s="26" t="e">
        <f t="shared" si="20"/>
        <v>#DIV/0!</v>
      </c>
      <c r="J84" s="27"/>
      <c r="K84" s="27" t="e">
        <f t="shared" si="21"/>
        <v>#DIV/0!</v>
      </c>
      <c r="L84" s="79">
        <f>'[1]2024_60-69 ΕΞΟΔΑ+ΟΜ 2'!I38</f>
        <v>0</v>
      </c>
      <c r="M84" s="15">
        <f t="shared" si="22"/>
        <v>0</v>
      </c>
      <c r="N84" s="10">
        <f>L84+'[1]2025 Μάιος'!N84</f>
        <v>0</v>
      </c>
      <c r="O84" s="15">
        <f t="shared" si="23"/>
        <v>0</v>
      </c>
      <c r="P84" s="27"/>
      <c r="Q84" s="28" t="e">
        <f t="shared" si="24"/>
        <v>#DIV/0!</v>
      </c>
    </row>
    <row r="85" spans="1:17" ht="15" customHeight="1" x14ac:dyDescent="0.25">
      <c r="A85" s="67">
        <v>84</v>
      </c>
      <c r="B85" s="67">
        <v>5</v>
      </c>
      <c r="C85" s="44" t="str">
        <f>[1]ΑΝΤΙΣΤΟΙΧΙΣΗ!L191</f>
        <v>Ασφαλιστικές εισφορές (Α.Κ.DDep)</v>
      </c>
      <c r="D85" s="79">
        <f>'[1]2025_60-69 ΕΞΟΔΑ+ΟΜ 2'!I41</f>
        <v>0</v>
      </c>
      <c r="E85" s="15" t="e">
        <f t="shared" si="18"/>
        <v>#DIV/0!</v>
      </c>
      <c r="F85" s="79">
        <f>'[1]2025 Μάιος'!F85+'[1]2025 Ιούνιος'!D85</f>
        <v>1913.23</v>
      </c>
      <c r="G85" s="15">
        <f t="shared" si="19"/>
        <v>4.1324836372888814E-2</v>
      </c>
      <c r="H85" s="14"/>
      <c r="I85" s="26" t="e">
        <f t="shared" si="20"/>
        <v>#DIV/0!</v>
      </c>
      <c r="J85" s="27"/>
      <c r="K85" s="27" t="e">
        <f t="shared" si="21"/>
        <v>#DIV/0!</v>
      </c>
      <c r="L85" s="79">
        <f>'[1]2024_60-69 ΕΞΟΔΑ+ΟΜ 2'!I39</f>
        <v>365.51</v>
      </c>
      <c r="M85" s="15">
        <f t="shared" si="22"/>
        <v>5.2797238151641647E-2</v>
      </c>
      <c r="N85" s="10">
        <f>L85+'[1]2025 Μάιος'!N85</f>
        <v>2003.3600000000001</v>
      </c>
      <c r="O85" s="15">
        <f t="shared" si="23"/>
        <v>5.251900424244791E-2</v>
      </c>
      <c r="P85" s="27"/>
      <c r="Q85" s="28" t="e">
        <f t="shared" si="24"/>
        <v>#DIV/0!</v>
      </c>
    </row>
    <row r="86" spans="1:17" ht="15" customHeight="1" x14ac:dyDescent="0.25">
      <c r="A86" s="67">
        <v>85</v>
      </c>
      <c r="B86" s="67">
        <v>6</v>
      </c>
      <c r="C86" s="71" t="str">
        <f>[1]ΑΝΤΙΣΤΟΙΧΙΣΗ!L192</f>
        <v>Ασφαλιστικές εισφορές (Α.Κ.RDep)</v>
      </c>
      <c r="D86" s="79">
        <f>'[1]2025_60-69 ΕΞΟΔΑ+ΟΜ 2'!I42</f>
        <v>0</v>
      </c>
      <c r="E86" s="15" t="e">
        <f t="shared" si="18"/>
        <v>#DIV/0!</v>
      </c>
      <c r="F86" s="79">
        <f>'[1]2025 Μάιος'!F86+'[1]2025 Ιούνιος'!D86</f>
        <v>2080.4</v>
      </c>
      <c r="G86" s="15">
        <f t="shared" si="19"/>
        <v>4.4935626971225565E-2</v>
      </c>
      <c r="H86" s="14"/>
      <c r="I86" s="26" t="e">
        <f t="shared" si="20"/>
        <v>#DIV/0!</v>
      </c>
      <c r="J86" s="27"/>
      <c r="K86" s="27" t="e">
        <f t="shared" si="21"/>
        <v>#DIV/0!</v>
      </c>
      <c r="L86" s="79">
        <f>'[1]2024_60-69 ΕΞΟΔΑ+ΟΜ 2'!I40</f>
        <v>494.2</v>
      </c>
      <c r="M86" s="15">
        <f t="shared" si="22"/>
        <v>7.138626876020164E-2</v>
      </c>
      <c r="N86" s="10">
        <f>L86+'[1]2025 Μάιος'!N86</f>
        <v>1513.05</v>
      </c>
      <c r="O86" s="15">
        <f t="shared" si="23"/>
        <v>3.9665301977196213E-2</v>
      </c>
      <c r="P86" s="27"/>
      <c r="Q86" s="28" t="e">
        <f t="shared" si="24"/>
        <v>#DIV/0!</v>
      </c>
    </row>
    <row r="87" spans="1:17" ht="15" customHeight="1" x14ac:dyDescent="0.25">
      <c r="A87" s="67">
        <v>86</v>
      </c>
      <c r="B87" s="67">
        <v>7</v>
      </c>
      <c r="C87" s="71" t="str">
        <f>[1]ΑΝΤΙΣΤΟΙΧΙΣΗ!L193</f>
        <v>Ασφαλιστικές εισφορές (Α.Κ.MDep)</v>
      </c>
      <c r="D87" s="79">
        <f>'[1]2025_60-69 ΕΞΟΔΑ+ΟΜ 2'!I43</f>
        <v>0</v>
      </c>
      <c r="E87" s="15" t="e">
        <f t="shared" si="18"/>
        <v>#DIV/0!</v>
      </c>
      <c r="F87" s="79">
        <f>'[1]2025 Μάιος'!F87+'[1]2025 Ιούνιος'!D87</f>
        <v>901.2</v>
      </c>
      <c r="G87" s="15">
        <f t="shared" si="19"/>
        <v>1.9465481170192502E-2</v>
      </c>
      <c r="H87" s="14"/>
      <c r="I87" s="26" t="e">
        <f t="shared" si="20"/>
        <v>#DIV/0!</v>
      </c>
      <c r="J87" s="27"/>
      <c r="K87" s="27" t="e">
        <f t="shared" si="21"/>
        <v>#DIV/0!</v>
      </c>
      <c r="L87" s="79">
        <f>'[1]2024_60-69 ΕΞΟΔΑ+ΟΜ 2'!I41</f>
        <v>99.47</v>
      </c>
      <c r="M87" s="15">
        <f t="shared" si="22"/>
        <v>1.4368256077655317E-2</v>
      </c>
      <c r="N87" s="10">
        <f>L87+'[1]2025 Μάιος'!N87</f>
        <v>1699.15</v>
      </c>
      <c r="O87" s="15">
        <f t="shared" si="23"/>
        <v>4.4543999110771587E-2</v>
      </c>
      <c r="P87" s="27"/>
      <c r="Q87" s="28" t="e">
        <f t="shared" si="24"/>
        <v>#DIV/0!</v>
      </c>
    </row>
    <row r="88" spans="1:17" ht="15" customHeight="1" x14ac:dyDescent="0.25">
      <c r="A88" s="67">
        <v>87</v>
      </c>
      <c r="B88" s="67">
        <v>8</v>
      </c>
      <c r="C88" s="71" t="str">
        <f>[1]ΑΝΤΙΣΤΟΙΧΙΣΗ!L194</f>
        <v>Ασφαλιστικές εισφορές (Α.Κ.SDep)</v>
      </c>
      <c r="D88" s="79">
        <f>'[1]2025_60-69 ΕΞΟΔΑ+ΟΜ 2'!I44</f>
        <v>0</v>
      </c>
      <c r="E88" s="15" t="e">
        <f t="shared" si="18"/>
        <v>#DIV/0!</v>
      </c>
      <c r="F88" s="79">
        <f>'[1]2025 Μάιος'!F88+'[1]2025 Ιούνιος'!D88</f>
        <v>880.69999999999993</v>
      </c>
      <c r="G88" s="15">
        <f t="shared" si="19"/>
        <v>1.9022691152450658E-2</v>
      </c>
      <c r="H88" s="14"/>
      <c r="I88" s="26" t="e">
        <f t="shared" si="20"/>
        <v>#DIV/0!</v>
      </c>
      <c r="J88" s="27"/>
      <c r="K88" s="27" t="e">
        <f t="shared" si="21"/>
        <v>#DIV/0!</v>
      </c>
      <c r="L88" s="79">
        <f>'[1]2024_60-69 ΕΞΟΔΑ+ΟΜ 2'!I42</f>
        <v>0</v>
      </c>
      <c r="M88" s="15">
        <f t="shared" si="22"/>
        <v>0</v>
      </c>
      <c r="N88" s="10">
        <f>L88+'[1]2025 Μάιος'!N88</f>
        <v>0</v>
      </c>
      <c r="O88" s="15">
        <f t="shared" si="23"/>
        <v>0</v>
      </c>
      <c r="P88" s="27"/>
      <c r="Q88" s="28" t="e">
        <f t="shared" si="24"/>
        <v>#DIV/0!</v>
      </c>
    </row>
    <row r="89" spans="1:17" ht="28.5" customHeight="1" x14ac:dyDescent="0.25">
      <c r="A89" s="67">
        <v>88</v>
      </c>
      <c r="B89" s="67">
        <v>9</v>
      </c>
      <c r="C89" s="72" t="str">
        <f>[1]ΑΝΤΙΣΤΟΙΧΙΣΗ!L195</f>
        <v>Ενοίκιο</v>
      </c>
      <c r="D89" s="79">
        <f>'[1]2025_60-69 ΕΞΟΔΑ+ΟΜ 2'!I45</f>
        <v>0</v>
      </c>
      <c r="E89" s="15" t="e">
        <f t="shared" si="18"/>
        <v>#DIV/0!</v>
      </c>
      <c r="F89" s="79">
        <f>'[1]2025 Μάιος'!F89+'[1]2025 Ιούνιος'!D89</f>
        <v>0</v>
      </c>
      <c r="G89" s="15">
        <f t="shared" si="19"/>
        <v>0</v>
      </c>
      <c r="H89" s="80"/>
      <c r="I89" s="26" t="e">
        <f t="shared" si="20"/>
        <v>#DIV/0!</v>
      </c>
      <c r="J89" s="80"/>
      <c r="K89" s="27" t="e">
        <f t="shared" si="21"/>
        <v>#DIV/0!</v>
      </c>
      <c r="L89" s="79">
        <f>'[1]2024_60-69 ΕΞΟΔΑ+ΟΜ 2'!I43</f>
        <v>0</v>
      </c>
      <c r="M89" s="15">
        <f t="shared" si="22"/>
        <v>0</v>
      </c>
      <c r="N89" s="10">
        <f>L89+'[1]2025 Μάιος'!N89</f>
        <v>0</v>
      </c>
      <c r="O89" s="15">
        <f t="shared" si="23"/>
        <v>0</v>
      </c>
      <c r="P89" s="80"/>
      <c r="Q89" s="28" t="e">
        <f t="shared" si="24"/>
        <v>#DIV/0!</v>
      </c>
    </row>
    <row r="90" spans="1:17" ht="42.75" customHeight="1" x14ac:dyDescent="0.25">
      <c r="A90" s="67">
        <v>89</v>
      </c>
      <c r="B90" s="67">
        <v>10</v>
      </c>
      <c r="C90" s="45" t="str">
        <f>[1]ΑΝΤΙΣΤΟΙΧΙΣΗ!L196</f>
        <v xml:space="preserve">Χαρτόσημο ενοικίων </v>
      </c>
      <c r="D90" s="79">
        <f>'[1]2025_60-69 ΕΞΟΔΑ+ΟΜ 2'!I46</f>
        <v>0</v>
      </c>
      <c r="E90" s="15" t="e">
        <f t="shared" si="18"/>
        <v>#DIV/0!</v>
      </c>
      <c r="F90" s="79">
        <f>'[1]2025 Μάιος'!F90+'[1]2025 Ιούνιος'!D90</f>
        <v>0</v>
      </c>
      <c r="G90" s="15">
        <f t="shared" si="19"/>
        <v>0</v>
      </c>
      <c r="H90" s="80"/>
      <c r="I90" s="26" t="e">
        <f t="shared" si="20"/>
        <v>#DIV/0!</v>
      </c>
      <c r="J90" s="80"/>
      <c r="K90" s="27" t="e">
        <f t="shared" si="21"/>
        <v>#DIV/0!</v>
      </c>
      <c r="L90" s="79">
        <f>'[1]2024_60-69 ΕΞΟΔΑ+ΟΜ 2'!I44</f>
        <v>0</v>
      </c>
      <c r="M90" s="15">
        <f t="shared" si="22"/>
        <v>0</v>
      </c>
      <c r="N90" s="10">
        <f>L90+'[1]2025 Μάιος'!N90</f>
        <v>0</v>
      </c>
      <c r="O90" s="15">
        <f t="shared" si="23"/>
        <v>0</v>
      </c>
      <c r="P90" s="80"/>
      <c r="Q90" s="28" t="e">
        <f t="shared" si="24"/>
        <v>#DIV/0!</v>
      </c>
    </row>
    <row r="91" spans="1:17" ht="15" customHeight="1" x14ac:dyDescent="0.25">
      <c r="A91" s="67">
        <v>90</v>
      </c>
      <c r="B91" s="67">
        <v>11</v>
      </c>
      <c r="C91" s="45" t="str">
        <f>[1]ΑΝΤΙΣΤΟΙΧΙΣΗ!L197</f>
        <v xml:space="preserve">Κοινόχρηστες Δαπάνες </v>
      </c>
      <c r="D91" s="79">
        <f>'[1]2025_60-69 ΕΞΟΔΑ+ΟΜ 2'!I47</f>
        <v>0</v>
      </c>
      <c r="E91" s="15" t="e">
        <f t="shared" si="18"/>
        <v>#DIV/0!</v>
      </c>
      <c r="F91" s="79">
        <f>'[1]2025 Μάιος'!F91+'[1]2025 Ιούνιος'!D91</f>
        <v>0</v>
      </c>
      <c r="G91" s="15">
        <f t="shared" si="19"/>
        <v>0</v>
      </c>
      <c r="H91" s="80"/>
      <c r="I91" s="26" t="e">
        <f t="shared" si="20"/>
        <v>#DIV/0!</v>
      </c>
      <c r="J91" s="80"/>
      <c r="K91" s="27" t="e">
        <f t="shared" si="21"/>
        <v>#DIV/0!</v>
      </c>
      <c r="L91" s="79">
        <f>'[1]2024_60-69 ΕΞΟΔΑ+ΟΜ 2'!I45</f>
        <v>0</v>
      </c>
      <c r="M91" s="15">
        <f t="shared" si="22"/>
        <v>0</v>
      </c>
      <c r="N91" s="10">
        <f>L91+'[1]2025 Μάιος'!N91</f>
        <v>0</v>
      </c>
      <c r="O91" s="15">
        <f t="shared" si="23"/>
        <v>0</v>
      </c>
      <c r="P91" s="80"/>
      <c r="Q91" s="28" t="e">
        <f t="shared" si="24"/>
        <v>#DIV/0!</v>
      </c>
    </row>
    <row r="92" spans="1:17" ht="15" customHeight="1" x14ac:dyDescent="0.25">
      <c r="A92" s="67">
        <v>91</v>
      </c>
      <c r="B92" s="67">
        <v>12</v>
      </c>
      <c r="C92" s="71" t="str">
        <f>[1]ΑΝΤΙΣΤΟΙΧΙΣΗ!L198</f>
        <v xml:space="preserve">Ενέργεια </v>
      </c>
      <c r="D92" s="79">
        <f>'[1]2025_60-69 ΕΞΟΔΑ+ΟΜ 2'!I48</f>
        <v>0</v>
      </c>
      <c r="E92" s="15" t="e">
        <f t="shared" si="18"/>
        <v>#DIV/0!</v>
      </c>
      <c r="F92" s="79">
        <f>'[1]2025 Μάιος'!F92+'[1]2025 Ιούνιος'!D92</f>
        <v>0</v>
      </c>
      <c r="G92" s="15">
        <f t="shared" si="19"/>
        <v>0</v>
      </c>
      <c r="H92" s="14"/>
      <c r="I92" s="26" t="e">
        <f t="shared" si="20"/>
        <v>#DIV/0!</v>
      </c>
      <c r="J92" s="27"/>
      <c r="K92" s="27" t="e">
        <f t="shared" si="21"/>
        <v>#DIV/0!</v>
      </c>
      <c r="L92" s="79">
        <f>'[1]2024_60-69 ΕΞΟΔΑ+ΟΜ 2'!I46</f>
        <v>0</v>
      </c>
      <c r="M92" s="15">
        <f t="shared" si="22"/>
        <v>0</v>
      </c>
      <c r="N92" s="10">
        <f>L92+'[1]2025 Μάιος'!N92</f>
        <v>0</v>
      </c>
      <c r="O92" s="15">
        <f t="shared" si="23"/>
        <v>0</v>
      </c>
      <c r="P92" s="27"/>
      <c r="Q92" s="28" t="e">
        <f t="shared" si="24"/>
        <v>#DIV/0!</v>
      </c>
    </row>
    <row r="93" spans="1:17" ht="15" customHeight="1" x14ac:dyDescent="0.25">
      <c r="A93" s="67">
        <v>92</v>
      </c>
      <c r="B93" s="67">
        <v>13</v>
      </c>
      <c r="C93" s="45" t="str">
        <f>[1]ΑΝΤΙΣΤΟΙΧΙΣΗ!L199</f>
        <v xml:space="preserve">Τηλεπικοινωνίες (Τηλεφωνία &amp; Διαδίκτυο) </v>
      </c>
      <c r="D93" s="79">
        <f>'[1]2025_60-69 ΕΞΟΔΑ+ΟΜ 2'!I49</f>
        <v>0</v>
      </c>
      <c r="E93" s="15" t="e">
        <f t="shared" si="18"/>
        <v>#DIV/0!</v>
      </c>
      <c r="F93" s="79">
        <f>'[1]2025 Μάιος'!F93+'[1]2025 Ιούνιος'!D93</f>
        <v>0</v>
      </c>
      <c r="G93" s="15">
        <f t="shared" si="19"/>
        <v>0</v>
      </c>
      <c r="H93" s="14"/>
      <c r="I93" s="26" t="e">
        <f t="shared" si="20"/>
        <v>#DIV/0!</v>
      </c>
      <c r="J93" s="27"/>
      <c r="K93" s="27" t="e">
        <f t="shared" si="21"/>
        <v>#DIV/0!</v>
      </c>
      <c r="L93" s="79">
        <f>'[1]2024_60-69 ΕΞΟΔΑ+ΟΜ 2'!I47</f>
        <v>0</v>
      </c>
      <c r="M93" s="15">
        <f t="shared" si="22"/>
        <v>0</v>
      </c>
      <c r="N93" s="10">
        <f>L93+'[1]2025 Μάιος'!N93</f>
        <v>0</v>
      </c>
      <c r="O93" s="15">
        <f t="shared" si="23"/>
        <v>0</v>
      </c>
      <c r="P93" s="27"/>
      <c r="Q93" s="28" t="e">
        <f t="shared" si="24"/>
        <v>#DIV/0!</v>
      </c>
    </row>
    <row r="94" spans="1:17" ht="15" customHeight="1" x14ac:dyDescent="0.25">
      <c r="A94" s="67">
        <v>93</v>
      </c>
      <c r="B94" s="67">
        <v>14</v>
      </c>
      <c r="C94" s="45" t="str">
        <f>[1]ΑΝΤΙΣΤΟΙΧΙΣΗ!L200</f>
        <v xml:space="preserve">Ύδρευση </v>
      </c>
      <c r="D94" s="79">
        <f>'[1]2025_60-69 ΕΞΟΔΑ+ΟΜ 2'!I50</f>
        <v>0</v>
      </c>
      <c r="E94" s="15" t="e">
        <f t="shared" si="18"/>
        <v>#DIV/0!</v>
      </c>
      <c r="F94" s="79">
        <f>'[1]2025 Μάιος'!F94+'[1]2025 Ιούνιος'!D94</f>
        <v>0</v>
      </c>
      <c r="G94" s="15">
        <f t="shared" si="19"/>
        <v>0</v>
      </c>
      <c r="H94" s="81"/>
      <c r="I94" s="26" t="e">
        <f t="shared" si="20"/>
        <v>#DIV/0!</v>
      </c>
      <c r="J94" s="81"/>
      <c r="K94" s="27" t="e">
        <f t="shared" si="21"/>
        <v>#DIV/0!</v>
      </c>
      <c r="L94" s="79">
        <f>'[1]2024_60-69 ΕΞΟΔΑ+ΟΜ 2'!I48</f>
        <v>0</v>
      </c>
      <c r="M94" s="15">
        <f t="shared" si="22"/>
        <v>0</v>
      </c>
      <c r="N94" s="10">
        <f>L94+'[1]2025 Μάιος'!N94</f>
        <v>0</v>
      </c>
      <c r="O94" s="15">
        <f t="shared" si="23"/>
        <v>0</v>
      </c>
      <c r="P94" s="81"/>
      <c r="Q94" s="28" t="e">
        <f t="shared" si="24"/>
        <v>#DIV/0!</v>
      </c>
    </row>
    <row r="95" spans="1:17" ht="28.5" customHeight="1" x14ac:dyDescent="0.25">
      <c r="A95" s="67">
        <v>94</v>
      </c>
      <c r="B95" s="67">
        <v>15</v>
      </c>
      <c r="C95" s="45" t="str">
        <f>[1]ΑΝΤΙΣΤΟΙΧΙΣΗ!L201</f>
        <v xml:space="preserve">Ασφάλιστρα </v>
      </c>
      <c r="D95" s="79">
        <f>'[1]2025_60-69 ΕΞΟΔΑ+ΟΜ 2'!I51</f>
        <v>0</v>
      </c>
      <c r="E95" s="15" t="e">
        <f t="shared" si="18"/>
        <v>#DIV/0!</v>
      </c>
      <c r="F95" s="79">
        <f>'[1]2025 Μάιος'!F95+'[1]2025 Ιούνιος'!D95</f>
        <v>0</v>
      </c>
      <c r="G95" s="15">
        <f t="shared" si="19"/>
        <v>0</v>
      </c>
      <c r="H95" s="14"/>
      <c r="I95" s="26" t="e">
        <f t="shared" si="20"/>
        <v>#DIV/0!</v>
      </c>
      <c r="J95" s="27"/>
      <c r="K95" s="27" t="e">
        <f t="shared" si="21"/>
        <v>#DIV/0!</v>
      </c>
      <c r="L95" s="79">
        <f>'[1]2024_60-69 ΕΞΟΔΑ+ΟΜ 2'!I49</f>
        <v>0</v>
      </c>
      <c r="M95" s="15">
        <f t="shared" si="22"/>
        <v>0</v>
      </c>
      <c r="N95" s="10">
        <f>L95+'[1]2025 Μάιος'!N95</f>
        <v>246.76</v>
      </c>
      <c r="O95" s="15">
        <f t="shared" si="23"/>
        <v>6.4689269461636672E-3</v>
      </c>
      <c r="P95" s="27"/>
      <c r="Q95" s="28" t="e">
        <f t="shared" si="24"/>
        <v>#DIV/0!</v>
      </c>
    </row>
    <row r="96" spans="1:17" ht="15" customHeight="1" x14ac:dyDescent="0.25">
      <c r="A96" s="67">
        <v>95</v>
      </c>
      <c r="B96" s="67">
        <v>16</v>
      </c>
      <c r="C96" s="45" t="str">
        <f>[1]ΑΝΤΙΣΤΟΙΧΙΣΗ!L202</f>
        <v xml:space="preserve">Έντυπα και γραφική Ύλη </v>
      </c>
      <c r="D96" s="79">
        <f>'[1]2025_60-69 ΕΞΟΔΑ+ΟΜ 2'!I52</f>
        <v>0</v>
      </c>
      <c r="E96" s="15" t="e">
        <f t="shared" si="18"/>
        <v>#DIV/0!</v>
      </c>
      <c r="F96" s="79">
        <f>'[1]2025 Μάιος'!F96+'[1]2025 Ιούνιος'!D96</f>
        <v>554.78</v>
      </c>
      <c r="G96" s="15">
        <f t="shared" si="19"/>
        <v>1.198297785574722E-2</v>
      </c>
      <c r="H96" s="14"/>
      <c r="I96" s="26" t="e">
        <f t="shared" si="20"/>
        <v>#DIV/0!</v>
      </c>
      <c r="J96" s="27"/>
      <c r="K96" s="27" t="e">
        <f t="shared" si="21"/>
        <v>#DIV/0!</v>
      </c>
      <c r="L96" s="79">
        <f>'[1]2024_60-69 ΕΞΟΔΑ+ΟΜ 2'!I50</f>
        <v>72.5</v>
      </c>
      <c r="M96" s="15">
        <f t="shared" si="22"/>
        <v>1.0472489852518453E-2</v>
      </c>
      <c r="N96" s="10">
        <f>L96+'[1]2025 Μάιος'!N96</f>
        <v>94.289999999999992</v>
      </c>
      <c r="O96" s="15">
        <f t="shared" si="23"/>
        <v>2.4718557373714224E-3</v>
      </c>
      <c r="P96" s="27"/>
      <c r="Q96" s="28" t="e">
        <f t="shared" si="24"/>
        <v>#DIV/0!</v>
      </c>
    </row>
    <row r="97" spans="1:17" ht="15" customHeight="1" x14ac:dyDescent="0.25">
      <c r="A97" s="67">
        <v>96</v>
      </c>
      <c r="B97" s="67">
        <v>17</v>
      </c>
      <c r="C97" s="45" t="str">
        <f>[1]ΑΝΤΙΣΤΟΙΧΙΣΗ!L203</f>
        <v xml:space="preserve">Υλικά Καθαριότητας </v>
      </c>
      <c r="D97" s="79">
        <f>'[1]2025_60-69 ΕΞΟΔΑ+ΟΜ 2'!I53</f>
        <v>0</v>
      </c>
      <c r="E97" s="15" t="e">
        <f t="shared" si="18"/>
        <v>#DIV/0!</v>
      </c>
      <c r="F97" s="79">
        <f>'[1]2025 Μάιος'!F97+'[1]2025 Ιούνιος'!D97</f>
        <v>0</v>
      </c>
      <c r="G97" s="15">
        <f t="shared" si="19"/>
        <v>0</v>
      </c>
      <c r="H97" s="14"/>
      <c r="I97" s="26" t="e">
        <f t="shared" si="20"/>
        <v>#DIV/0!</v>
      </c>
      <c r="J97" s="27"/>
      <c r="K97" s="27" t="e">
        <f t="shared" si="21"/>
        <v>#DIV/0!</v>
      </c>
      <c r="L97" s="79">
        <f>'[1]2024_60-69 ΕΞΟΔΑ+ΟΜ 2'!I51</f>
        <v>0</v>
      </c>
      <c r="M97" s="15">
        <f t="shared" si="22"/>
        <v>0</v>
      </c>
      <c r="N97" s="10">
        <f>L97+'[1]2025 Μάιος'!N97</f>
        <v>0</v>
      </c>
      <c r="O97" s="15">
        <f t="shared" si="23"/>
        <v>0</v>
      </c>
      <c r="P97" s="27"/>
      <c r="Q97" s="28" t="e">
        <f t="shared" si="24"/>
        <v>#DIV/0!</v>
      </c>
    </row>
    <row r="98" spans="1:17" ht="15" customHeight="1" x14ac:dyDescent="0.25">
      <c r="A98" s="67">
        <v>97</v>
      </c>
      <c r="B98" s="67">
        <v>18</v>
      </c>
      <c r="C98" s="72" t="str">
        <f>[1]ΑΝΤΙΣΤΟΙΧΙΣΗ!L204</f>
        <v>Υλικά Φαρμακείου</v>
      </c>
      <c r="D98" s="79">
        <f>'[1]2025_60-69 ΕΞΟΔΑ+ΟΜ 2'!I54</f>
        <v>0</v>
      </c>
      <c r="E98" s="15" t="e">
        <f t="shared" si="18"/>
        <v>#DIV/0!</v>
      </c>
      <c r="F98" s="79">
        <f>'[1]2025 Μάιος'!F98+'[1]2025 Ιούνιος'!D98</f>
        <v>0</v>
      </c>
      <c r="G98" s="15">
        <f t="shared" si="19"/>
        <v>0</v>
      </c>
      <c r="H98" s="14"/>
      <c r="I98" s="26" t="e">
        <f t="shared" si="20"/>
        <v>#DIV/0!</v>
      </c>
      <c r="J98" s="27"/>
      <c r="K98" s="27" t="e">
        <f t="shared" si="21"/>
        <v>#DIV/0!</v>
      </c>
      <c r="L98" s="79">
        <f>'[1]2024_60-69 ΕΞΟΔΑ+ΟΜ 2'!I52</f>
        <v>0</v>
      </c>
      <c r="M98" s="15">
        <f t="shared" si="22"/>
        <v>0</v>
      </c>
      <c r="N98" s="10">
        <f>L98+'[1]2025 Μάιος'!N98</f>
        <v>0</v>
      </c>
      <c r="O98" s="15">
        <f t="shared" si="23"/>
        <v>0</v>
      </c>
      <c r="P98" s="27"/>
      <c r="Q98" s="28" t="e">
        <f t="shared" si="24"/>
        <v>#DIV/0!</v>
      </c>
    </row>
    <row r="99" spans="1:17" ht="15" customHeight="1" x14ac:dyDescent="0.25">
      <c r="A99" s="67">
        <v>98</v>
      </c>
      <c r="B99" s="67">
        <v>19</v>
      </c>
      <c r="C99" s="46" t="str">
        <f>[1]ΑΝΤΙΣΤΟΙΧΙΣΗ!L205</f>
        <v xml:space="preserve">Αγορές εφαρμογών για Marketing </v>
      </c>
      <c r="D99" s="79">
        <f>'[1]2025_60-69 ΕΞΟΔΑ+ΟΜ 2'!I55</f>
        <v>0</v>
      </c>
      <c r="E99" s="15" t="e">
        <f t="shared" si="18"/>
        <v>#DIV/0!</v>
      </c>
      <c r="F99" s="79">
        <f>'[1]2025 Μάιος'!F99+'[1]2025 Ιούνιος'!D99</f>
        <v>4747.45</v>
      </c>
      <c r="G99" s="15">
        <f t="shared" si="19"/>
        <v>0.10254260827943895</v>
      </c>
      <c r="H99" s="14"/>
      <c r="I99" s="26" t="e">
        <f t="shared" si="20"/>
        <v>#DIV/0!</v>
      </c>
      <c r="J99" s="27"/>
      <c r="K99" s="27" t="e">
        <f t="shared" si="21"/>
        <v>#DIV/0!</v>
      </c>
      <c r="L99" s="79">
        <f>'[1]2024_60-69 ΕΞΟΔΑ+ΟΜ 2'!I53</f>
        <v>0</v>
      </c>
      <c r="M99" s="15">
        <f t="shared" si="22"/>
        <v>0</v>
      </c>
      <c r="N99" s="10">
        <f>L99+'[1]2025 Μάιος'!N99</f>
        <v>119.88</v>
      </c>
      <c r="O99" s="15">
        <f t="shared" si="23"/>
        <v>3.1427093625632212E-3</v>
      </c>
      <c r="P99" s="27"/>
      <c r="Q99" s="28" t="e">
        <f t="shared" si="24"/>
        <v>#DIV/0!</v>
      </c>
    </row>
    <row r="100" spans="1:17" ht="15" customHeight="1" x14ac:dyDescent="0.25">
      <c r="A100" s="67">
        <v>99</v>
      </c>
      <c r="B100" s="67">
        <v>20</v>
      </c>
      <c r="C100" s="46" t="str">
        <f>[1]ΑΝΤΙΣΤΟΙΧΙΣΗ!L206</f>
        <v>Αμοιβές συνεργατών ( Συνδρομές για Marketing - Ιστοσελίδα _ Editing 3D  -)</v>
      </c>
      <c r="D100" s="79">
        <f>'[1]2025_60-69 ΕΞΟΔΑ+ΟΜ 2'!I56</f>
        <v>0</v>
      </c>
      <c r="E100" s="15" t="e">
        <f t="shared" si="18"/>
        <v>#DIV/0!</v>
      </c>
      <c r="F100" s="79">
        <f>'[1]2025 Μάιος'!F100+'[1]2025 Ιούνιος'!D100</f>
        <v>878.12</v>
      </c>
      <c r="G100" s="15">
        <f t="shared" si="19"/>
        <v>1.896696440875437E-2</v>
      </c>
      <c r="H100" s="14"/>
      <c r="I100" s="26" t="e">
        <f t="shared" si="20"/>
        <v>#DIV/0!</v>
      </c>
      <c r="J100" s="27"/>
      <c r="K100" s="27" t="e">
        <f t="shared" si="21"/>
        <v>#DIV/0!</v>
      </c>
      <c r="L100" s="79">
        <f>'[1]2024_60-69 ΕΞΟΔΑ+ΟΜ 2'!I54</f>
        <v>137.22999999999999</v>
      </c>
      <c r="M100" s="15">
        <f t="shared" si="22"/>
        <v>1.9822617689118718E-2</v>
      </c>
      <c r="N100" s="10">
        <f>L100+'[1]2025 Μάιος'!N100</f>
        <v>1567.66</v>
      </c>
      <c r="O100" s="15">
        <f t="shared" si="23"/>
        <v>4.1096928255888052E-2</v>
      </c>
      <c r="P100" s="27"/>
      <c r="Q100" s="28" t="e">
        <f t="shared" si="24"/>
        <v>#DIV/0!</v>
      </c>
    </row>
    <row r="101" spans="1:17" ht="25.5" customHeight="1" x14ac:dyDescent="0.25">
      <c r="A101" s="67">
        <v>100</v>
      </c>
      <c r="B101" s="67">
        <v>21</v>
      </c>
      <c r="C101" s="46" t="str">
        <f>[1]ΑΝΤΙΣΤΟΙΧΙΣΗ!L207</f>
        <v xml:space="preserve">Αμοιβές Τρίτων </v>
      </c>
      <c r="D101" s="79">
        <f>'[1]2025_60-69 ΕΞΟΔΑ+ΟΜ 2'!I57</f>
        <v>0</v>
      </c>
      <c r="E101" s="15" t="e">
        <f t="shared" si="18"/>
        <v>#DIV/0!</v>
      </c>
      <c r="F101" s="79">
        <f>'[1]2025 Μάιος'!F101+'[1]2025 Ιούνιος'!D101</f>
        <v>0</v>
      </c>
      <c r="G101" s="15">
        <f t="shared" si="19"/>
        <v>0</v>
      </c>
      <c r="H101" s="14"/>
      <c r="I101" s="26" t="e">
        <f t="shared" si="20"/>
        <v>#DIV/0!</v>
      </c>
      <c r="J101" s="27"/>
      <c r="K101" s="27" t="e">
        <f t="shared" si="21"/>
        <v>#DIV/0!</v>
      </c>
      <c r="L101" s="79">
        <f>'[1]2024_60-69 ΕΞΟΔΑ+ΟΜ 2'!I55</f>
        <v>0</v>
      </c>
      <c r="M101" s="15">
        <f t="shared" si="22"/>
        <v>0</v>
      </c>
      <c r="N101" s="10">
        <f>L101+'[1]2025 Μάιος'!N101</f>
        <v>0</v>
      </c>
      <c r="O101" s="15">
        <f t="shared" si="23"/>
        <v>0</v>
      </c>
      <c r="P101" s="27"/>
      <c r="Q101" s="28" t="e">
        <f t="shared" si="24"/>
        <v>#DIV/0!</v>
      </c>
    </row>
    <row r="102" spans="1:17" ht="24" customHeight="1" x14ac:dyDescent="0.25">
      <c r="A102" s="67">
        <v>101</v>
      </c>
      <c r="B102" s="67">
        <v>22</v>
      </c>
      <c r="C102" s="82" t="str">
        <f>[1]ΑΝΤΙΣΤΟΙΧΙΣΗ!L208</f>
        <v>Επισκευές - Συντηρήσεις</v>
      </c>
      <c r="D102" s="79">
        <f>'[1]2025_60-69 ΕΞΟΔΑ+ΟΜ 2'!I58</f>
        <v>0</v>
      </c>
      <c r="E102" s="15" t="e">
        <f t="shared" si="18"/>
        <v>#DIV/0!</v>
      </c>
      <c r="F102" s="79">
        <f>'[1]2025 Μάιος'!F102+'[1]2025 Ιούνιος'!D102</f>
        <v>0</v>
      </c>
      <c r="G102" s="15">
        <f t="shared" si="19"/>
        <v>0</v>
      </c>
      <c r="H102" s="14"/>
      <c r="I102" s="26" t="e">
        <f t="shared" si="20"/>
        <v>#DIV/0!</v>
      </c>
      <c r="J102" s="27"/>
      <c r="K102" s="27" t="e">
        <f t="shared" si="21"/>
        <v>#DIV/0!</v>
      </c>
      <c r="L102" s="79">
        <f>'[1]2024_60-69 ΕΞΟΔΑ+ΟΜ 2'!I56</f>
        <v>0</v>
      </c>
      <c r="M102" s="15">
        <f t="shared" si="22"/>
        <v>0</v>
      </c>
      <c r="N102" s="10">
        <f>L102+'[1]2025 Μάιος'!N102</f>
        <v>1396.23</v>
      </c>
      <c r="O102" s="15">
        <f t="shared" si="23"/>
        <v>3.6602811922686405E-2</v>
      </c>
      <c r="P102" s="27"/>
      <c r="Q102" s="28" t="e">
        <f t="shared" si="24"/>
        <v>#DIV/0!</v>
      </c>
    </row>
    <row r="103" spans="1:17" ht="15.75" hidden="1" customHeight="1" x14ac:dyDescent="0.25">
      <c r="A103" s="67">
        <v>102</v>
      </c>
      <c r="B103" s="67">
        <v>23</v>
      </c>
      <c r="C103" s="72" t="str">
        <f>[1]ΑΝΤΙΣΤΟΙΧΙΣΗ!L209</f>
        <v xml:space="preserve">Εξοδα προβολής και διαφήμισης </v>
      </c>
      <c r="D103" s="79">
        <f>'[1]2025_60-69 ΕΞΟΔΑ+ΟΜ 2'!I59</f>
        <v>0</v>
      </c>
      <c r="E103" s="15" t="e">
        <f t="shared" si="18"/>
        <v>#DIV/0!</v>
      </c>
      <c r="F103" s="79">
        <f>'[1]2025 Μάιος'!F103+'[1]2025 Ιούνιος'!D103</f>
        <v>2545.4699999999998</v>
      </c>
      <c r="G103" s="15">
        <f t="shared" si="19"/>
        <v>5.4980912510308365E-2</v>
      </c>
      <c r="H103" s="14"/>
      <c r="I103" s="26" t="e">
        <f t="shared" si="20"/>
        <v>#DIV/0!</v>
      </c>
      <c r="J103" s="27"/>
      <c r="K103" s="27" t="e">
        <f t="shared" si="21"/>
        <v>#DIV/0!</v>
      </c>
      <c r="L103" s="79">
        <f>'[1]2024_60-69 ΕΞΟΔΑ+ΟΜ 2'!I57</f>
        <v>1000</v>
      </c>
      <c r="M103" s="15">
        <f t="shared" si="22"/>
        <v>0.14444813589680625</v>
      </c>
      <c r="N103" s="10">
        <f>L103+'[1]2025 Μάιος'!N103</f>
        <v>4658.2299999999996</v>
      </c>
      <c r="O103" s="15">
        <f t="shared" si="23"/>
        <v>0.1221176429260333</v>
      </c>
      <c r="P103" s="27"/>
      <c r="Q103" s="28" t="e">
        <f t="shared" si="24"/>
        <v>#DIV/0!</v>
      </c>
    </row>
    <row r="104" spans="1:17" ht="15.75" hidden="1" customHeight="1" x14ac:dyDescent="0.25">
      <c r="A104" s="67">
        <v>103</v>
      </c>
      <c r="B104" s="67">
        <v>24</v>
      </c>
      <c r="C104" s="82" t="str">
        <f>[1]ΑΝΤΙΣΤΟΙΧΙΣΗ!L210</f>
        <v>Εξοδα εκθέσεων και επιδείξεων</v>
      </c>
      <c r="D104" s="79">
        <f>'[1]2025_60-69 ΕΞΟΔΑ+ΟΜ 2'!I60</f>
        <v>0</v>
      </c>
      <c r="E104" s="15" t="e">
        <f t="shared" si="18"/>
        <v>#DIV/0!</v>
      </c>
      <c r="F104" s="79">
        <f>'[1]2025 Μάιος'!F104+'[1]2025 Ιούνιος'!D104</f>
        <v>0</v>
      </c>
      <c r="G104" s="15">
        <f t="shared" si="19"/>
        <v>0</v>
      </c>
      <c r="H104" s="14"/>
      <c r="I104" s="26" t="e">
        <f t="shared" si="20"/>
        <v>#DIV/0!</v>
      </c>
      <c r="J104" s="27"/>
      <c r="K104" s="27" t="e">
        <f t="shared" si="21"/>
        <v>#DIV/0!</v>
      </c>
      <c r="L104" s="79">
        <f>'[1]2024_60-69 ΕΞΟΔΑ+ΟΜ 2'!I58</f>
        <v>0</v>
      </c>
      <c r="M104" s="15">
        <f t="shared" si="22"/>
        <v>0</v>
      </c>
      <c r="N104" s="10">
        <f>L104+'[1]2025 Μάιος'!N104</f>
        <v>0</v>
      </c>
      <c r="O104" s="15">
        <f t="shared" si="23"/>
        <v>0</v>
      </c>
      <c r="P104" s="27"/>
      <c r="Q104" s="28" t="e">
        <f t="shared" si="24"/>
        <v>#DIV/0!</v>
      </c>
    </row>
    <row r="105" spans="1:17" ht="31.5" customHeight="1" x14ac:dyDescent="0.25">
      <c r="A105" s="67">
        <v>104</v>
      </c>
      <c r="B105" s="67">
        <v>25</v>
      </c>
      <c r="C105" s="82" t="str">
        <f>[1]ΑΝΤΙΣΤΟΙΧΙΣΗ!L211</f>
        <v>Αποσβέσεις ( Εξοπλισμού R.DEP. &amp; M.DEP.)</v>
      </c>
      <c r="D105" s="79">
        <f>'[1]2025_60-69 ΕΞΟΔΑ+ΟΜ 2'!I61</f>
        <v>0</v>
      </c>
      <c r="E105" s="15" t="e">
        <f t="shared" si="18"/>
        <v>#DIV/0!</v>
      </c>
      <c r="F105" s="79">
        <f>'[1]2025 Μάιος'!F105+'[1]2025 Ιούνιος'!D105</f>
        <v>0</v>
      </c>
      <c r="G105" s="15">
        <f t="shared" si="19"/>
        <v>0</v>
      </c>
      <c r="H105" s="14"/>
      <c r="I105" s="26" t="e">
        <f t="shared" si="20"/>
        <v>#DIV/0!</v>
      </c>
      <c r="J105" s="27"/>
      <c r="K105" s="27" t="e">
        <f t="shared" si="21"/>
        <v>#DIV/0!</v>
      </c>
      <c r="L105" s="79">
        <f>'[1]2024_60-69 ΕΞΟΔΑ+ΟΜ 2'!I59</f>
        <v>0</v>
      </c>
      <c r="M105" s="15">
        <f t="shared" si="22"/>
        <v>0</v>
      </c>
      <c r="N105" s="10">
        <f>L105+'[1]2025 Μάιος'!N105</f>
        <v>0</v>
      </c>
      <c r="O105" s="15">
        <f t="shared" si="23"/>
        <v>0</v>
      </c>
      <c r="P105" s="27"/>
      <c r="Q105" s="28" t="e">
        <f t="shared" si="24"/>
        <v>#DIV/0!</v>
      </c>
    </row>
    <row r="106" spans="1:17" ht="45" customHeight="1" x14ac:dyDescent="0.25">
      <c r="A106" s="67">
        <v>105</v>
      </c>
      <c r="B106" s="67">
        <v>26</v>
      </c>
      <c r="C106" s="82">
        <f>[1]ΑΝΤΙΣΤΟΙΧΙΣΗ!L212</f>
        <v>0</v>
      </c>
      <c r="D106" s="79"/>
      <c r="E106" s="15"/>
      <c r="F106" s="79"/>
      <c r="G106" s="15"/>
      <c r="H106" s="14"/>
      <c r="I106" s="26"/>
      <c r="J106" s="27"/>
      <c r="K106" s="27"/>
      <c r="L106" s="79"/>
      <c r="M106" s="15"/>
      <c r="N106" s="27"/>
      <c r="O106" s="27"/>
      <c r="P106" s="27"/>
      <c r="Q106" s="28"/>
    </row>
    <row r="107" spans="1:17" ht="30" customHeight="1" x14ac:dyDescent="0.25">
      <c r="A107" s="67">
        <v>106</v>
      </c>
      <c r="B107" s="67">
        <v>27</v>
      </c>
      <c r="C107" s="82">
        <f>[1]ΑΝΤΙΣΤΟΙΧΙΣΗ!L213</f>
        <v>0</v>
      </c>
      <c r="D107" s="79"/>
      <c r="E107" s="15"/>
      <c r="F107" s="79"/>
      <c r="G107" s="15"/>
      <c r="H107" s="14"/>
      <c r="I107" s="26"/>
      <c r="J107" s="27"/>
      <c r="K107" s="27"/>
      <c r="L107" s="79"/>
      <c r="M107" s="15"/>
      <c r="N107" s="27"/>
      <c r="O107" s="27"/>
      <c r="P107" s="27"/>
      <c r="Q107" s="28"/>
    </row>
    <row r="108" spans="1:17" ht="15" customHeight="1" x14ac:dyDescent="0.25">
      <c r="A108" s="67">
        <v>107</v>
      </c>
      <c r="B108" s="67">
        <v>28</v>
      </c>
      <c r="C108" s="82">
        <f>[1]ΑΝΤΙΣΤΟΙΧΙΣΗ!L214</f>
        <v>0</v>
      </c>
      <c r="D108" s="79"/>
      <c r="E108" s="15"/>
      <c r="F108" s="79"/>
      <c r="G108" s="15"/>
      <c r="H108" s="14"/>
      <c r="I108" s="26"/>
      <c r="J108" s="27"/>
      <c r="K108" s="27"/>
      <c r="L108" s="79"/>
      <c r="M108" s="15"/>
      <c r="N108" s="27"/>
      <c r="O108" s="27"/>
      <c r="P108" s="27"/>
      <c r="Q108" s="28"/>
    </row>
    <row r="109" spans="1:17" ht="28.5" customHeight="1" x14ac:dyDescent="0.25">
      <c r="A109" s="67">
        <v>108</v>
      </c>
      <c r="B109" s="67">
        <v>29</v>
      </c>
      <c r="C109" s="82">
        <f>[1]ΑΝΤΙΣΤΟΙΧΙΣΗ!L215</f>
        <v>0</v>
      </c>
      <c r="D109" s="79"/>
      <c r="E109" s="15"/>
      <c r="F109" s="79"/>
      <c r="G109" s="15"/>
      <c r="H109" s="14"/>
      <c r="I109" s="12"/>
      <c r="J109" s="83"/>
      <c r="K109" s="11"/>
      <c r="L109" s="79"/>
      <c r="M109" s="15"/>
      <c r="N109" s="83"/>
      <c r="O109" s="83"/>
      <c r="P109" s="83"/>
      <c r="Q109" s="28"/>
    </row>
    <row r="110" spans="1:17" ht="15" customHeight="1" x14ac:dyDescent="0.25">
      <c r="A110" s="67">
        <v>109</v>
      </c>
      <c r="B110" s="67">
        <v>30</v>
      </c>
      <c r="C110" s="84">
        <f>[1]ΑΝΤΙΣΤΟΙΧΙΣΗ!L216</f>
        <v>0</v>
      </c>
      <c r="D110" s="79"/>
      <c r="E110" s="15"/>
      <c r="F110" s="79"/>
      <c r="G110" s="15"/>
      <c r="H110" s="14"/>
      <c r="I110" s="12"/>
      <c r="J110" s="83"/>
      <c r="K110" s="11"/>
      <c r="L110" s="79"/>
      <c r="M110" s="15"/>
      <c r="N110" s="83"/>
      <c r="O110" s="83"/>
      <c r="P110" s="83"/>
      <c r="Q110" s="28"/>
    </row>
    <row r="111" spans="1:17" ht="15" customHeight="1" x14ac:dyDescent="0.25">
      <c r="A111" s="60">
        <v>110</v>
      </c>
      <c r="B111" s="60"/>
      <c r="C111" s="20" t="s">
        <v>41</v>
      </c>
      <c r="D111" s="7">
        <f>'[1]2025_60-69 ΕΞΟΔΑ+ΟΜ 2'!I36</f>
        <v>0</v>
      </c>
      <c r="E111" s="8"/>
      <c r="F111" s="7">
        <f>D111+'[1]2025 Μάιος'!F111</f>
        <v>46297.340000000004</v>
      </c>
      <c r="G111" s="8"/>
      <c r="H111" s="7">
        <f>SUM(H81:H110)</f>
        <v>0</v>
      </c>
      <c r="I111" s="8"/>
      <c r="J111" s="7">
        <f>SUM(J81:J110)</f>
        <v>0</v>
      </c>
      <c r="K111" s="8"/>
      <c r="L111" s="7">
        <f>SUM(L81:L110)</f>
        <v>6922.9000000000005</v>
      </c>
      <c r="M111" s="8"/>
      <c r="N111" s="7">
        <f>SUM(N81:N110)</f>
        <v>38145.430000000008</v>
      </c>
      <c r="O111" s="8"/>
      <c r="P111" s="7">
        <f>SUM(P81:P110)</f>
        <v>0</v>
      </c>
      <c r="Q111" s="8"/>
    </row>
    <row r="112" spans="1:17" ht="15" customHeight="1" x14ac:dyDescent="0.25">
      <c r="A112" s="60">
        <v>111</v>
      </c>
      <c r="B112" s="60"/>
      <c r="C112" s="22" t="s">
        <v>18</v>
      </c>
      <c r="D112" s="7">
        <f>D80-D111</f>
        <v>0</v>
      </c>
      <c r="E112" s="8"/>
      <c r="F112" s="7">
        <f>F80-F111</f>
        <v>0</v>
      </c>
      <c r="G112" s="8"/>
      <c r="H112" s="7">
        <f>H80-H111</f>
        <v>0</v>
      </c>
      <c r="I112" s="8"/>
      <c r="J112" s="7">
        <f>J80-J111</f>
        <v>0</v>
      </c>
      <c r="K112" s="8"/>
      <c r="L112" s="7">
        <f>L80-L111</f>
        <v>0</v>
      </c>
      <c r="M112" s="8"/>
      <c r="N112" s="7">
        <f>N80-N111</f>
        <v>0</v>
      </c>
      <c r="O112" s="8"/>
      <c r="P112" s="7">
        <f>P80-P111</f>
        <v>0</v>
      </c>
      <c r="Q112" s="8"/>
    </row>
    <row r="113" spans="1:17" ht="15" customHeight="1" x14ac:dyDescent="0.25">
      <c r="A113" s="85">
        <v>112</v>
      </c>
      <c r="B113" s="85"/>
      <c r="C113" s="78" t="s">
        <v>160</v>
      </c>
      <c r="D113" s="181" t="str">
        <f>[1]ΑΝΤΙΣΤΟΙΧΙΣΗ!$F$32</f>
        <v xml:space="preserve">ΠΡΑΓΜΑΤΟΠΟΙΗΘΕΝΤΑ ΜΗΝΟΣ ΤΡΕΧ. ΕΤΟΥΣ </v>
      </c>
      <c r="E113" s="181"/>
      <c r="F113" s="181"/>
      <c r="G113" s="181"/>
      <c r="H113" s="181" t="str">
        <f>[1]ΑΝΤΙΣΤΟΙΧΙΣΗ!$F$35</f>
        <v>ΠΡΟΥΠΟΛΟΓΙΣΜΟΣ ΤΡΕΧΟΝΤΟΣ ΕΤΟΥΣ</v>
      </c>
      <c r="I113" s="181"/>
      <c r="J113" s="181"/>
      <c r="K113" s="181"/>
      <c r="L113" s="181" t="str">
        <f>[1]ΑΝΤΙΣΤΟΙΧΙΣΗ!$F$68</f>
        <v>ΠΡΑΓΜΑΤΟΠΟΙΗΘΕΝΤΑ ΠΡΟΗΓΟΥΜΕΝΟΥ ΕΤΟΥΣ</v>
      </c>
      <c r="M113" s="181"/>
      <c r="N113" s="181"/>
      <c r="O113" s="181">
        <f>[1]ΑΝΤΙΣΤΟΙΧΙΣΗ!$D$33</f>
        <v>2024</v>
      </c>
      <c r="P113" s="182" t="str">
        <f>[1]ΑΝΤΙΣΤΟΙΧΙΣΗ!$F$100</f>
        <v xml:space="preserve">ΣΥΓΚΡΙΣΕΙΣ </v>
      </c>
      <c r="Q113" s="182">
        <f>[1]ΑΝΤΙΣΤΟΙΧΙΣΗ!$H$141</f>
        <v>2024</v>
      </c>
    </row>
    <row r="114" spans="1:17" ht="15" customHeight="1" x14ac:dyDescent="0.25">
      <c r="A114" s="60">
        <v>113</v>
      </c>
      <c r="B114" s="19"/>
      <c r="C114" s="5" t="s">
        <v>161</v>
      </c>
      <c r="D114" s="179" t="str">
        <f>[1]ΑΝΤΙΣΤΟΙΧΙΣΗ!$F$110</f>
        <v xml:space="preserve">ΜΑΙΟΣ ΤΡΕΧΟΝ ΕΤΟΣ </v>
      </c>
      <c r="E114" s="179"/>
      <c r="F114" s="179"/>
      <c r="G114" s="61">
        <f>[1]ΑΝΤΙΣΤΟΙΧΙΣΗ!$D$34</f>
        <v>2025</v>
      </c>
      <c r="H114" s="179" t="str">
        <f>[1]ΑΝΤΙΣΤΟΙΧΙΣΗ!$F$110</f>
        <v xml:space="preserve">ΜΑΙΟΣ ΤΡΕΧΟΝ ΕΤΟΣ </v>
      </c>
      <c r="I114" s="179"/>
      <c r="J114" s="179"/>
      <c r="K114" s="61">
        <f>[1]ΑΝΤΙΣΤΟΙΧΙΣΗ!$D$34</f>
        <v>2025</v>
      </c>
      <c r="L114" s="179" t="str">
        <f>[1]ΑΝΤΙΣΤΟΙΧΙΣΗ!$F$124</f>
        <v>ΜΑΙΟΣ ΠΡΟΗΓΟΥΜΕΝΟΥ ΕΤΟΥΣ</v>
      </c>
      <c r="M114" s="179"/>
      <c r="N114" s="179"/>
      <c r="O114" s="61">
        <f>[1]ΑΝΤΙΣΤΟΙΧΙΣΗ!$D$33</f>
        <v>2024</v>
      </c>
      <c r="P114" s="179"/>
      <c r="Q114" s="179"/>
    </row>
    <row r="115" spans="1:17" ht="28.5" customHeight="1" x14ac:dyDescent="0.25">
      <c r="A115" s="69">
        <v>114</v>
      </c>
      <c r="B115" s="69" t="s">
        <v>42</v>
      </c>
      <c r="C115" s="62" t="s">
        <v>20</v>
      </c>
      <c r="D115" s="62" t="s">
        <v>166</v>
      </c>
      <c r="E115" s="63" t="s">
        <v>35</v>
      </c>
      <c r="F115" s="63" t="s">
        <v>36</v>
      </c>
      <c r="G115" s="63" t="s">
        <v>27</v>
      </c>
      <c r="H115" s="63" t="s">
        <v>38</v>
      </c>
      <c r="I115" s="63" t="s">
        <v>39</v>
      </c>
      <c r="J115" s="63" t="s">
        <v>36</v>
      </c>
      <c r="K115" s="63" t="s">
        <v>37</v>
      </c>
      <c r="L115" s="63" t="s">
        <v>38</v>
      </c>
      <c r="M115" s="63" t="s">
        <v>39</v>
      </c>
      <c r="N115" s="63" t="s">
        <v>36</v>
      </c>
      <c r="O115" s="63" t="s">
        <v>27</v>
      </c>
      <c r="P115" s="63" t="s">
        <v>28</v>
      </c>
      <c r="Q115" s="63" t="s">
        <v>40</v>
      </c>
    </row>
    <row r="116" spans="1:17" ht="28.5" customHeight="1" x14ac:dyDescent="0.25">
      <c r="A116" s="60">
        <v>115</v>
      </c>
      <c r="B116" s="19" t="s">
        <v>2</v>
      </c>
      <c r="C116" s="6" t="s">
        <v>167</v>
      </c>
      <c r="D116" s="7">
        <f>SUM(D117:D156)</f>
        <v>777.67000000000007</v>
      </c>
      <c r="E116" s="8"/>
      <c r="F116" s="7">
        <f>SUM(F117:F156)</f>
        <v>48123.159999999996</v>
      </c>
      <c r="G116" s="8"/>
      <c r="H116" s="7">
        <f>SUM(H117:H156)</f>
        <v>0</v>
      </c>
      <c r="I116" s="8"/>
      <c r="J116" s="7">
        <f>SUM(J117:J156)</f>
        <v>0</v>
      </c>
      <c r="K116" s="8"/>
      <c r="L116" s="7">
        <f>SUM(L117:L156)</f>
        <v>5961.98</v>
      </c>
      <c r="M116" s="8"/>
      <c r="N116" s="7">
        <f>SUM(N117:N156)</f>
        <v>49401.37000000001</v>
      </c>
      <c r="O116" s="8"/>
      <c r="P116" s="7">
        <f>SUM(P117:P156)</f>
        <v>0</v>
      </c>
      <c r="Q116" s="8"/>
    </row>
    <row r="117" spans="1:17" ht="28.5" customHeight="1" x14ac:dyDescent="0.25">
      <c r="A117" s="67">
        <v>116</v>
      </c>
      <c r="B117" s="67">
        <v>1</v>
      </c>
      <c r="C117" s="44" t="str">
        <f>[1]ΑΝΤΙΣΤΟΙΧΙΣΗ!O187</f>
        <v>Μικτές Αποδοχές (Α.Κ.Διοικ.)</v>
      </c>
      <c r="D117" s="14">
        <f>'[1]2025_60-69 ΕΞΟΔΑ+ΟΜ 2'!I74</f>
        <v>0</v>
      </c>
      <c r="E117" s="15" t="e">
        <f>D117/$D4116</f>
        <v>#DIV/0!</v>
      </c>
      <c r="F117" s="10">
        <f>D117+'[1]2025 Μάιος'!F117</f>
        <v>6449.25</v>
      </c>
      <c r="G117" s="15">
        <f>F117/$F$116</f>
        <v>0.13401551352820557</v>
      </c>
      <c r="H117" s="14"/>
      <c r="I117" s="29" t="e">
        <f>H117/$H$116</f>
        <v>#DIV/0!</v>
      </c>
      <c r="J117" s="10"/>
      <c r="K117" s="10" t="e">
        <f>J117/$J$116</f>
        <v>#DIV/0!</v>
      </c>
      <c r="L117" s="14">
        <f>'[1]2024_60-69 ΕΞΟΔΑ+ΟΜ 2'!I66</f>
        <v>1007.3</v>
      </c>
      <c r="M117" s="15">
        <f>L117/$L$116</f>
        <v>0.16895393812122819</v>
      </c>
      <c r="N117" s="10">
        <f>L117+'[1]2025 Μάιος'!N117</f>
        <v>7599.7699999999995</v>
      </c>
      <c r="O117" s="15">
        <f>N117/$N$116</f>
        <v>0.15383723163952737</v>
      </c>
      <c r="P117" s="10"/>
      <c r="Q117" s="30" t="e">
        <f t="shared" ref="Q117:Q153" si="25">SUM(D117:P117)</f>
        <v>#DIV/0!</v>
      </c>
    </row>
    <row r="118" spans="1:17" ht="15" customHeight="1" x14ac:dyDescent="0.25">
      <c r="A118" s="67">
        <v>117</v>
      </c>
      <c r="B118" s="67">
        <v>2</v>
      </c>
      <c r="C118" s="71" t="str">
        <f>[1]ΑΝΤΙΣΤΟΙΧΙΣΗ!O188</f>
        <v>Ασφαλιστικές εισφορές  (Α.Κ.Διοικ.)</v>
      </c>
      <c r="D118" s="14">
        <f>'[1]2025_60-69 ΕΞΟΔΑ+ΟΜ 2'!I75</f>
        <v>0</v>
      </c>
      <c r="E118" s="15" t="e">
        <f t="shared" ref="E118:E153" si="26">D118/$D4117</f>
        <v>#DIV/0!</v>
      </c>
      <c r="F118" s="10">
        <f>D118+'[1]2025 Μάιος'!F118</f>
        <v>1329.02</v>
      </c>
      <c r="G118" s="15">
        <f t="shared" ref="G118:G153" si="27">F118/$F$116</f>
        <v>2.7617055904059502E-2</v>
      </c>
      <c r="H118" s="14"/>
      <c r="I118" s="29" t="e">
        <f t="shared" ref="I118:I153" si="28">H118/$H$116</f>
        <v>#DIV/0!</v>
      </c>
      <c r="J118" s="10"/>
      <c r="K118" s="10" t="e">
        <f t="shared" ref="K118:K153" si="29">J118/$J$116</f>
        <v>#DIV/0!</v>
      </c>
      <c r="L118" s="14">
        <f>'[1]2024_60-69 ΕΞΟΔΑ+ΟΜ 2'!I67</f>
        <v>240.51</v>
      </c>
      <c r="M118" s="15">
        <f t="shared" ref="M118:M153" si="30">L118/$L$116</f>
        <v>4.0340625094347854E-2</v>
      </c>
      <c r="N118" s="10">
        <f>L118+'[1]2025 Μάιος'!N118</f>
        <v>1586.64</v>
      </c>
      <c r="O118" s="15">
        <f t="shared" ref="O118:O153" si="31">N118/$N$116</f>
        <v>3.2117327920258079E-2</v>
      </c>
      <c r="P118" s="10"/>
      <c r="Q118" s="30" t="e">
        <f t="shared" si="25"/>
        <v>#DIV/0!</v>
      </c>
    </row>
    <row r="119" spans="1:17" ht="28.5" customHeight="1" x14ac:dyDescent="0.25">
      <c r="A119" s="67">
        <v>118</v>
      </c>
      <c r="B119" s="67">
        <v>3</v>
      </c>
      <c r="C119" s="46" t="str">
        <f>[1]ΑΝΤΙΣΤΟΙΧΙΣΗ!O189</f>
        <v xml:space="preserve">Ενοίκια  Έδρας </v>
      </c>
      <c r="D119" s="14">
        <f>'[1]2025_60-69 ΕΞΟΔΑ+ΟΜ 2'!I76</f>
        <v>0</v>
      </c>
      <c r="E119" s="15" t="e">
        <f t="shared" si="26"/>
        <v>#DIV/0!</v>
      </c>
      <c r="F119" s="10">
        <f>D119+'[1]2025 Μάιος'!F119</f>
        <v>4377.5</v>
      </c>
      <c r="G119" s="15">
        <f t="shared" si="27"/>
        <v>9.0964516877112822E-2</v>
      </c>
      <c r="H119" s="14"/>
      <c r="I119" s="29" t="e">
        <f t="shared" si="28"/>
        <v>#DIV/0!</v>
      </c>
      <c r="J119" s="10"/>
      <c r="K119" s="10" t="e">
        <f t="shared" si="29"/>
        <v>#DIV/0!</v>
      </c>
      <c r="L119" s="14">
        <f>'[1]2024_60-69 ΕΞΟΔΑ+ΟΜ 2'!I68</f>
        <v>850</v>
      </c>
      <c r="M119" s="15">
        <f t="shared" si="30"/>
        <v>0.1425700857768728</v>
      </c>
      <c r="N119" s="10">
        <f>L119+'[1]2025 Μάιος'!N119</f>
        <v>5100</v>
      </c>
      <c r="O119" s="15">
        <f t="shared" si="31"/>
        <v>0.10323600337399548</v>
      </c>
      <c r="P119" s="10"/>
      <c r="Q119" s="30" t="e">
        <f t="shared" si="25"/>
        <v>#DIV/0!</v>
      </c>
    </row>
    <row r="120" spans="1:17" ht="28.5" customHeight="1" x14ac:dyDescent="0.25">
      <c r="A120" s="67">
        <v>119</v>
      </c>
      <c r="B120" s="67">
        <v>4</v>
      </c>
      <c r="C120" s="46" t="str">
        <f>[1]ΑΝΤΙΣΤΟΙΧΙΣΗ!O190</f>
        <v>Ενοίκιο Αποθήκης Β</v>
      </c>
      <c r="D120" s="14">
        <f>'[1]2025_60-69 ΕΞΟΔΑ+ΟΜ 2'!I77</f>
        <v>0</v>
      </c>
      <c r="E120" s="15" t="e">
        <f t="shared" si="26"/>
        <v>#DIV/0!</v>
      </c>
      <c r="F120" s="10">
        <f>D120+'[1]2025 Μάιος'!F120</f>
        <v>0</v>
      </c>
      <c r="G120" s="15">
        <f t="shared" si="27"/>
        <v>0</v>
      </c>
      <c r="H120" s="14"/>
      <c r="I120" s="29" t="e">
        <f t="shared" si="28"/>
        <v>#DIV/0!</v>
      </c>
      <c r="J120" s="10"/>
      <c r="K120" s="10" t="e">
        <f t="shared" si="29"/>
        <v>#DIV/0!</v>
      </c>
      <c r="L120" s="14">
        <f>'[1]2024_60-69 ΕΞΟΔΑ+ΟΜ 2'!I69</f>
        <v>0</v>
      </c>
      <c r="M120" s="15">
        <f t="shared" si="30"/>
        <v>0</v>
      </c>
      <c r="N120" s="10">
        <f>L120+'[1]2025 Μάιος'!N120</f>
        <v>0</v>
      </c>
      <c r="O120" s="15">
        <f t="shared" si="31"/>
        <v>0</v>
      </c>
      <c r="P120" s="10"/>
      <c r="Q120" s="30" t="e">
        <f t="shared" si="25"/>
        <v>#DIV/0!</v>
      </c>
    </row>
    <row r="121" spans="1:17" ht="28.5" customHeight="1" x14ac:dyDescent="0.25">
      <c r="A121" s="67">
        <v>120</v>
      </c>
      <c r="B121" s="67">
        <v>5</v>
      </c>
      <c r="C121" s="46" t="str">
        <f>[1]ΑΝΤΙΣΤΟΙΧΙΣΗ!O191</f>
        <v>Ενοίκιο Αποθήκης Α</v>
      </c>
      <c r="D121" s="14">
        <f>'[1]2025_60-69 ΕΞΟΔΑ+ΟΜ 2'!I78</f>
        <v>0</v>
      </c>
      <c r="E121" s="15" t="e">
        <f t="shared" si="26"/>
        <v>#DIV/0!</v>
      </c>
      <c r="F121" s="10">
        <f>D121+'[1]2025 Μάιος'!F121</f>
        <v>1242.75</v>
      </c>
      <c r="G121" s="15">
        <f t="shared" si="27"/>
        <v>2.5824363986072404E-2</v>
      </c>
      <c r="H121" s="14"/>
      <c r="I121" s="29" t="e">
        <f t="shared" si="28"/>
        <v>#DIV/0!</v>
      </c>
      <c r="J121" s="10"/>
      <c r="K121" s="10" t="e">
        <f t="shared" si="29"/>
        <v>#DIV/0!</v>
      </c>
      <c r="L121" s="14">
        <f>'[1]2024_60-69 ΕΞΟΔΑ+ΟΜ 2'!I70</f>
        <v>241.31</v>
      </c>
      <c r="M121" s="15">
        <f t="shared" si="30"/>
        <v>4.0474808704490793E-2</v>
      </c>
      <c r="N121" s="10">
        <f>L121+'[1]2025 Μάιος'!N121</f>
        <v>1447.86</v>
      </c>
      <c r="O121" s="15">
        <f t="shared" si="31"/>
        <v>2.9308094087269233E-2</v>
      </c>
      <c r="P121" s="10"/>
      <c r="Q121" s="30" t="e">
        <f t="shared" si="25"/>
        <v>#DIV/0!</v>
      </c>
    </row>
    <row r="122" spans="1:17" ht="15" customHeight="1" x14ac:dyDescent="0.25">
      <c r="A122" s="67">
        <v>121</v>
      </c>
      <c r="B122" s="67">
        <v>6</v>
      </c>
      <c r="C122" s="46" t="str">
        <f>[1]ΑΝΤΙΣΤΟΙΧΙΣΗ!O192</f>
        <v>Ενοίκιο Αριστοφάνους 1</v>
      </c>
      <c r="D122" s="14">
        <f>'[1]2025_60-69 ΕΞΟΔΑ+ΟΜ 2'!I79</f>
        <v>0</v>
      </c>
      <c r="E122" s="15" t="e">
        <f t="shared" si="26"/>
        <v>#DIV/0!</v>
      </c>
      <c r="F122" s="10">
        <f>D122+'[1]2025 Μάιος'!F122</f>
        <v>4826.25</v>
      </c>
      <c r="G122" s="15">
        <f t="shared" si="27"/>
        <v>0.10028954873287624</v>
      </c>
      <c r="H122" s="14"/>
      <c r="I122" s="29" t="e">
        <f t="shared" si="28"/>
        <v>#DIV/0!</v>
      </c>
      <c r="J122" s="10"/>
      <c r="K122" s="10" t="e">
        <f t="shared" si="29"/>
        <v>#DIV/0!</v>
      </c>
      <c r="L122" s="14">
        <f>'[1]2024_60-69 ΕΞΟΔΑ+ΟΜ 2'!I71</f>
        <v>965.25</v>
      </c>
      <c r="M122" s="15">
        <f t="shared" si="30"/>
        <v>0.16190091211308996</v>
      </c>
      <c r="N122" s="10">
        <f>L122+'[1]2025 Μάιος'!N122</f>
        <v>5791.5</v>
      </c>
      <c r="O122" s="15">
        <f t="shared" si="31"/>
        <v>0.1172335908902931</v>
      </c>
      <c r="P122" s="10"/>
      <c r="Q122" s="30" t="e">
        <f t="shared" si="25"/>
        <v>#DIV/0!</v>
      </c>
    </row>
    <row r="123" spans="1:17" ht="15" customHeight="1" x14ac:dyDescent="0.25">
      <c r="A123" s="67">
        <v>122</v>
      </c>
      <c r="B123" s="67">
        <v>7</v>
      </c>
      <c r="C123" s="46" t="str">
        <f>[1]ΑΝΤΙΣΤΟΙΧΙΣΗ!O193</f>
        <v xml:space="preserve">Χαρτόσημο ενοικίου Έδρας </v>
      </c>
      <c r="D123" s="14">
        <f>'[1]2025_60-69 ΕΞΟΔΑ+ΟΜ 2'!I80</f>
        <v>0</v>
      </c>
      <c r="E123" s="15" t="e">
        <f t="shared" si="26"/>
        <v>#DIV/0!</v>
      </c>
      <c r="F123" s="10">
        <f>D123+'[1]2025 Μάιος'!F123</f>
        <v>157.6</v>
      </c>
      <c r="G123" s="15">
        <f t="shared" si="27"/>
        <v>3.2749304077288361E-3</v>
      </c>
      <c r="H123" s="14"/>
      <c r="I123" s="29" t="e">
        <f t="shared" si="28"/>
        <v>#DIV/0!</v>
      </c>
      <c r="J123" s="10"/>
      <c r="K123" s="10" t="e">
        <f t="shared" si="29"/>
        <v>#DIV/0!</v>
      </c>
      <c r="L123" s="14">
        <f>'[1]2024_60-69 ΕΞΟΔΑ+ΟΜ 2'!I72</f>
        <v>30.6</v>
      </c>
      <c r="M123" s="15">
        <f t="shared" si="30"/>
        <v>5.1325230879674206E-3</v>
      </c>
      <c r="N123" s="10">
        <f>L123+'[1]2025 Μάιος'!N123</f>
        <v>183.6</v>
      </c>
      <c r="O123" s="15">
        <f t="shared" si="31"/>
        <v>3.7164961214638369E-3</v>
      </c>
      <c r="P123" s="10"/>
      <c r="Q123" s="30" t="e">
        <f t="shared" si="25"/>
        <v>#DIV/0!</v>
      </c>
    </row>
    <row r="124" spans="1:17" ht="28.5" customHeight="1" x14ac:dyDescent="0.25">
      <c r="A124" s="67">
        <v>123</v>
      </c>
      <c r="B124" s="67">
        <v>8</v>
      </c>
      <c r="C124" s="46" t="str">
        <f>[1]ΑΝΤΙΣΤΟΙΧΙΣΗ!O194</f>
        <v xml:space="preserve">Χαρτόσημο Ενοικίου Αποθήκης Α </v>
      </c>
      <c r="D124" s="14">
        <f>'[1]2025_60-69 ΕΞΟΔΑ+ΟΜ 2'!I81</f>
        <v>0</v>
      </c>
      <c r="E124" s="15" t="e">
        <f t="shared" si="26"/>
        <v>#DIV/0!</v>
      </c>
      <c r="F124" s="10">
        <f>D124+'[1]2025 Μάιος'!F124</f>
        <v>44.75</v>
      </c>
      <c r="G124" s="15">
        <f t="shared" si="27"/>
        <v>9.2990568366665873E-4</v>
      </c>
      <c r="H124" s="14"/>
      <c r="I124" s="29" t="e">
        <f t="shared" si="28"/>
        <v>#DIV/0!</v>
      </c>
      <c r="J124" s="10"/>
      <c r="K124" s="10" t="e">
        <f t="shared" si="29"/>
        <v>#DIV/0!</v>
      </c>
      <c r="L124" s="14">
        <f>'[1]2024_60-69 ΕΞΟΔΑ+ΟΜ 2'!I73</f>
        <v>8.69</v>
      </c>
      <c r="M124" s="15">
        <f t="shared" si="30"/>
        <v>1.4575694651776758E-3</v>
      </c>
      <c r="N124" s="10">
        <f>L124+'[1]2025 Μάιος'!N124</f>
        <v>52.139999999999993</v>
      </c>
      <c r="O124" s="15">
        <f t="shared" si="31"/>
        <v>1.055436316847083E-3</v>
      </c>
      <c r="P124" s="10"/>
      <c r="Q124" s="30" t="e">
        <f t="shared" si="25"/>
        <v>#DIV/0!</v>
      </c>
    </row>
    <row r="125" spans="1:17" ht="15" customHeight="1" x14ac:dyDescent="0.25">
      <c r="A125" s="67">
        <v>124</v>
      </c>
      <c r="B125" s="67">
        <v>9</v>
      </c>
      <c r="C125" s="46" t="str">
        <f>[1]ΑΝΤΙΣΤΟΙΧΙΣΗ!O195</f>
        <v xml:space="preserve">Χαρτόσημο Ενοικίου Αποθήκης Β </v>
      </c>
      <c r="D125" s="14">
        <f>'[1]2025_60-69 ΕΞΟΔΑ+ΟΜ 2'!I82</f>
        <v>0</v>
      </c>
      <c r="E125" s="15" t="e">
        <f t="shared" si="26"/>
        <v>#DIV/0!</v>
      </c>
      <c r="F125" s="10">
        <f>D125+'[1]2025 Μάιος'!F125</f>
        <v>0</v>
      </c>
      <c r="G125" s="15">
        <f t="shared" si="27"/>
        <v>0</v>
      </c>
      <c r="H125" s="14"/>
      <c r="I125" s="29" t="e">
        <f t="shared" si="28"/>
        <v>#DIV/0!</v>
      </c>
      <c r="J125" s="10"/>
      <c r="K125" s="10" t="e">
        <f t="shared" si="29"/>
        <v>#DIV/0!</v>
      </c>
      <c r="L125" s="14">
        <f>'[1]2024_60-69 ΕΞΟΔΑ+ΟΜ 2'!I74</f>
        <v>0</v>
      </c>
      <c r="M125" s="15">
        <f t="shared" si="30"/>
        <v>0</v>
      </c>
      <c r="N125" s="10">
        <f>L125+'[1]2025 Μάιος'!N125</f>
        <v>0</v>
      </c>
      <c r="O125" s="15">
        <f t="shared" si="31"/>
        <v>0</v>
      </c>
      <c r="P125" s="10"/>
      <c r="Q125" s="30" t="e">
        <f t="shared" si="25"/>
        <v>#DIV/0!</v>
      </c>
    </row>
    <row r="126" spans="1:17" ht="28.5" customHeight="1" x14ac:dyDescent="0.25">
      <c r="A126" s="67">
        <v>125</v>
      </c>
      <c r="B126" s="67">
        <v>10</v>
      </c>
      <c r="C126" s="46" t="str">
        <f>[1]ΑΝΤΙΣΤΟΙΧΙΣΗ!O196</f>
        <v>Χαρτόσημο Ενοικίου Αριστοφάνους 1</v>
      </c>
      <c r="D126" s="14">
        <f>'[1]2025_60-69 ΕΞΟΔΑ+ΟΜ 2'!I83</f>
        <v>0</v>
      </c>
      <c r="E126" s="15" t="e">
        <f t="shared" si="26"/>
        <v>#DIV/0!</v>
      </c>
      <c r="F126" s="10">
        <f>D126+'[1]2025 Μάιος'!F126</f>
        <v>173.75</v>
      </c>
      <c r="G126" s="15">
        <f t="shared" si="27"/>
        <v>3.6105276544599317E-3</v>
      </c>
      <c r="H126" s="14"/>
      <c r="I126" s="29" t="e">
        <f t="shared" si="28"/>
        <v>#DIV/0!</v>
      </c>
      <c r="J126" s="10"/>
      <c r="K126" s="10" t="e">
        <f t="shared" si="29"/>
        <v>#DIV/0!</v>
      </c>
      <c r="L126" s="14">
        <f>'[1]2024_60-69 ΕΞΟΔΑ+ΟΜ 2'!I75</f>
        <v>34.75</v>
      </c>
      <c r="M126" s="15">
        <f t="shared" si="30"/>
        <v>5.8286005655839171E-3</v>
      </c>
      <c r="N126" s="10">
        <f>L126+'[1]2025 Μάιος'!N126</f>
        <v>208.5</v>
      </c>
      <c r="O126" s="15">
        <f t="shared" si="31"/>
        <v>4.2205307261721677E-3</v>
      </c>
      <c r="P126" s="10"/>
      <c r="Q126" s="30" t="e">
        <f t="shared" si="25"/>
        <v>#DIV/0!</v>
      </c>
    </row>
    <row r="127" spans="1:17" ht="15" customHeight="1" x14ac:dyDescent="0.25">
      <c r="A127" s="67">
        <v>126</v>
      </c>
      <c r="B127" s="67">
        <v>11</v>
      </c>
      <c r="C127" s="46" t="str">
        <f>[1]ΑΝΤΙΣΤΟΙΧΙΣΗ!O197</f>
        <v xml:space="preserve">Κοινόχρηστες Δαπάνες Έδρας </v>
      </c>
      <c r="D127" s="14">
        <f>'[1]2025_60-69 ΕΞΟΔΑ+ΟΜ 2'!I84</f>
        <v>0</v>
      </c>
      <c r="E127" s="15" t="e">
        <f t="shared" si="26"/>
        <v>#DIV/0!</v>
      </c>
      <c r="F127" s="10">
        <f>D127+'[1]2025 Μάιος'!F127</f>
        <v>0</v>
      </c>
      <c r="G127" s="15">
        <f t="shared" si="27"/>
        <v>0</v>
      </c>
      <c r="H127" s="14"/>
      <c r="I127" s="29" t="e">
        <f t="shared" si="28"/>
        <v>#DIV/0!</v>
      </c>
      <c r="J127" s="10"/>
      <c r="K127" s="10" t="e">
        <f t="shared" si="29"/>
        <v>#DIV/0!</v>
      </c>
      <c r="L127" s="14">
        <f>'[1]2024_60-69 ΕΞΟΔΑ+ΟΜ 2'!I76</f>
        <v>0</v>
      </c>
      <c r="M127" s="15">
        <f t="shared" si="30"/>
        <v>0</v>
      </c>
      <c r="N127" s="10">
        <f>L127+'[1]2025 Μάιος'!N127</f>
        <v>0</v>
      </c>
      <c r="O127" s="15">
        <f t="shared" si="31"/>
        <v>0</v>
      </c>
      <c r="P127" s="10"/>
      <c r="Q127" s="30" t="e">
        <f t="shared" si="25"/>
        <v>#DIV/0!</v>
      </c>
    </row>
    <row r="128" spans="1:17" ht="15" customHeight="1" x14ac:dyDescent="0.25">
      <c r="A128" s="67">
        <v>127</v>
      </c>
      <c r="B128" s="67">
        <v>12</v>
      </c>
      <c r="C128" s="46" t="str">
        <f>[1]ΑΝΤΙΣΤΟΙΧΙΣΗ!O198</f>
        <v xml:space="preserve">Κοινόχρηστες Δαπάνες Αποθήκης Α </v>
      </c>
      <c r="D128" s="14">
        <f>'[1]2025_60-69 ΕΞΟΔΑ+ΟΜ 2'!I85</f>
        <v>0</v>
      </c>
      <c r="E128" s="15" t="e">
        <f t="shared" si="26"/>
        <v>#DIV/0!</v>
      </c>
      <c r="F128" s="10">
        <f>D128+'[1]2025 Μάιος'!F128</f>
        <v>0</v>
      </c>
      <c r="G128" s="15">
        <f t="shared" si="27"/>
        <v>0</v>
      </c>
      <c r="H128" s="14"/>
      <c r="I128" s="29" t="e">
        <f t="shared" si="28"/>
        <v>#DIV/0!</v>
      </c>
      <c r="J128" s="10"/>
      <c r="K128" s="10" t="e">
        <f t="shared" si="29"/>
        <v>#DIV/0!</v>
      </c>
      <c r="L128" s="14">
        <f>'[1]2024_60-69 ΕΞΟΔΑ+ΟΜ 2'!I77</f>
        <v>0</v>
      </c>
      <c r="M128" s="15">
        <f t="shared" si="30"/>
        <v>0</v>
      </c>
      <c r="N128" s="10">
        <f>L128+'[1]2025 Μάιος'!N128</f>
        <v>0</v>
      </c>
      <c r="O128" s="15">
        <f t="shared" si="31"/>
        <v>0</v>
      </c>
      <c r="P128" s="10"/>
      <c r="Q128" s="30" t="e">
        <f t="shared" si="25"/>
        <v>#DIV/0!</v>
      </c>
    </row>
    <row r="129" spans="1:17" ht="15" customHeight="1" x14ac:dyDescent="0.25">
      <c r="A129" s="67">
        <v>128</v>
      </c>
      <c r="B129" s="67">
        <v>13</v>
      </c>
      <c r="C129" s="46" t="str">
        <f>[1]ΑΝΤΙΣΤΟΙΧΙΣΗ!O199</f>
        <v xml:space="preserve">Κοινόχρηστες Δαπάνες Αποθήκης Β </v>
      </c>
      <c r="D129" s="14">
        <f>'[1]2025_60-69 ΕΞΟΔΑ+ΟΜ 2'!I86</f>
        <v>0</v>
      </c>
      <c r="E129" s="15" t="e">
        <f t="shared" si="26"/>
        <v>#DIV/0!</v>
      </c>
      <c r="F129" s="10">
        <f>D129+'[1]2025 Μάιος'!F129</f>
        <v>0</v>
      </c>
      <c r="G129" s="15">
        <f t="shared" si="27"/>
        <v>0</v>
      </c>
      <c r="H129" s="14"/>
      <c r="I129" s="29" t="e">
        <f t="shared" si="28"/>
        <v>#DIV/0!</v>
      </c>
      <c r="J129" s="10"/>
      <c r="K129" s="10" t="e">
        <f t="shared" si="29"/>
        <v>#DIV/0!</v>
      </c>
      <c r="L129" s="14">
        <f>'[1]2024_60-69 ΕΞΟΔΑ+ΟΜ 2'!I78</f>
        <v>0</v>
      </c>
      <c r="M129" s="15">
        <f t="shared" si="30"/>
        <v>0</v>
      </c>
      <c r="N129" s="10">
        <f>L129+'[1]2025 Μάιος'!N129</f>
        <v>0</v>
      </c>
      <c r="O129" s="15">
        <f t="shared" si="31"/>
        <v>0</v>
      </c>
      <c r="P129" s="10"/>
      <c r="Q129" s="30" t="e">
        <f t="shared" si="25"/>
        <v>#DIV/0!</v>
      </c>
    </row>
    <row r="130" spans="1:17" ht="15" customHeight="1" x14ac:dyDescent="0.25">
      <c r="A130" s="67">
        <v>129</v>
      </c>
      <c r="B130" s="67">
        <v>14</v>
      </c>
      <c r="C130" s="46" t="str">
        <f>[1]ΑΝΤΙΣΤΟΙΧΙΣΗ!O200</f>
        <v>Κοινόχρηστες Δαπάνες Αριστοφάνους 1</v>
      </c>
      <c r="D130" s="14">
        <f>'[1]2025_60-69 ΕΞΟΔΑ+ΟΜ 2'!I87</f>
        <v>0</v>
      </c>
      <c r="E130" s="15" t="e">
        <f t="shared" si="26"/>
        <v>#DIV/0!</v>
      </c>
      <c r="F130" s="10">
        <f>D130+'[1]2025 Μάιος'!F130</f>
        <v>172.5</v>
      </c>
      <c r="G130" s="15">
        <f t="shared" si="27"/>
        <v>3.5845526353630976E-3</v>
      </c>
      <c r="H130" s="14"/>
      <c r="I130" s="29" t="e">
        <f t="shared" si="28"/>
        <v>#DIV/0!</v>
      </c>
      <c r="J130" s="10"/>
      <c r="K130" s="10" t="e">
        <f t="shared" si="29"/>
        <v>#DIV/0!</v>
      </c>
      <c r="L130" s="14">
        <f>'[1]2024_60-69 ΕΞΟΔΑ+ΟΜ 2'!I79</f>
        <v>31</v>
      </c>
      <c r="M130" s="15">
        <f t="shared" si="30"/>
        <v>5.1996148930388902E-3</v>
      </c>
      <c r="N130" s="10">
        <f>L130+'[1]2025 Μάιος'!N130</f>
        <v>248.5</v>
      </c>
      <c r="O130" s="15">
        <f t="shared" si="31"/>
        <v>5.0302248702819366E-3</v>
      </c>
      <c r="P130" s="10"/>
      <c r="Q130" s="30" t="e">
        <f t="shared" si="25"/>
        <v>#DIV/0!</v>
      </c>
    </row>
    <row r="131" spans="1:17" ht="15" customHeight="1" x14ac:dyDescent="0.25">
      <c r="A131" s="67">
        <v>130</v>
      </c>
      <c r="B131" s="67">
        <v>15</v>
      </c>
      <c r="C131" s="71" t="str">
        <f>[1]ΑΝΤΙΣΤΟΙΧΙΣΗ!O201</f>
        <v xml:space="preserve">Ενέργεια  Έδρας </v>
      </c>
      <c r="D131" s="14">
        <f>'[1]2025_60-69 ΕΞΟΔΑ+ΟΜ 2'!I88</f>
        <v>0</v>
      </c>
      <c r="E131" s="15" t="e">
        <f t="shared" si="26"/>
        <v>#DIV/0!</v>
      </c>
      <c r="F131" s="10">
        <f>D131+'[1]2025 Μάιος'!F131</f>
        <v>751.64</v>
      </c>
      <c r="G131" s="15">
        <f t="shared" si="27"/>
        <v>1.5619090683155472E-2</v>
      </c>
      <c r="H131" s="14"/>
      <c r="I131" s="29" t="e">
        <f t="shared" si="28"/>
        <v>#DIV/0!</v>
      </c>
      <c r="J131" s="10"/>
      <c r="K131" s="10" t="e">
        <f t="shared" si="29"/>
        <v>#DIV/0!</v>
      </c>
      <c r="L131" s="14">
        <f>'[1]2024_60-69 ΕΞΟΔΑ+ΟΜ 2'!I80</f>
        <v>190.71</v>
      </c>
      <c r="M131" s="15">
        <f t="shared" si="30"/>
        <v>3.1987695362949896E-2</v>
      </c>
      <c r="N131" s="10">
        <f>L131+'[1]2025 Μάιος'!N131</f>
        <v>678.65</v>
      </c>
      <c r="O131" s="15">
        <f t="shared" si="31"/>
        <v>1.3737473272502359E-2</v>
      </c>
      <c r="P131" s="10"/>
      <c r="Q131" s="30" t="e">
        <f t="shared" si="25"/>
        <v>#DIV/0!</v>
      </c>
    </row>
    <row r="132" spans="1:17" ht="15" customHeight="1" x14ac:dyDescent="0.25">
      <c r="A132" s="67">
        <v>131</v>
      </c>
      <c r="B132" s="67">
        <v>16</v>
      </c>
      <c r="C132" s="71" t="str">
        <f>[1]ΑΝΤΙΣΤΟΙΧΙΣΗ!O202</f>
        <v xml:space="preserve">Ενέργεια Αποθήκης Α </v>
      </c>
      <c r="D132" s="14">
        <f>'[1]2025_60-69 ΕΞΟΔΑ+ΟΜ 2'!I89</f>
        <v>0</v>
      </c>
      <c r="E132" s="15" t="e">
        <f t="shared" si="26"/>
        <v>#DIV/0!</v>
      </c>
      <c r="F132" s="10">
        <f>D132+'[1]2025 Μάιος'!F132</f>
        <v>88.68</v>
      </c>
      <c r="G132" s="15">
        <f t="shared" si="27"/>
        <v>1.8427717548057945E-3</v>
      </c>
      <c r="H132" s="14"/>
      <c r="I132" s="29" t="e">
        <f t="shared" si="28"/>
        <v>#DIV/0!</v>
      </c>
      <c r="J132" s="10"/>
      <c r="K132" s="10" t="e">
        <f t="shared" si="29"/>
        <v>#DIV/0!</v>
      </c>
      <c r="L132" s="14">
        <f>'[1]2024_60-69 ΕΞΟΔΑ+ΟΜ 2'!I81</f>
        <v>43.72</v>
      </c>
      <c r="M132" s="15">
        <f t="shared" si="30"/>
        <v>7.3331342943116218E-3</v>
      </c>
      <c r="N132" s="10">
        <f>L132+'[1]2025 Μάιος'!N132</f>
        <v>76.330000000000013</v>
      </c>
      <c r="O132" s="15">
        <f t="shared" si="31"/>
        <v>1.5450988504974658E-3</v>
      </c>
      <c r="P132" s="10"/>
      <c r="Q132" s="30" t="e">
        <f t="shared" si="25"/>
        <v>#DIV/0!</v>
      </c>
    </row>
    <row r="133" spans="1:17" ht="57" customHeight="1" x14ac:dyDescent="0.25">
      <c r="A133" s="67">
        <v>132</v>
      </c>
      <c r="B133" s="67">
        <v>17</v>
      </c>
      <c r="C133" s="71" t="str">
        <f>[1]ΑΝΤΙΣΤΟΙΧΙΣΗ!O203</f>
        <v>Ενέργεια Αποθήκης Β (OPERATION)</v>
      </c>
      <c r="D133" s="14">
        <f>'[1]2025_60-69 ΕΞΟΔΑ+ΟΜ 2'!I90</f>
        <v>0</v>
      </c>
      <c r="E133" s="15" t="e">
        <f t="shared" si="26"/>
        <v>#DIV/0!</v>
      </c>
      <c r="F133" s="10">
        <f>D133+'[1]2025 Μάιος'!F133</f>
        <v>46.31</v>
      </c>
      <c r="G133" s="15">
        <f t="shared" si="27"/>
        <v>9.6232250749950763E-4</v>
      </c>
      <c r="H133" s="14"/>
      <c r="I133" s="29" t="e">
        <f t="shared" si="28"/>
        <v>#DIV/0!</v>
      </c>
      <c r="J133" s="10"/>
      <c r="K133" s="10" t="e">
        <f t="shared" si="29"/>
        <v>#DIV/0!</v>
      </c>
      <c r="L133" s="14">
        <f>'[1]2024_60-69 ΕΞΟΔΑ+ΟΜ 2'!I82</f>
        <v>-1.05</v>
      </c>
      <c r="M133" s="15">
        <f t="shared" si="30"/>
        <v>-1.7611598831260758E-4</v>
      </c>
      <c r="N133" s="10">
        <f>L133+'[1]2025 Μάιος'!N133</f>
        <v>33.320000000000007</v>
      </c>
      <c r="O133" s="15">
        <f t="shared" si="31"/>
        <v>6.7447522204343725E-4</v>
      </c>
      <c r="P133" s="10"/>
      <c r="Q133" s="30" t="e">
        <f t="shared" si="25"/>
        <v>#DIV/0!</v>
      </c>
    </row>
    <row r="134" spans="1:17" ht="57" customHeight="1" x14ac:dyDescent="0.25">
      <c r="A134" s="67">
        <v>133</v>
      </c>
      <c r="B134" s="67">
        <v>18</v>
      </c>
      <c r="C134" s="71" t="str">
        <f>[1]ΑΝΤΙΣΤΟΙΧΙΣΗ!O204</f>
        <v>Ενέργεια Αριστοφάνους 1</v>
      </c>
      <c r="D134" s="14">
        <f>'[1]2025_60-69 ΕΞΟΔΑ+ΟΜ 2'!I91</f>
        <v>0</v>
      </c>
      <c r="E134" s="15" t="e">
        <f t="shared" si="26"/>
        <v>#DIV/0!</v>
      </c>
      <c r="F134" s="10">
        <f>D134+'[1]2025 Μάιος'!F134</f>
        <v>62.370000000000005</v>
      </c>
      <c r="G134" s="15">
        <f t="shared" si="27"/>
        <v>1.2960495528556314E-3</v>
      </c>
      <c r="H134" s="14"/>
      <c r="I134" s="29" t="e">
        <f t="shared" si="28"/>
        <v>#DIV/0!</v>
      </c>
      <c r="J134" s="10"/>
      <c r="K134" s="10" t="e">
        <f t="shared" si="29"/>
        <v>#DIV/0!</v>
      </c>
      <c r="L134" s="14">
        <f>'[1]2024_60-69 ΕΞΟΔΑ+ΟΜ 2'!I83</f>
        <v>83.01</v>
      </c>
      <c r="M134" s="15">
        <f t="shared" si="30"/>
        <v>1.392322684745672E-2</v>
      </c>
      <c r="N134" s="10">
        <f>L134+'[1]2025 Μάιος'!N134</f>
        <v>184.54000000000002</v>
      </c>
      <c r="O134" s="15">
        <f t="shared" si="31"/>
        <v>3.7355239338504173E-3</v>
      </c>
      <c r="P134" s="10"/>
      <c r="Q134" s="30" t="e">
        <f t="shared" si="25"/>
        <v>#DIV/0!</v>
      </c>
    </row>
    <row r="135" spans="1:17" ht="15" customHeight="1" x14ac:dyDescent="0.25">
      <c r="A135" s="67">
        <v>134</v>
      </c>
      <c r="B135" s="67">
        <v>19</v>
      </c>
      <c r="C135" s="73" t="str">
        <f>[1]ΑΝΤΙΣΤΟΙΧΙΣΗ!O205</f>
        <v xml:space="preserve">Τηλεπικοινωνίες (Τηλεφωνία &amp; Διαδίκτυο) </v>
      </c>
      <c r="D135" s="14">
        <f>'[1]2025_60-69 ΕΞΟΔΑ+ΟΜ 2'!I92</f>
        <v>0</v>
      </c>
      <c r="E135" s="15" t="e">
        <f t="shared" si="26"/>
        <v>#DIV/0!</v>
      </c>
      <c r="F135" s="10">
        <f>D135+'[1]2025 Μάιος'!F135</f>
        <v>1482.8000000000002</v>
      </c>
      <c r="G135" s="15">
        <f t="shared" si="27"/>
        <v>3.0812606653428418E-2</v>
      </c>
      <c r="H135" s="14"/>
      <c r="I135" s="29" t="e">
        <f t="shared" si="28"/>
        <v>#DIV/0!</v>
      </c>
      <c r="J135" s="10"/>
      <c r="K135" s="10" t="e">
        <f t="shared" si="29"/>
        <v>#DIV/0!</v>
      </c>
      <c r="L135" s="14">
        <f>'[1]2024_60-69 ΕΞΟΔΑ+ΟΜ 2'!I84</f>
        <v>366.94</v>
      </c>
      <c r="M135" s="15">
        <f t="shared" si="30"/>
        <v>6.1546667382312591E-2</v>
      </c>
      <c r="N135" s="10">
        <f>L135+'[1]2025 Μάιος'!N135</f>
        <v>1835.68</v>
      </c>
      <c r="O135" s="15">
        <f t="shared" si="31"/>
        <v>3.7158483661485497E-2</v>
      </c>
      <c r="P135" s="10"/>
      <c r="Q135" s="30" t="e">
        <f t="shared" si="25"/>
        <v>#DIV/0!</v>
      </c>
    </row>
    <row r="136" spans="1:17" ht="15" customHeight="1" x14ac:dyDescent="0.25">
      <c r="A136" s="67">
        <v>135</v>
      </c>
      <c r="B136" s="67">
        <v>20</v>
      </c>
      <c r="C136" s="46" t="str">
        <f>[1]ΑΝΤΙΣΤΟΙΧΙΣΗ!O206</f>
        <v xml:space="preserve">Υδρευση </v>
      </c>
      <c r="D136" s="14">
        <f>'[1]2025_60-69 ΕΞΟΔΑ+ΟΜ 2'!I93</f>
        <v>0</v>
      </c>
      <c r="E136" s="15" t="e">
        <f t="shared" si="26"/>
        <v>#DIV/0!</v>
      </c>
      <c r="F136" s="10">
        <f>D136+'[1]2025 Μάιος'!F136</f>
        <v>25.62</v>
      </c>
      <c r="G136" s="15">
        <f t="shared" si="27"/>
        <v>5.3238399140871054E-4</v>
      </c>
      <c r="H136" s="14"/>
      <c r="I136" s="29" t="e">
        <f t="shared" si="28"/>
        <v>#DIV/0!</v>
      </c>
      <c r="J136" s="10"/>
      <c r="K136" s="10" t="e">
        <f t="shared" si="29"/>
        <v>#DIV/0!</v>
      </c>
      <c r="L136" s="14">
        <f>'[1]2024_60-69 ΕΞΟΔΑ+ΟΜ 2'!I85</f>
        <v>0</v>
      </c>
      <c r="M136" s="15">
        <f t="shared" si="30"/>
        <v>0</v>
      </c>
      <c r="N136" s="10">
        <f>L136+'[1]2025 Μάιος'!N136</f>
        <v>50.31</v>
      </c>
      <c r="O136" s="15">
        <f t="shared" si="31"/>
        <v>1.0183928097540612E-3</v>
      </c>
      <c r="P136" s="10"/>
      <c r="Q136" s="30" t="e">
        <f t="shared" si="25"/>
        <v>#DIV/0!</v>
      </c>
    </row>
    <row r="137" spans="1:17" ht="15" customHeight="1" x14ac:dyDescent="0.25">
      <c r="A137" s="67">
        <v>136</v>
      </c>
      <c r="B137" s="67">
        <v>21</v>
      </c>
      <c r="C137" s="46" t="str">
        <f>[1]ΑΝΤΙΣΤΟΙΧΙΣΗ!O207</f>
        <v xml:space="preserve">Ασφάλιστρα </v>
      </c>
      <c r="D137" s="14">
        <f>'[1]2025_60-69 ΕΞΟΔΑ+ΟΜ 2'!I94</f>
        <v>0</v>
      </c>
      <c r="E137" s="15" t="e">
        <f t="shared" si="26"/>
        <v>#DIV/0!</v>
      </c>
      <c r="F137" s="10">
        <f>D137+'[1]2025 Μάιος'!F137</f>
        <v>299.25</v>
      </c>
      <c r="G137" s="15">
        <f t="shared" si="27"/>
        <v>6.2184195717820698E-3</v>
      </c>
      <c r="H137" s="14"/>
      <c r="I137" s="29" t="e">
        <f t="shared" si="28"/>
        <v>#DIV/0!</v>
      </c>
      <c r="J137" s="10"/>
      <c r="K137" s="10" t="e">
        <f t="shared" si="29"/>
        <v>#DIV/0!</v>
      </c>
      <c r="L137" s="14">
        <f>'[1]2024_60-69 ΕΞΟΔΑ+ΟΜ 2'!I86</f>
        <v>0</v>
      </c>
      <c r="M137" s="15">
        <f t="shared" si="30"/>
        <v>0</v>
      </c>
      <c r="N137" s="10">
        <f>L137+'[1]2025 Μάιος'!N137</f>
        <v>469.58000000000004</v>
      </c>
      <c r="O137" s="15">
        <f t="shared" si="31"/>
        <v>9.5054044047766274E-3</v>
      </c>
      <c r="P137" s="10"/>
      <c r="Q137" s="30" t="e">
        <f t="shared" si="25"/>
        <v>#DIV/0!</v>
      </c>
    </row>
    <row r="138" spans="1:17" ht="15" customHeight="1" x14ac:dyDescent="0.25">
      <c r="A138" s="67">
        <v>137</v>
      </c>
      <c r="B138" s="67">
        <v>22</v>
      </c>
      <c r="C138" s="46" t="str">
        <f>[1]ΑΝΤΙΣΤΟΙΧΙΣΗ!O208</f>
        <v xml:space="preserve">Έντυπα και γραφική Ύλη </v>
      </c>
      <c r="D138" s="14">
        <f>'[1]2025_60-69 ΕΞΟΔΑ+ΟΜ 2'!I95</f>
        <v>0</v>
      </c>
      <c r="E138" s="15" t="e">
        <f t="shared" si="26"/>
        <v>#DIV/0!</v>
      </c>
      <c r="F138" s="10">
        <f>D138+'[1]2025 Μάιος'!F138</f>
        <v>0</v>
      </c>
      <c r="G138" s="15">
        <f t="shared" si="27"/>
        <v>0</v>
      </c>
      <c r="H138" s="14"/>
      <c r="I138" s="29" t="e">
        <f t="shared" si="28"/>
        <v>#DIV/0!</v>
      </c>
      <c r="J138" s="10"/>
      <c r="K138" s="10" t="e">
        <f t="shared" si="29"/>
        <v>#DIV/0!</v>
      </c>
      <c r="L138" s="14">
        <f>'[1]2024_60-69 ΕΞΟΔΑ+ΟΜ 2'!I87</f>
        <v>0</v>
      </c>
      <c r="M138" s="15">
        <f t="shared" si="30"/>
        <v>0</v>
      </c>
      <c r="N138" s="10">
        <f>L138+'[1]2025 Μάιος'!N138</f>
        <v>0</v>
      </c>
      <c r="O138" s="15">
        <f t="shared" si="31"/>
        <v>0</v>
      </c>
      <c r="P138" s="10"/>
      <c r="Q138" s="30" t="e">
        <f t="shared" si="25"/>
        <v>#DIV/0!</v>
      </c>
    </row>
    <row r="139" spans="1:17" ht="15" customHeight="1" x14ac:dyDescent="0.25">
      <c r="A139" s="67">
        <v>138</v>
      </c>
      <c r="B139" s="67">
        <v>23</v>
      </c>
      <c r="C139" s="46" t="str">
        <f>[1]ΑΝΤΙΣΤΟΙΧΙΣΗ!O209</f>
        <v xml:space="preserve">Υλικά Καθαριότητας </v>
      </c>
      <c r="D139" s="14">
        <f>'[1]2025_60-69 ΕΞΟΔΑ+ΟΜ 2'!I96</f>
        <v>0</v>
      </c>
      <c r="E139" s="15" t="e">
        <f t="shared" si="26"/>
        <v>#DIV/0!</v>
      </c>
      <c r="F139" s="10">
        <f>D139+'[1]2025 Μάιος'!F139</f>
        <v>0</v>
      </c>
      <c r="G139" s="15">
        <f t="shared" si="27"/>
        <v>0</v>
      </c>
      <c r="H139" s="14"/>
      <c r="I139" s="29" t="e">
        <f t="shared" si="28"/>
        <v>#DIV/0!</v>
      </c>
      <c r="J139" s="10"/>
      <c r="K139" s="10" t="e">
        <f t="shared" si="29"/>
        <v>#DIV/0!</v>
      </c>
      <c r="L139" s="14">
        <f>'[1]2024_60-69 ΕΞΟΔΑ+ΟΜ 2'!I88</f>
        <v>0</v>
      </c>
      <c r="M139" s="15">
        <f t="shared" si="30"/>
        <v>0</v>
      </c>
      <c r="N139" s="10">
        <f>L139+'[1]2025 Μάιος'!N139</f>
        <v>0</v>
      </c>
      <c r="O139" s="15">
        <f t="shared" si="31"/>
        <v>0</v>
      </c>
      <c r="P139" s="10"/>
      <c r="Q139" s="30" t="e">
        <f t="shared" si="25"/>
        <v>#DIV/0!</v>
      </c>
    </row>
    <row r="140" spans="1:17" ht="15" customHeight="1" x14ac:dyDescent="0.25">
      <c r="A140" s="67">
        <v>139</v>
      </c>
      <c r="B140" s="67">
        <v>24</v>
      </c>
      <c r="C140" s="72" t="str">
        <f>[1]ΑΝΤΙΣΤΟΙΧΙΣΗ!O210</f>
        <v>Υλικά Φαρμακείου</v>
      </c>
      <c r="D140" s="14">
        <f>'[1]2025_60-69 ΕΞΟΔΑ+ΟΜ 2'!I97</f>
        <v>0</v>
      </c>
      <c r="E140" s="15" t="e">
        <f t="shared" si="26"/>
        <v>#DIV/0!</v>
      </c>
      <c r="F140" s="10">
        <f>D140+'[1]2025 Μάιος'!F140</f>
        <v>0</v>
      </c>
      <c r="G140" s="15">
        <f t="shared" si="27"/>
        <v>0</v>
      </c>
      <c r="H140" s="14"/>
      <c r="I140" s="29" t="e">
        <f t="shared" si="28"/>
        <v>#DIV/0!</v>
      </c>
      <c r="J140" s="10"/>
      <c r="K140" s="10" t="e">
        <f t="shared" si="29"/>
        <v>#DIV/0!</v>
      </c>
      <c r="L140" s="14">
        <f>'[1]2024_60-69 ΕΞΟΔΑ+ΟΜ 2'!I89</f>
        <v>0</v>
      </c>
      <c r="M140" s="15">
        <f t="shared" si="30"/>
        <v>0</v>
      </c>
      <c r="N140" s="10">
        <f>L140+'[1]2025 Μάιος'!N140</f>
        <v>0</v>
      </c>
      <c r="O140" s="15">
        <f t="shared" si="31"/>
        <v>0</v>
      </c>
      <c r="P140" s="10"/>
      <c r="Q140" s="30" t="e">
        <f t="shared" si="25"/>
        <v>#DIV/0!</v>
      </c>
    </row>
    <row r="141" spans="1:17" ht="15" customHeight="1" x14ac:dyDescent="0.25">
      <c r="A141" s="67">
        <v>140</v>
      </c>
      <c r="B141" s="67">
        <v>25</v>
      </c>
      <c r="C141" s="72" t="str">
        <f>[1]ΑΝΤΙΣΤΟΙΧΙΣΗ!O211</f>
        <v>Διάφορα αναλώσιμα</v>
      </c>
      <c r="D141" s="14">
        <f>'[1]2025_60-69 ΕΞΟΔΑ+ΟΜ 2'!I98</f>
        <v>0</v>
      </c>
      <c r="E141" s="15" t="e">
        <f t="shared" si="26"/>
        <v>#DIV/0!</v>
      </c>
      <c r="F141" s="10">
        <f>D141+'[1]2025 Μάιος'!F141</f>
        <v>1086.5899999999999</v>
      </c>
      <c r="G141" s="15">
        <f t="shared" si="27"/>
        <v>2.257935680034312E-2</v>
      </c>
      <c r="H141" s="14"/>
      <c r="I141" s="29" t="e">
        <f t="shared" si="28"/>
        <v>#DIV/0!</v>
      </c>
      <c r="J141" s="10"/>
      <c r="K141" s="10" t="e">
        <f t="shared" si="29"/>
        <v>#DIV/0!</v>
      </c>
      <c r="L141" s="14">
        <f>'[1]2024_60-69 ΕΞΟΔΑ+ΟΜ 2'!I90</f>
        <v>0</v>
      </c>
      <c r="M141" s="15">
        <f t="shared" si="30"/>
        <v>0</v>
      </c>
      <c r="N141" s="10">
        <f>L141+'[1]2025 Μάιος'!N141</f>
        <v>901.3</v>
      </c>
      <c r="O141" s="15">
        <f t="shared" si="31"/>
        <v>1.8244433302153355E-2</v>
      </c>
      <c r="P141" s="10"/>
      <c r="Q141" s="30" t="e">
        <f t="shared" si="25"/>
        <v>#DIV/0!</v>
      </c>
    </row>
    <row r="142" spans="1:17" ht="15" customHeight="1" x14ac:dyDescent="0.25">
      <c r="A142" s="67">
        <v>141</v>
      </c>
      <c r="B142" s="67">
        <v>26</v>
      </c>
      <c r="C142" s="46" t="str">
        <f>[1]ΑΝΤΙΣΤΟΙΧΙΣΗ!O212</f>
        <v>Αμοιβές συνεργατών ( Εξωτερικοί Συνεργάτες Λογιστής - Μισθοδοσία Δικηγόρος )</v>
      </c>
      <c r="D142" s="14">
        <f>'[1]2025_60-69 ΕΞΟΔΑ+ΟΜ 2'!I99</f>
        <v>0</v>
      </c>
      <c r="E142" s="15" t="e">
        <f t="shared" si="26"/>
        <v>#DIV/0!</v>
      </c>
      <c r="F142" s="10">
        <f>D142+'[1]2025 Μάιος'!F142</f>
        <v>5242.7299999999996</v>
      </c>
      <c r="G142" s="15">
        <f t="shared" si="27"/>
        <v>0.10894400949563578</v>
      </c>
      <c r="H142" s="14"/>
      <c r="I142" s="29" t="e">
        <f t="shared" si="28"/>
        <v>#DIV/0!</v>
      </c>
      <c r="J142" s="10"/>
      <c r="K142" s="10" t="e">
        <f t="shared" si="29"/>
        <v>#DIV/0!</v>
      </c>
      <c r="L142" s="14">
        <f>'[1]2024_60-69 ΕΞΟΔΑ+ΟΜ 2'!I91</f>
        <v>900</v>
      </c>
      <c r="M142" s="15">
        <f t="shared" si="30"/>
        <v>0.15095656141080649</v>
      </c>
      <c r="N142" s="10">
        <f>L142+'[1]2025 Μάιος'!N142</f>
        <v>4800</v>
      </c>
      <c r="O142" s="15">
        <f t="shared" si="31"/>
        <v>9.7163297293172218E-2</v>
      </c>
      <c r="P142" s="10"/>
      <c r="Q142" s="30" t="e">
        <f t="shared" si="25"/>
        <v>#DIV/0!</v>
      </c>
    </row>
    <row r="143" spans="1:17" ht="42.75" customHeight="1" x14ac:dyDescent="0.25">
      <c r="A143" s="67">
        <v>142</v>
      </c>
      <c r="B143" s="67">
        <v>27</v>
      </c>
      <c r="C143" s="46" t="str">
        <f>[1]ΑΝΤΙΣΤΟΙΧΙΣΗ!O213</f>
        <v>Αμοιβές Τρίτων (Αμοιβές - Συνδρομές για υποστήριξη Pylon Συναγερμός - Διατακτικές)</v>
      </c>
      <c r="D143" s="14">
        <f>'[1]2025_60-69 ΕΞΟΔΑ+ΟΜ 2'!I100</f>
        <v>0</v>
      </c>
      <c r="E143" s="15" t="e">
        <f t="shared" si="26"/>
        <v>#DIV/0!</v>
      </c>
      <c r="F143" s="10">
        <f>D143+'[1]2025 Μάιος'!F143</f>
        <v>4600.62</v>
      </c>
      <c r="G143" s="15">
        <f t="shared" si="27"/>
        <v>9.5600953885821308E-2</v>
      </c>
      <c r="H143" s="14"/>
      <c r="I143" s="29" t="e">
        <f t="shared" si="28"/>
        <v>#DIV/0!</v>
      </c>
      <c r="J143" s="10"/>
      <c r="K143" s="10" t="e">
        <f t="shared" si="29"/>
        <v>#DIV/0!</v>
      </c>
      <c r="L143" s="14">
        <f>'[1]2024_60-69 ΕΞΟΔΑ+ΟΜ 2'!I92</f>
        <v>0</v>
      </c>
      <c r="M143" s="15">
        <f t="shared" si="30"/>
        <v>0</v>
      </c>
      <c r="N143" s="10">
        <f>L143+'[1]2025 Μάιος'!N143</f>
        <v>2559.0700000000002</v>
      </c>
      <c r="O143" s="15">
        <f t="shared" si="31"/>
        <v>5.1801599834174629E-2</v>
      </c>
      <c r="P143" s="10"/>
      <c r="Q143" s="30" t="e">
        <f t="shared" si="25"/>
        <v>#DIV/0!</v>
      </c>
    </row>
    <row r="144" spans="1:17" ht="15" customHeight="1" x14ac:dyDescent="0.25">
      <c r="A144" s="67">
        <v>143</v>
      </c>
      <c r="B144" s="67">
        <v>28</v>
      </c>
      <c r="C144" s="46" t="str">
        <f>[1]ΑΝΤΙΣΤΟΙΧΙΣΗ!O214</f>
        <v>Επισκευές - Συντηρήσεις</v>
      </c>
      <c r="D144" s="14">
        <f>'[1]2025_60-69 ΕΞΟΔΑ+ΟΜ 2'!I101</f>
        <v>0</v>
      </c>
      <c r="E144" s="15" t="e">
        <f t="shared" si="26"/>
        <v>#DIV/0!</v>
      </c>
      <c r="F144" s="10">
        <f>D144+'[1]2025 Μάιος'!F144</f>
        <v>2050.08</v>
      </c>
      <c r="G144" s="15">
        <f t="shared" si="27"/>
        <v>4.2600693720030024E-2</v>
      </c>
      <c r="H144" s="14"/>
      <c r="I144" s="29" t="e">
        <f t="shared" si="28"/>
        <v>#DIV/0!</v>
      </c>
      <c r="J144" s="10"/>
      <c r="K144" s="10" t="e">
        <f t="shared" si="29"/>
        <v>#DIV/0!</v>
      </c>
      <c r="L144" s="14">
        <f>'[1]2024_60-69 ΕΞΟΔΑ+ΟΜ 2'!I93</f>
        <v>29.3</v>
      </c>
      <c r="M144" s="15">
        <f t="shared" si="30"/>
        <v>4.9144747214851445E-3</v>
      </c>
      <c r="N144" s="10">
        <f>L144+'[1]2025 Μάιος'!N144</f>
        <v>1405.43</v>
      </c>
      <c r="O144" s="15">
        <f t="shared" si="31"/>
        <v>2.8449211023904797E-2</v>
      </c>
      <c r="P144" s="10"/>
      <c r="Q144" s="30" t="e">
        <f t="shared" si="25"/>
        <v>#DIV/0!</v>
      </c>
    </row>
    <row r="145" spans="1:17" ht="15" customHeight="1" x14ac:dyDescent="0.25">
      <c r="A145" s="67">
        <v>144</v>
      </c>
      <c r="B145" s="67">
        <v>29</v>
      </c>
      <c r="C145" s="46" t="str">
        <f>[1]ΑΝΤΙΣΤΟΙΧΙΣΗ!O215</f>
        <v xml:space="preserve">Εξοδα μεταφορών </v>
      </c>
      <c r="D145" s="14">
        <f>'[1]2025_60-69 ΕΞΟΔΑ+ΟΜ 2'!I102</f>
        <v>0</v>
      </c>
      <c r="E145" s="15" t="e">
        <f t="shared" si="26"/>
        <v>#DIV/0!</v>
      </c>
      <c r="F145" s="10">
        <f>D145+'[1]2025 Μάιος'!F145</f>
        <v>345.75</v>
      </c>
      <c r="G145" s="15">
        <f t="shared" si="27"/>
        <v>7.1846902821842964E-3</v>
      </c>
      <c r="H145" s="14"/>
      <c r="I145" s="29" t="e">
        <f t="shared" si="28"/>
        <v>#DIV/0!</v>
      </c>
      <c r="J145" s="10"/>
      <c r="K145" s="10" t="e">
        <f t="shared" si="29"/>
        <v>#DIV/0!</v>
      </c>
      <c r="L145" s="14">
        <f>'[1]2024_60-69 ΕΞΟΔΑ+ΟΜ 2'!I94</f>
        <v>112.36</v>
      </c>
      <c r="M145" s="15">
        <f t="shared" si="30"/>
        <v>1.8846088044575795E-2</v>
      </c>
      <c r="N145" s="10">
        <f>L145+'[1]2025 Μάιος'!N145</f>
        <v>713.29</v>
      </c>
      <c r="O145" s="15">
        <f t="shared" si="31"/>
        <v>1.4438668401301417E-2</v>
      </c>
      <c r="P145" s="10"/>
      <c r="Q145" s="30" t="e">
        <f t="shared" si="25"/>
        <v>#DIV/0!</v>
      </c>
    </row>
    <row r="146" spans="1:17" ht="15" customHeight="1" x14ac:dyDescent="0.25">
      <c r="A146" s="67">
        <v>145</v>
      </c>
      <c r="B146" s="67">
        <v>30</v>
      </c>
      <c r="C146" s="46" t="str">
        <f>[1]ΑΝΤΙΣΤΟΙΧΙΣΗ!O216</f>
        <v xml:space="preserve">Εξοδα ταξιδίων </v>
      </c>
      <c r="D146" s="14">
        <f>'[1]2025_60-69 ΕΞΟΔΑ+ΟΜ 2'!I103</f>
        <v>0</v>
      </c>
      <c r="E146" s="15" t="e">
        <f t="shared" si="26"/>
        <v>#DIV/0!</v>
      </c>
      <c r="F146" s="10">
        <f>D146+'[1]2025 Μάιος'!F146</f>
        <v>0</v>
      </c>
      <c r="G146" s="15">
        <f t="shared" si="27"/>
        <v>0</v>
      </c>
      <c r="H146" s="14"/>
      <c r="I146" s="29" t="e">
        <f t="shared" si="28"/>
        <v>#DIV/0!</v>
      </c>
      <c r="J146" s="10"/>
      <c r="K146" s="10" t="e">
        <f t="shared" si="29"/>
        <v>#DIV/0!</v>
      </c>
      <c r="L146" s="14">
        <f>'[1]2024_60-69 ΕΞΟΔΑ+ΟΜ 2'!I95</f>
        <v>0</v>
      </c>
      <c r="M146" s="15">
        <f t="shared" si="30"/>
        <v>0</v>
      </c>
      <c r="N146" s="10">
        <f>L146+'[1]2025 Μάιος'!N146</f>
        <v>0</v>
      </c>
      <c r="O146" s="15">
        <f t="shared" si="31"/>
        <v>0</v>
      </c>
      <c r="P146" s="10"/>
      <c r="Q146" s="30" t="e">
        <f t="shared" si="25"/>
        <v>#DIV/0!</v>
      </c>
    </row>
    <row r="147" spans="1:17" ht="15" customHeight="1" x14ac:dyDescent="0.25">
      <c r="A147" s="67">
        <v>146</v>
      </c>
      <c r="B147" s="67">
        <v>31</v>
      </c>
      <c r="C147" s="46" t="str">
        <f>[1]ΑΝΤΙΣΤΟΙΧΙΣΗ!O217</f>
        <v xml:space="preserve">Υλικά άμεσης ανάλωσης </v>
      </c>
      <c r="D147" s="14">
        <f>'[1]2025_60-69 ΕΞΟΔΑ+ΟΜ 2'!I104</f>
        <v>0</v>
      </c>
      <c r="E147" s="15" t="e">
        <f t="shared" si="26"/>
        <v>#DIV/0!</v>
      </c>
      <c r="F147" s="10">
        <f>D147+'[1]2025 Μάιος'!F147</f>
        <v>0</v>
      </c>
      <c r="G147" s="15">
        <f t="shared" si="27"/>
        <v>0</v>
      </c>
      <c r="H147" s="14"/>
      <c r="I147" s="29" t="e">
        <f t="shared" si="28"/>
        <v>#DIV/0!</v>
      </c>
      <c r="J147" s="10"/>
      <c r="K147" s="10" t="e">
        <f t="shared" si="29"/>
        <v>#DIV/0!</v>
      </c>
      <c r="L147" s="14">
        <f>'[1]2024_60-69 ΕΞΟΔΑ+ΟΜ 2'!I96</f>
        <v>0</v>
      </c>
      <c r="M147" s="15">
        <f t="shared" si="30"/>
        <v>0</v>
      </c>
      <c r="N147" s="10">
        <f>L147+'[1]2025 Μάιος'!N147</f>
        <v>0</v>
      </c>
      <c r="O147" s="15">
        <f t="shared" si="31"/>
        <v>0</v>
      </c>
      <c r="P147" s="10"/>
      <c r="Q147" s="30" t="e">
        <f t="shared" si="25"/>
        <v>#DIV/0!</v>
      </c>
    </row>
    <row r="148" spans="1:17" ht="30" customHeight="1" x14ac:dyDescent="0.25">
      <c r="A148" s="67">
        <v>147</v>
      </c>
      <c r="B148" s="67">
        <v>32</v>
      </c>
      <c r="C148" s="46" t="str">
        <f>[1]ΑΝΤΙΣΤΟΙΧΙΣΗ!O218</f>
        <v xml:space="preserve">Φόροι και τέλη </v>
      </c>
      <c r="D148" s="14">
        <f>'[1]2025_60-69 ΕΞΟΔΑ+ΟΜ 2'!I105</f>
        <v>0</v>
      </c>
      <c r="E148" s="15" t="e">
        <f t="shared" si="26"/>
        <v>#DIV/0!</v>
      </c>
      <c r="F148" s="10">
        <f>D148+'[1]2025 Μάιος'!F148</f>
        <v>4137.37</v>
      </c>
      <c r="G148" s="15">
        <f t="shared" si="27"/>
        <v>8.5974611808534607E-2</v>
      </c>
      <c r="H148" s="14"/>
      <c r="I148" s="29" t="e">
        <f t="shared" si="28"/>
        <v>#DIV/0!</v>
      </c>
      <c r="J148" s="10"/>
      <c r="K148" s="10" t="e">
        <f t="shared" si="29"/>
        <v>#DIV/0!</v>
      </c>
      <c r="L148" s="14">
        <f>'[1]2024_60-69 ΕΞΟΔΑ+ΟΜ 2'!I97</f>
        <v>130.18</v>
      </c>
      <c r="M148" s="15">
        <f t="shared" si="30"/>
        <v>2.1835027960509765E-2</v>
      </c>
      <c r="N148" s="10">
        <f>L148+'[1]2025 Μάιος'!N148</f>
        <v>2966.61</v>
      </c>
      <c r="O148" s="15">
        <f t="shared" si="31"/>
        <v>6.0051168621437008E-2</v>
      </c>
      <c r="P148" s="10"/>
      <c r="Q148" s="30" t="e">
        <f t="shared" si="25"/>
        <v>#DIV/0!</v>
      </c>
    </row>
    <row r="149" spans="1:17" ht="30" customHeight="1" x14ac:dyDescent="0.25">
      <c r="A149" s="67">
        <v>148</v>
      </c>
      <c r="B149" s="67">
        <v>33</v>
      </c>
      <c r="C149" s="46" t="str">
        <f>[1]ΑΝΤΙΣΤΟΙΧΙΣΗ!O219</f>
        <v>Εξοδα δημοσιεύσεων</v>
      </c>
      <c r="D149" s="14">
        <f>'[1]2025_60-69 ΕΞΟΔΑ+ΟΜ 2'!I106</f>
        <v>0</v>
      </c>
      <c r="E149" s="15" t="e">
        <f t="shared" si="26"/>
        <v>#DIV/0!</v>
      </c>
      <c r="F149" s="10">
        <f>D149+'[1]2025 Μάιος'!F149</f>
        <v>0</v>
      </c>
      <c r="G149" s="15">
        <f t="shared" si="27"/>
        <v>0</v>
      </c>
      <c r="H149" s="14"/>
      <c r="I149" s="29" t="e">
        <f t="shared" si="28"/>
        <v>#DIV/0!</v>
      </c>
      <c r="J149" s="10"/>
      <c r="K149" s="10" t="e">
        <f t="shared" si="29"/>
        <v>#DIV/0!</v>
      </c>
      <c r="L149" s="14">
        <f>'[1]2024_60-69 ΕΞΟΔΑ+ΟΜ 2'!I98</f>
        <v>0</v>
      </c>
      <c r="M149" s="15">
        <f t="shared" si="30"/>
        <v>0</v>
      </c>
      <c r="N149" s="10">
        <f>L149+'[1]2025 Μάιος'!N149</f>
        <v>0</v>
      </c>
      <c r="O149" s="15">
        <f t="shared" si="31"/>
        <v>0</v>
      </c>
      <c r="P149" s="10"/>
      <c r="Q149" s="30" t="e">
        <f t="shared" si="25"/>
        <v>#DIV/0!</v>
      </c>
    </row>
    <row r="150" spans="1:17" ht="30" customHeight="1" x14ac:dyDescent="0.25">
      <c r="A150" s="67">
        <v>149</v>
      </c>
      <c r="B150" s="67">
        <v>34</v>
      </c>
      <c r="C150" s="46" t="str">
        <f>[1]ΑΝΤΙΣΤΟΙΧΙΣΗ!O220</f>
        <v xml:space="preserve">Λοιπά Διάφορα έξοδα </v>
      </c>
      <c r="D150" s="14">
        <f>'[1]2025_60-69 ΕΞΟΔΑ+ΟΜ 2'!I107</f>
        <v>0</v>
      </c>
      <c r="E150" s="15" t="e">
        <f t="shared" si="26"/>
        <v>#DIV/0!</v>
      </c>
      <c r="F150" s="10">
        <f>D150+'[1]2025 Μάιος'!F150</f>
        <v>2393.4199999999996</v>
      </c>
      <c r="G150" s="15">
        <f t="shared" si="27"/>
        <v>4.9735304165395622E-2</v>
      </c>
      <c r="H150" s="14"/>
      <c r="I150" s="29" t="e">
        <f t="shared" si="28"/>
        <v>#DIV/0!</v>
      </c>
      <c r="J150" s="10"/>
      <c r="K150" s="10" t="e">
        <f t="shared" si="29"/>
        <v>#DIV/0!</v>
      </c>
      <c r="L150" s="14">
        <f>'[1]2024_60-69 ΕΞΟΔΑ+ΟΜ 2'!I99</f>
        <v>0</v>
      </c>
      <c r="M150" s="15">
        <f t="shared" si="30"/>
        <v>0</v>
      </c>
      <c r="N150" s="10">
        <f>L150+'[1]2025 Μάιος'!N150</f>
        <v>556.22</v>
      </c>
      <c r="O150" s="15">
        <f t="shared" si="31"/>
        <v>1.1259201920918387E-2</v>
      </c>
      <c r="P150" s="10"/>
      <c r="Q150" s="30" t="e">
        <f t="shared" si="25"/>
        <v>#DIV/0!</v>
      </c>
    </row>
    <row r="151" spans="1:17" ht="15" x14ac:dyDescent="0.25">
      <c r="A151" s="67">
        <v>150</v>
      </c>
      <c r="B151" s="67">
        <v>35</v>
      </c>
      <c r="C151" s="46" t="str">
        <f>[1]ΑΝΤΙΣΤΟΙΧΙΣΗ!O221</f>
        <v xml:space="preserve">Τόκοι και συναφή εξοδα </v>
      </c>
      <c r="D151" s="14">
        <f>'[1]2025_60-69 ΕΞΟΔΑ+ΟΜ 2'!I108</f>
        <v>0</v>
      </c>
      <c r="E151" s="15" t="e">
        <f t="shared" si="26"/>
        <v>#DIV/0!</v>
      </c>
      <c r="F151" s="10">
        <f>D151+'[1]2025 Μάιος'!F151</f>
        <v>0</v>
      </c>
      <c r="G151" s="15">
        <f t="shared" si="27"/>
        <v>0</v>
      </c>
      <c r="H151" s="14"/>
      <c r="I151" s="29" t="e">
        <f t="shared" si="28"/>
        <v>#DIV/0!</v>
      </c>
      <c r="J151" s="10"/>
      <c r="K151" s="10" t="e">
        <f t="shared" si="29"/>
        <v>#DIV/0!</v>
      </c>
      <c r="L151" s="14">
        <f>'[1]2024_60-69 ΕΞΟΔΑ+ΟΜ 2'!I100</f>
        <v>674.67</v>
      </c>
      <c r="M151" s="15">
        <f t="shared" si="30"/>
        <v>0.11316207031892089</v>
      </c>
      <c r="N151" s="10">
        <f>L151+'[1]2025 Μάιος'!N151</f>
        <v>4274</v>
      </c>
      <c r="O151" s="15">
        <f t="shared" si="31"/>
        <v>8.6515819298128765E-2</v>
      </c>
      <c r="P151" s="10"/>
      <c r="Q151" s="30" t="e">
        <f t="shared" si="25"/>
        <v>#DIV/0!</v>
      </c>
    </row>
    <row r="152" spans="1:17" ht="42.75" x14ac:dyDescent="0.25">
      <c r="A152" s="67">
        <v>151</v>
      </c>
      <c r="B152" s="67">
        <v>36</v>
      </c>
      <c r="C152" s="46" t="str">
        <f>[1]ΑΝΤΙΣΤΟΙΧΙΣΗ!O222</f>
        <v xml:space="preserve">Αποσβέσεις ( Εξοπλισμού Διοίκησης και εγκαταστάσεων στην έδρα και αποθήκες ) </v>
      </c>
      <c r="D152" s="14">
        <f>'[1]2025_60-69 ΕΞΟΔΑ+ΟΜ 2'!I109</f>
        <v>777.67000000000007</v>
      </c>
      <c r="E152" s="15" t="e">
        <f t="shared" si="26"/>
        <v>#DIV/0!</v>
      </c>
      <c r="F152" s="10">
        <f>D152+'[1]2025 Μάιος'!F152</f>
        <v>4666.0200000000004</v>
      </c>
      <c r="G152" s="15">
        <f t="shared" si="27"/>
        <v>9.6959966884967677E-2</v>
      </c>
      <c r="H152" s="14"/>
      <c r="I152" s="29" t="e">
        <f t="shared" si="28"/>
        <v>#DIV/0!</v>
      </c>
      <c r="J152" s="10"/>
      <c r="K152" s="10" t="e">
        <f t="shared" si="29"/>
        <v>#DIV/0!</v>
      </c>
      <c r="L152" s="14">
        <f>'[1]2024_60-69 ΕΞΟΔΑ+ΟΜ 2'!I101</f>
        <v>0</v>
      </c>
      <c r="M152" s="15">
        <f t="shared" si="30"/>
        <v>0</v>
      </c>
      <c r="N152" s="10">
        <f>L152+'[1]2025 Μάιος'!N152</f>
        <v>0</v>
      </c>
      <c r="O152" s="15">
        <f t="shared" si="31"/>
        <v>0</v>
      </c>
      <c r="P152" s="10"/>
      <c r="Q152" s="30" t="e">
        <f t="shared" si="25"/>
        <v>#DIV/0!</v>
      </c>
    </row>
    <row r="153" spans="1:17" ht="15" x14ac:dyDescent="0.25">
      <c r="A153" s="67">
        <v>152</v>
      </c>
      <c r="B153" s="67">
        <v>37</v>
      </c>
      <c r="C153" s="46" t="str">
        <f>[1]ΑΝΤΙΣΤΟΙΧΙΣΗ!O223</f>
        <v xml:space="preserve">Ασυνήθη έξοδα </v>
      </c>
      <c r="D153" s="14">
        <f>'[1]2025_60-69 ΕΞΟΔΑ+ΟΜ 2'!I110</f>
        <v>0</v>
      </c>
      <c r="E153" s="15" t="e">
        <f t="shared" si="26"/>
        <v>#DIV/0!</v>
      </c>
      <c r="F153" s="10">
        <f>D153+'[1]2025 Μάιος'!F153</f>
        <v>2070.54</v>
      </c>
      <c r="G153" s="15">
        <f t="shared" si="27"/>
        <v>4.3025852832607007E-2</v>
      </c>
      <c r="H153" s="14"/>
      <c r="I153" s="29" t="e">
        <f t="shared" si="28"/>
        <v>#DIV/0!</v>
      </c>
      <c r="J153" s="10"/>
      <c r="K153" s="10" t="e">
        <f t="shared" si="29"/>
        <v>#DIV/0!</v>
      </c>
      <c r="L153" s="14">
        <f>'[1]2024_60-69 ΕΞΟΔΑ+ΟΜ 2'!I102</f>
        <v>22.73</v>
      </c>
      <c r="M153" s="15">
        <f t="shared" si="30"/>
        <v>3.8124918231862573E-3</v>
      </c>
      <c r="N153" s="10">
        <f>L153+'[1]2025 Μάιος'!N153</f>
        <v>5678.5300000000007</v>
      </c>
      <c r="O153" s="15">
        <f t="shared" si="31"/>
        <v>0.1149468122037911</v>
      </c>
      <c r="P153" s="10"/>
      <c r="Q153" s="30" t="e">
        <f t="shared" si="25"/>
        <v>#DIV/0!</v>
      </c>
    </row>
    <row r="154" spans="1:17" ht="15" x14ac:dyDescent="0.25">
      <c r="A154" s="67">
        <v>153</v>
      </c>
      <c r="B154" s="67">
        <v>38</v>
      </c>
      <c r="C154" s="46">
        <f>[1]ΑΝΤΙΣΤΟΙΧΙΣΗ!O224</f>
        <v>0</v>
      </c>
      <c r="D154" s="14"/>
      <c r="E154" s="15"/>
      <c r="F154" s="10"/>
      <c r="G154" s="15"/>
      <c r="H154" s="14"/>
      <c r="I154" s="29"/>
      <c r="J154" s="10"/>
      <c r="K154" s="10"/>
      <c r="L154" s="14"/>
      <c r="M154" s="15"/>
      <c r="N154" s="10"/>
      <c r="O154" s="15"/>
      <c r="P154" s="10"/>
      <c r="Q154" s="30"/>
    </row>
    <row r="155" spans="1:17" ht="15" x14ac:dyDescent="0.25">
      <c r="A155" s="67">
        <v>154</v>
      </c>
      <c r="B155" s="67">
        <v>39</v>
      </c>
      <c r="C155" s="46">
        <f>[1]ΑΝΤΙΣΤΟΙΧΙΣΗ!O225</f>
        <v>0</v>
      </c>
      <c r="D155" s="14"/>
      <c r="E155" s="15"/>
      <c r="F155" s="10"/>
      <c r="G155" s="15"/>
      <c r="H155" s="14"/>
      <c r="I155" s="29"/>
      <c r="J155" s="10"/>
      <c r="K155" s="10"/>
      <c r="L155" s="14"/>
      <c r="M155" s="15"/>
      <c r="N155" s="10"/>
      <c r="O155" s="15"/>
      <c r="P155" s="10"/>
      <c r="Q155" s="30"/>
    </row>
    <row r="156" spans="1:17" ht="15" x14ac:dyDescent="0.25">
      <c r="A156" s="67">
        <v>155</v>
      </c>
      <c r="B156" s="67">
        <v>40</v>
      </c>
      <c r="C156" s="46">
        <f>[1]ΑΝΤΙΣΤΟΙΧΙΣΗ!O226</f>
        <v>0</v>
      </c>
      <c r="D156" s="14"/>
      <c r="E156" s="15"/>
      <c r="F156" s="10"/>
      <c r="G156" s="15"/>
      <c r="H156" s="14"/>
      <c r="I156" s="29"/>
      <c r="J156" s="10"/>
      <c r="K156" s="10"/>
      <c r="L156" s="14"/>
      <c r="M156" s="15"/>
      <c r="N156" s="10"/>
      <c r="O156" s="15"/>
      <c r="P156" s="10"/>
      <c r="Q156" s="30"/>
    </row>
    <row r="157" spans="1:17" ht="30" x14ac:dyDescent="0.25">
      <c r="A157" s="86"/>
      <c r="B157" s="86"/>
      <c r="C157" s="6" t="s">
        <v>43</v>
      </c>
      <c r="D157" s="7">
        <f>'[1]2025_60-69 ΕΞΟΔΑ+ΟΜ 2'!I73</f>
        <v>777.67000000000007</v>
      </c>
      <c r="E157" s="8"/>
      <c r="F157" s="7">
        <f>'[1]2025_60-69 ΕΞΟΔΑ+ΟΜ 2'!V73</f>
        <v>48123.159999999996</v>
      </c>
      <c r="G157" s="8"/>
      <c r="H157" s="7">
        <f>SUM(H117:H156)</f>
        <v>0</v>
      </c>
      <c r="I157" s="8"/>
      <c r="J157" s="7">
        <f>SUM(J117:J156)</f>
        <v>0</v>
      </c>
      <c r="K157" s="8"/>
      <c r="L157" s="7">
        <f>SUM(L117:L156)</f>
        <v>5961.98</v>
      </c>
      <c r="M157" s="8"/>
      <c r="N157" s="7">
        <f>SUM(N117:N156)</f>
        <v>49401.37000000001</v>
      </c>
      <c r="O157" s="8"/>
      <c r="P157" s="7">
        <f>SUM(P117:P156)</f>
        <v>0</v>
      </c>
      <c r="Q157" s="8"/>
    </row>
    <row r="158" spans="1:17" ht="30" x14ac:dyDescent="0.25">
      <c r="A158" s="86"/>
      <c r="B158" s="86"/>
      <c r="C158" s="6" t="s">
        <v>18</v>
      </c>
      <c r="D158" s="7">
        <f>D116-D157</f>
        <v>0</v>
      </c>
      <c r="E158" s="8"/>
      <c r="F158" s="7">
        <f>F116-F157</f>
        <v>0</v>
      </c>
      <c r="G158" s="8"/>
      <c r="H158" s="7">
        <f>H116-H157</f>
        <v>0</v>
      </c>
      <c r="I158" s="8"/>
      <c r="J158" s="7">
        <f>J116-J157</f>
        <v>0</v>
      </c>
      <c r="K158" s="8"/>
      <c r="L158" s="7">
        <f>L116-L157</f>
        <v>0</v>
      </c>
      <c r="M158" s="8"/>
      <c r="N158" s="7">
        <f>N116-N157</f>
        <v>0</v>
      </c>
      <c r="O158" s="8"/>
      <c r="P158" s="7">
        <f>P116-P157</f>
        <v>0</v>
      </c>
      <c r="Q158" s="8"/>
    </row>
    <row r="159" spans="1:17" ht="30" x14ac:dyDescent="0.25">
      <c r="A159" s="87"/>
      <c r="B159" s="87"/>
      <c r="C159" s="2" t="s">
        <v>14</v>
      </c>
      <c r="D159" s="31" t="e">
        <f>D7-D74-D111-D157</f>
        <v>#REF!</v>
      </c>
      <c r="E159" s="4"/>
      <c r="F159" s="31" t="e">
        <f>F7-F74-F111-F157</f>
        <v>#REF!</v>
      </c>
      <c r="G159" s="4"/>
      <c r="H159" s="31">
        <f>H7-H74-H111-H157</f>
        <v>0</v>
      </c>
      <c r="I159" s="4"/>
      <c r="J159" s="31">
        <f>J7-J74-J111-J157</f>
        <v>0</v>
      </c>
      <c r="K159" s="4"/>
      <c r="L159" s="31">
        <f>L7-L74-L111-L157</f>
        <v>20276.260999999988</v>
      </c>
      <c r="M159" s="4"/>
      <c r="N159" s="31">
        <f>N7-N74-N111-N157</f>
        <v>-78887.170946902683</v>
      </c>
      <c r="O159" s="4"/>
      <c r="P159" s="31"/>
      <c r="Q159" s="4"/>
    </row>
  </sheetData>
  <mergeCells count="33">
    <mergeCell ref="D114:F114"/>
    <mergeCell ref="H114:J114"/>
    <mergeCell ref="L114:N114"/>
    <mergeCell ref="P114:Q114"/>
    <mergeCell ref="D78:F78"/>
    <mergeCell ref="H78:J78"/>
    <mergeCell ref="L78:N78"/>
    <mergeCell ref="P78:Q78"/>
    <mergeCell ref="D113:G113"/>
    <mergeCell ref="H113:K113"/>
    <mergeCell ref="L113:O113"/>
    <mergeCell ref="P113:Q113"/>
    <mergeCell ref="D41:F41"/>
    <mergeCell ref="H41:J41"/>
    <mergeCell ref="L41:N41"/>
    <mergeCell ref="P41:Q41"/>
    <mergeCell ref="D77:G77"/>
    <mergeCell ref="H77:K77"/>
    <mergeCell ref="L77:O77"/>
    <mergeCell ref="P77:Q77"/>
    <mergeCell ref="D3:F3"/>
    <mergeCell ref="H3:J3"/>
    <mergeCell ref="L3:N3"/>
    <mergeCell ref="P3:Q3"/>
    <mergeCell ref="D40:G40"/>
    <mergeCell ref="H40:K40"/>
    <mergeCell ref="L40:O40"/>
    <mergeCell ref="P40:Q40"/>
    <mergeCell ref="A1:Q1"/>
    <mergeCell ref="D2:G2"/>
    <mergeCell ref="H2:K2"/>
    <mergeCell ref="L2:O2"/>
    <mergeCell ref="P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9"/>
  <sheetViews>
    <sheetView workbookViewId="0">
      <selection sqref="A1:Q161"/>
    </sheetView>
  </sheetViews>
  <sheetFormatPr defaultColWidth="9.140625" defaultRowHeight="12" x14ac:dyDescent="0.25"/>
  <cols>
    <col min="1" max="1" width="4.7109375" style="1" customWidth="1"/>
    <col min="2" max="2" width="4.7109375" style="32" customWidth="1"/>
    <col min="3" max="3" width="30.7109375" style="33" customWidth="1"/>
    <col min="4" max="4" width="13.85546875" style="33" customWidth="1"/>
    <col min="5" max="5" width="10.85546875" style="33" customWidth="1"/>
    <col min="6" max="6" width="20.140625" style="33" bestFit="1" customWidth="1"/>
    <col min="7" max="7" width="11.7109375" style="33" customWidth="1"/>
    <col min="8" max="9" width="8.85546875" style="33" customWidth="1"/>
    <col min="10" max="10" width="11.42578125" style="33" customWidth="1"/>
    <col min="11" max="11" width="10.7109375" style="33" customWidth="1"/>
    <col min="12" max="12" width="12.7109375" style="33" customWidth="1"/>
    <col min="13" max="13" width="11.7109375" style="33" customWidth="1"/>
    <col min="14" max="14" width="14.5703125" style="33" customWidth="1"/>
    <col min="15" max="16" width="13.28515625" style="3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</row>
    <row r="2" spans="1:17" ht="41.25" customHeight="1" x14ac:dyDescent="0.25">
      <c r="A2" s="57">
        <v>1</v>
      </c>
      <c r="B2" s="58"/>
      <c r="C2" s="58" t="s">
        <v>160</v>
      </c>
      <c r="D2" s="181" t="str">
        <f>[1]ΑΝΤΙΣΤΟΙΧΙΣΗ!$F$32</f>
        <v xml:space="preserve">ΠΡΑΓΜΑΤΟΠΟΙΗΘΕΝΤΑ ΜΗΝΟΣ ΤΡΕΧ. ΕΤΟΥΣ </v>
      </c>
      <c r="E2" s="181"/>
      <c r="F2" s="181"/>
      <c r="G2" s="181">
        <f>[1]ΑΝΤΙΣΤΟΙΧΙΣΗ!$D$34</f>
        <v>2025</v>
      </c>
      <c r="H2" s="181" t="str">
        <f>[1]ΑΝΤΙΣΤΟΙΧΙΣΗ!$F$35</f>
        <v>ΠΡΟΥΠΟΛΟΓΙΣΜΟΣ ΤΡΕΧΟΝΤΟΣ ΕΤΟΥΣ</v>
      </c>
      <c r="I2" s="181"/>
      <c r="J2" s="181"/>
      <c r="K2" s="181">
        <f>[1]ΑΝΤΙΣΤΟΙΧΙΣΗ!$D$34</f>
        <v>2025</v>
      </c>
      <c r="L2" s="181" t="str">
        <f>[1]ΑΝΤΙΣΤΟΙΧΙΣΗ!$F$68</f>
        <v>ΠΡΑΓΜΑΤΟΠΟΙΗΘΕΝΤΑ ΠΡΟΗΓΟΥΜΕΝΟΥ ΕΤΟΥΣ</v>
      </c>
      <c r="M2" s="181"/>
      <c r="N2" s="181"/>
      <c r="O2" s="181">
        <f>[1]ΑΝΤΙΣΤΟΙΧΙΣΗ!$D$33</f>
        <v>2024</v>
      </c>
      <c r="P2" s="182" t="str">
        <f>[1]ΑΝΤΙΣΤΟΙΧΙΣΗ!$F$100</f>
        <v xml:space="preserve">ΣΥΓΚΡΙΣΕΙΣ </v>
      </c>
      <c r="Q2" s="182">
        <f>[1]ΑΝΤΙΣΤΟΙΧΙΣΗ!$H$141</f>
        <v>2024</v>
      </c>
    </row>
    <row r="3" spans="1:17" ht="16.5" customHeight="1" x14ac:dyDescent="0.25">
      <c r="A3" s="59">
        <v>2</v>
      </c>
      <c r="B3" s="60"/>
      <c r="C3" s="5" t="s">
        <v>3</v>
      </c>
      <c r="D3" s="179" t="str">
        <f>[1]ΑΝΤΙΣΤΟΙΧΙΣΗ!$F$112</f>
        <v xml:space="preserve">ΙΟΥΛΙΟΣ ΤΡΕΧΟΝ ΕΤΟΣ </v>
      </c>
      <c r="E3" s="179"/>
      <c r="F3" s="179"/>
      <c r="G3" s="61">
        <f>[1]ΑΝΤΙΣΤΟΙΧΙΣΗ!$D$34</f>
        <v>2025</v>
      </c>
      <c r="H3" s="179" t="str">
        <f>[1]ΑΝΤΙΣΤΟΙΧΙΣΗ!$F$112</f>
        <v xml:space="preserve">ΙΟΥΛΙΟΣ ΤΡΕΧΟΝ ΕΤΟΣ </v>
      </c>
      <c r="I3" s="179"/>
      <c r="J3" s="179"/>
      <c r="K3" s="61">
        <f>[1]ΑΝΤΙΣΤΟΙΧΙΣΗ!$D$34</f>
        <v>2025</v>
      </c>
      <c r="L3" s="179" t="str">
        <f>[1]ΑΝΤΙΣΤΟΙΧΙΣΗ!$F$126</f>
        <v>ΙΟΥΛΙΟΣ ΠΡΟΗΓΟΥΜΕΝΟΥ ΕΤΟΥΣ</v>
      </c>
      <c r="M3" s="179"/>
      <c r="N3" s="179"/>
      <c r="O3" s="61">
        <f>[1]ΑΝΤΙΣΤΟΙΧΙΣΗ!$D$33</f>
        <v>2024</v>
      </c>
      <c r="P3" s="179"/>
      <c r="Q3" s="179"/>
    </row>
    <row r="4" spans="1:17" ht="78.75" customHeight="1" x14ac:dyDescent="0.25">
      <c r="A4" s="62">
        <v>3</v>
      </c>
      <c r="B4" s="62" t="s">
        <v>1</v>
      </c>
      <c r="C4" s="62" t="s">
        <v>86</v>
      </c>
      <c r="D4" s="62" t="s">
        <v>4</v>
      </c>
      <c r="E4" s="63" t="s">
        <v>5</v>
      </c>
      <c r="F4" s="63" t="s">
        <v>6</v>
      </c>
      <c r="G4" s="63" t="s">
        <v>7</v>
      </c>
      <c r="H4" s="63" t="s">
        <v>4</v>
      </c>
      <c r="I4" s="63" t="s">
        <v>8</v>
      </c>
      <c r="J4" s="63" t="s">
        <v>9</v>
      </c>
      <c r="K4" s="63" t="s">
        <v>7</v>
      </c>
      <c r="L4" s="63" t="s">
        <v>10</v>
      </c>
      <c r="M4" s="63" t="s">
        <v>5</v>
      </c>
      <c r="N4" s="63" t="s">
        <v>11</v>
      </c>
      <c r="O4" s="63" t="s">
        <v>7</v>
      </c>
      <c r="P4" s="63" t="s">
        <v>12</v>
      </c>
      <c r="Q4" s="63" t="s">
        <v>13</v>
      </c>
    </row>
    <row r="5" spans="1:17" ht="30" customHeight="1" x14ac:dyDescent="0.25">
      <c r="A5" s="64">
        <v>4</v>
      </c>
      <c r="B5" s="65"/>
      <c r="C5" s="2" t="s">
        <v>14</v>
      </c>
      <c r="D5" s="3">
        <f>D7-D6</f>
        <v>-8617.6466666666674</v>
      </c>
      <c r="E5" s="4"/>
      <c r="F5" s="3">
        <f>F7-F6</f>
        <v>-119462.80082595872</v>
      </c>
      <c r="G5" s="4"/>
      <c r="H5" s="3">
        <f>H159-H6</f>
        <v>0</v>
      </c>
      <c r="I5" s="4"/>
      <c r="J5" s="3">
        <f>J159-J6</f>
        <v>0</v>
      </c>
      <c r="K5" s="4"/>
      <c r="L5" s="3">
        <f>L7-L6</f>
        <v>16425.669999999984</v>
      </c>
      <c r="M5" s="4"/>
      <c r="N5" s="3">
        <f>N7-N6</f>
        <v>-62461.500946902554</v>
      </c>
      <c r="O5" s="4"/>
      <c r="P5" s="3">
        <f>P159-P6</f>
        <v>155092.87221238931</v>
      </c>
      <c r="Q5" s="4"/>
    </row>
    <row r="6" spans="1:17" ht="25.5" customHeight="1" x14ac:dyDescent="0.25">
      <c r="A6" s="64">
        <v>5</v>
      </c>
      <c r="B6" s="65"/>
      <c r="C6" s="2" t="s">
        <v>15</v>
      </c>
      <c r="D6" s="3">
        <f>D43+D80+D116</f>
        <v>8617.6466666666674</v>
      </c>
      <c r="E6" s="4"/>
      <c r="F6" s="3">
        <f>F74+F111+F157</f>
        <v>335302.3666666667</v>
      </c>
      <c r="G6" s="4"/>
      <c r="H6" s="3">
        <f>H38-H43-H80</f>
        <v>0</v>
      </c>
      <c r="I6" s="4"/>
      <c r="J6" s="66">
        <f>J38-J43-J80</f>
        <v>0</v>
      </c>
      <c r="K6" s="4"/>
      <c r="L6" s="3">
        <f>L43+L80+L116</f>
        <v>65075.760000000009</v>
      </c>
      <c r="M6" s="4"/>
      <c r="N6" s="66">
        <f>N74+N111+N157</f>
        <v>433393.93899999995</v>
      </c>
      <c r="O6" s="4"/>
      <c r="P6" s="3">
        <f>P38-P43-P80</f>
        <v>-155092.87221238931</v>
      </c>
      <c r="Q6" s="4"/>
    </row>
    <row r="7" spans="1:17" ht="15.75" customHeight="1" x14ac:dyDescent="0.25">
      <c r="A7" s="19">
        <v>6</v>
      </c>
      <c r="B7" s="19" t="s">
        <v>2</v>
      </c>
      <c r="C7" s="6" t="s">
        <v>16</v>
      </c>
      <c r="D7" s="7">
        <f>SUM(D8:D37)</f>
        <v>0</v>
      </c>
      <c r="E7" s="8"/>
      <c r="F7" s="7">
        <f>SUM(F8:F37)</f>
        <v>215839.56584070798</v>
      </c>
      <c r="G7" s="8"/>
      <c r="H7" s="7">
        <f>SUM(H8:H37)</f>
        <v>0</v>
      </c>
      <c r="I7" s="8"/>
      <c r="J7" s="7">
        <f>SUM(J8:J37)</f>
        <v>0</v>
      </c>
      <c r="K7" s="8"/>
      <c r="L7" s="7">
        <f>SUM(L8:L37)</f>
        <v>81501.429999999993</v>
      </c>
      <c r="M7" s="8"/>
      <c r="N7" s="7">
        <f>SUM(N8:N37)</f>
        <v>370932.4380530974</v>
      </c>
      <c r="O7" s="8"/>
      <c r="P7" s="7">
        <f>SUM(P8:P37)</f>
        <v>-155092.87221238931</v>
      </c>
      <c r="Q7" s="8"/>
    </row>
    <row r="8" spans="1:17" ht="18.75" customHeight="1" x14ac:dyDescent="0.25">
      <c r="A8" s="67">
        <v>7</v>
      </c>
      <c r="B8" s="67">
        <v>1</v>
      </c>
      <c r="C8" s="44" t="str">
        <f>[1]ΑΝΤΙΣΤΟΙΧΙΣΗ!F187</f>
        <v>Εσοδα Φιλοξενείας-Διαμονής</v>
      </c>
      <c r="D8" s="10">
        <f>'[1]2025_ΕΣΟΔΑ'!I2</f>
        <v>0</v>
      </c>
      <c r="E8" s="11" t="e">
        <f>D8/$D$7</f>
        <v>#DIV/0!</v>
      </c>
      <c r="F8" s="12">
        <f>D8+'[1]2025 Ιούνιος'!F8</f>
        <v>191311.33176991151</v>
      </c>
      <c r="G8" s="11">
        <f>F8/$F$7</f>
        <v>0.88635895381248786</v>
      </c>
      <c r="H8" s="12"/>
      <c r="I8" s="11" t="e">
        <f>H8/$H$7</f>
        <v>#DIV/0!</v>
      </c>
      <c r="J8" s="12">
        <f>H8+'[1]2025 Ιούνιος'!J8</f>
        <v>0</v>
      </c>
      <c r="K8" s="11" t="e">
        <f>J8/$J$7</f>
        <v>#DIV/0!</v>
      </c>
      <c r="L8" s="68">
        <f>'[1]2024_60-69 ΕΞΟΔΑ+ΟΜ 2'!I114</f>
        <v>72744.490000000005</v>
      </c>
      <c r="M8" s="11">
        <f>L8/$L$7</f>
        <v>0.8925547686709302</v>
      </c>
      <c r="N8" s="12">
        <f>L8+'[1]2025 Ιούνιος'!N8</f>
        <v>325810.4328318584</v>
      </c>
      <c r="O8" s="11">
        <f>N8/$N$7</f>
        <v>0.87835519196414957</v>
      </c>
      <c r="P8" s="12">
        <f t="shared" ref="P8:P37" si="0">F8-N8</f>
        <v>-134499.10106194689</v>
      </c>
      <c r="Q8" s="11">
        <f t="shared" ref="Q8:Q37" si="1">N8/F8</f>
        <v>1.7030378170369322</v>
      </c>
    </row>
    <row r="9" spans="1:17" ht="16.5" customHeight="1" x14ac:dyDescent="0.25">
      <c r="A9" s="67">
        <v>8</v>
      </c>
      <c r="B9" s="67">
        <v>2</v>
      </c>
      <c r="C9" s="44" t="str">
        <f>[1]ΑΝΤΙΣΤΟΙΧΙΣΗ!F188</f>
        <v>Early Check in/Check Out</v>
      </c>
      <c r="D9" s="10">
        <f>'[1]2025_ΕΣΟΔΑ'!I3</f>
        <v>0</v>
      </c>
      <c r="E9" s="11" t="e">
        <f t="shared" ref="E9:E37" si="2">D9/$D$7</f>
        <v>#DIV/0!</v>
      </c>
      <c r="F9" s="12">
        <f>D9+'[1]2025 Ιούνιος'!F9</f>
        <v>44.25</v>
      </c>
      <c r="G9" s="11">
        <f t="shared" ref="G9:G37" si="3">F9/$F$7</f>
        <v>2.0501338495397547E-4</v>
      </c>
      <c r="H9" s="12"/>
      <c r="I9" s="11" t="e">
        <f t="shared" ref="I9:I37" si="4">H9/$H$7</f>
        <v>#DIV/0!</v>
      </c>
      <c r="J9" s="12">
        <f>H9+'[1]2025 Ιούνιος'!J9</f>
        <v>0</v>
      </c>
      <c r="K9" s="11" t="e">
        <f t="shared" ref="K9:K37" si="5">J9/$J$7</f>
        <v>#DIV/0!</v>
      </c>
      <c r="L9" s="68">
        <f>'[1]2024_60-69 ΕΞΟΔΑ+ΟΜ 2'!I115</f>
        <v>0</v>
      </c>
      <c r="M9" s="11">
        <f t="shared" ref="M9:M37" si="6">L9/$L$7</f>
        <v>0</v>
      </c>
      <c r="N9" s="12">
        <f>L9+'[1]2025 Ιούνιος'!N9</f>
        <v>0</v>
      </c>
      <c r="O9" s="11">
        <f t="shared" ref="O9:O37" si="7">N9/$N$7</f>
        <v>0</v>
      </c>
      <c r="P9" s="12">
        <f t="shared" si="0"/>
        <v>44.25</v>
      </c>
      <c r="Q9" s="11">
        <f t="shared" si="1"/>
        <v>0</v>
      </c>
    </row>
    <row r="10" spans="1:17" ht="16.5" customHeight="1" x14ac:dyDescent="0.25">
      <c r="A10" s="67">
        <v>9</v>
      </c>
      <c r="B10" s="67">
        <v>3</v>
      </c>
      <c r="C10" s="44" t="str">
        <f>[1]ΑΝΤΙΣΤΟΙΧΙΣΗ!F189</f>
        <v xml:space="preserve">Πρωινό ( Εξτρα ) </v>
      </c>
      <c r="D10" s="10">
        <f>'[1]2025_ΕΣΟΔΑ'!I4</f>
        <v>0</v>
      </c>
      <c r="E10" s="11" t="e">
        <f t="shared" si="2"/>
        <v>#DIV/0!</v>
      </c>
      <c r="F10" s="12">
        <f>D10+'[1]2025 Ιούνιος'!F10</f>
        <v>0</v>
      </c>
      <c r="G10" s="11">
        <f t="shared" si="3"/>
        <v>0</v>
      </c>
      <c r="H10" s="12"/>
      <c r="I10" s="11" t="e">
        <f t="shared" si="4"/>
        <v>#DIV/0!</v>
      </c>
      <c r="J10" s="12">
        <f>H10+'[1]2025 Ιούνιος'!J10</f>
        <v>0</v>
      </c>
      <c r="K10" s="11" t="e">
        <f t="shared" si="5"/>
        <v>#DIV/0!</v>
      </c>
      <c r="L10" s="68">
        <f>'[1]2024_60-69 ΕΞΟΔΑ+ΟΜ 2'!I116</f>
        <v>0</v>
      </c>
      <c r="M10" s="11">
        <f t="shared" si="6"/>
        <v>0</v>
      </c>
      <c r="N10" s="12">
        <f>L10+'[1]2025 Ιούνιος'!N10</f>
        <v>0</v>
      </c>
      <c r="O10" s="11">
        <f t="shared" si="7"/>
        <v>0</v>
      </c>
      <c r="P10" s="12">
        <f t="shared" si="0"/>
        <v>0</v>
      </c>
      <c r="Q10" s="11" t="e">
        <f t="shared" si="1"/>
        <v>#DIV/0!</v>
      </c>
    </row>
    <row r="11" spans="1:17" ht="14.25" customHeight="1" x14ac:dyDescent="0.25">
      <c r="A11" s="67">
        <v>10</v>
      </c>
      <c r="B11" s="67">
        <v>4</v>
      </c>
      <c r="C11" s="44" t="str">
        <f>[1]ΑΝΤΙΣΤΟΙΧΙΣΗ!F190</f>
        <v xml:space="preserve">Έσοδα Καθαριότητας </v>
      </c>
      <c r="D11" s="10">
        <f>'[1]2025_ΕΣΟΔΑ'!I5</f>
        <v>0</v>
      </c>
      <c r="E11" s="11" t="e">
        <f t="shared" si="2"/>
        <v>#DIV/0!</v>
      </c>
      <c r="F11" s="12">
        <f>D11+'[1]2025 Ιούνιος'!F11</f>
        <v>13159.754070796458</v>
      </c>
      <c r="G11" s="11">
        <f t="shared" si="3"/>
        <v>6.0970072931431418E-2</v>
      </c>
      <c r="H11" s="12"/>
      <c r="I11" s="11" t="e">
        <f t="shared" si="4"/>
        <v>#DIV/0!</v>
      </c>
      <c r="J11" s="12">
        <f>H11+'[1]2025 Ιούνιος'!J11</f>
        <v>0</v>
      </c>
      <c r="K11" s="11" t="e">
        <f t="shared" si="5"/>
        <v>#DIV/0!</v>
      </c>
      <c r="L11" s="68">
        <f>'[1]2024_60-69 ΕΞΟΔΑ+ΟΜ 2'!I117</f>
        <v>4302.1099999999997</v>
      </c>
      <c r="M11" s="11">
        <f t="shared" si="6"/>
        <v>5.2785699588338515E-2</v>
      </c>
      <c r="N11" s="12">
        <f>L11+'[1]2025 Ιούνιος'!N11</f>
        <v>24288.395221238941</v>
      </c>
      <c r="O11" s="11">
        <f t="shared" si="7"/>
        <v>6.5479296846403495E-2</v>
      </c>
      <c r="P11" s="12">
        <f t="shared" si="0"/>
        <v>-11128.641150442483</v>
      </c>
      <c r="Q11" s="11">
        <f t="shared" si="1"/>
        <v>1.8456572281345796</v>
      </c>
    </row>
    <row r="12" spans="1:17" ht="17.25" customHeight="1" x14ac:dyDescent="0.25">
      <c r="A12" s="67">
        <v>11</v>
      </c>
      <c r="B12" s="67">
        <v>5</v>
      </c>
      <c r="C12" s="44" t="str">
        <f>[1]ΑΝΤΙΣΤΟΙΧΙΣΗ!F191</f>
        <v>Cancellation Fees</v>
      </c>
      <c r="D12" s="10">
        <f>'[1]2025_ΕΣΟΔΑ'!I6</f>
        <v>0</v>
      </c>
      <c r="E12" s="11" t="e">
        <f t="shared" si="2"/>
        <v>#DIV/0!</v>
      </c>
      <c r="F12" s="12">
        <f>D12+'[1]2025 Ιούνιος'!F12</f>
        <v>2225.63</v>
      </c>
      <c r="G12" s="11">
        <f t="shared" si="3"/>
        <v>1.0311501467912236E-2</v>
      </c>
      <c r="H12" s="12"/>
      <c r="I12" s="11" t="e">
        <f t="shared" si="4"/>
        <v>#DIV/0!</v>
      </c>
      <c r="J12" s="12">
        <f>H12+'[1]2025 Ιούνιος'!J12</f>
        <v>0</v>
      </c>
      <c r="K12" s="11" t="e">
        <f t="shared" si="5"/>
        <v>#DIV/0!</v>
      </c>
      <c r="L12" s="68">
        <f>'[1]2024_60-69 ΕΞΟΔΑ+ΟΜ 2'!I118</f>
        <v>349.66</v>
      </c>
      <c r="M12" s="11">
        <f t="shared" si="6"/>
        <v>4.29023147201221E-3</v>
      </c>
      <c r="N12" s="12">
        <f>L12+'[1]2025 Ιούνιος'!N12</f>
        <v>2406.5899999999997</v>
      </c>
      <c r="O12" s="11">
        <f t="shared" si="7"/>
        <v>6.4879470035875009E-3</v>
      </c>
      <c r="P12" s="12">
        <f t="shared" si="0"/>
        <v>-180.95999999999958</v>
      </c>
      <c r="Q12" s="11">
        <f t="shared" si="1"/>
        <v>1.0813073152320913</v>
      </c>
    </row>
    <row r="13" spans="1:17" ht="31.5" customHeight="1" x14ac:dyDescent="0.25">
      <c r="A13" s="67">
        <v>12</v>
      </c>
      <c r="B13" s="67">
        <v>6</v>
      </c>
      <c r="C13" s="44" t="str">
        <f>[1]ΑΝΤΙΣΤΟΙΧΙΣΗ!F192</f>
        <v>Έσοδα Διαχείρισης καταλυμάτων 24%</v>
      </c>
      <c r="D13" s="10">
        <f>'[1]2025_ΕΣΟΔΑ'!I7</f>
        <v>0</v>
      </c>
      <c r="E13" s="11" t="e">
        <f t="shared" si="2"/>
        <v>#DIV/0!</v>
      </c>
      <c r="F13" s="12">
        <f>D13+'[1]2025 Ιούνιος'!F13</f>
        <v>3326.71</v>
      </c>
      <c r="G13" s="11">
        <f t="shared" si="3"/>
        <v>1.5412883115485644E-2</v>
      </c>
      <c r="H13" s="12"/>
      <c r="I13" s="11" t="e">
        <f t="shared" si="4"/>
        <v>#DIV/0!</v>
      </c>
      <c r="J13" s="12">
        <f>H13+'[1]2025 Ιούνιος'!J13</f>
        <v>0</v>
      </c>
      <c r="K13" s="11" t="e">
        <f t="shared" si="5"/>
        <v>#DIV/0!</v>
      </c>
      <c r="L13" s="68">
        <f>'[1]2024_60-69 ΕΞΟΔΑ+ΟΜ 2'!I119</f>
        <v>3007.42</v>
      </c>
      <c r="M13" s="11">
        <f t="shared" si="6"/>
        <v>3.6900211444142766E-2</v>
      </c>
      <c r="N13" s="12">
        <f>L13+'[1]2025 Ιούνιος'!N13</f>
        <v>9277.07</v>
      </c>
      <c r="O13" s="11">
        <f t="shared" si="7"/>
        <v>2.5010134052153257E-2</v>
      </c>
      <c r="P13" s="12">
        <f t="shared" si="0"/>
        <v>-5950.36</v>
      </c>
      <c r="Q13" s="11">
        <f t="shared" si="1"/>
        <v>2.7886620715361423</v>
      </c>
    </row>
    <row r="14" spans="1:17" ht="32.25" customHeight="1" x14ac:dyDescent="0.25">
      <c r="A14" s="67">
        <v>13</v>
      </c>
      <c r="B14" s="67">
        <v>7</v>
      </c>
      <c r="C14" s="44" t="str">
        <f>[1]ΑΝΤΙΣΤΟΙΧΙΣΗ!F193</f>
        <v>Έσοδα από Ενοίκια Ιππάρχου 24%</v>
      </c>
      <c r="D14" s="10">
        <f>'[1]2025_ΕΣΟΔΑ'!I8</f>
        <v>0</v>
      </c>
      <c r="E14" s="11" t="e">
        <f t="shared" si="2"/>
        <v>#DIV/0!</v>
      </c>
      <c r="F14" s="12">
        <f>D14+'[1]2025 Ιούνιος'!F14</f>
        <v>500</v>
      </c>
      <c r="G14" s="11">
        <f t="shared" si="3"/>
        <v>2.3165354232087625E-3</v>
      </c>
      <c r="H14" s="12"/>
      <c r="I14" s="11" t="e">
        <f t="shared" si="4"/>
        <v>#DIV/0!</v>
      </c>
      <c r="J14" s="12">
        <f>H14+'[1]2025 Ιούνιος'!J14</f>
        <v>0</v>
      </c>
      <c r="K14" s="11" t="e">
        <f t="shared" si="5"/>
        <v>#DIV/0!</v>
      </c>
      <c r="L14" s="68">
        <f>'[1]2024_60-69 ΕΞΟΔΑ+ΟΜ 2'!I120</f>
        <v>100</v>
      </c>
      <c r="M14" s="11">
        <f t="shared" si="6"/>
        <v>1.2269723365590029E-3</v>
      </c>
      <c r="N14" s="12">
        <f>L14+'[1]2025 Ιούνιος'!N14</f>
        <v>700</v>
      </c>
      <c r="O14" s="11">
        <f t="shared" si="7"/>
        <v>1.8871361147978058E-3</v>
      </c>
      <c r="P14" s="12">
        <f t="shared" si="0"/>
        <v>-200</v>
      </c>
      <c r="Q14" s="11">
        <f t="shared" si="1"/>
        <v>1.4</v>
      </c>
    </row>
    <row r="15" spans="1:17" ht="30.75" customHeight="1" x14ac:dyDescent="0.25">
      <c r="A15" s="67">
        <v>14</v>
      </c>
      <c r="B15" s="67">
        <v>8</v>
      </c>
      <c r="C15" s="44" t="str">
        <f>[1]ΑΝΤΙΣΤΟΙΧΙΣΗ!F194</f>
        <v>Πωλ.Φύλαξη Αποσκευών (DIRECT)</v>
      </c>
      <c r="D15" s="10">
        <f>'[1]2025_ΕΣΟΔΑ'!I9</f>
        <v>0</v>
      </c>
      <c r="E15" s="11" t="e">
        <f t="shared" si="2"/>
        <v>#DIV/0!</v>
      </c>
      <c r="F15" s="12">
        <f>D15+'[1]2025 Ιούνιος'!F15</f>
        <v>1175.0900000000001</v>
      </c>
      <c r="G15" s="11">
        <f t="shared" si="3"/>
        <v>5.4442752209167703E-3</v>
      </c>
      <c r="H15" s="12"/>
      <c r="I15" s="11" t="e">
        <f t="shared" si="4"/>
        <v>#DIV/0!</v>
      </c>
      <c r="J15" s="12">
        <f>H15+'[1]2025 Ιούνιος'!J15</f>
        <v>0</v>
      </c>
      <c r="K15" s="11" t="e">
        <f t="shared" si="5"/>
        <v>#DIV/0!</v>
      </c>
      <c r="L15" s="68">
        <f>'[1]2024_60-69 ΕΞΟΔΑ+ΟΜ 2'!I121</f>
        <v>139.51</v>
      </c>
      <c r="M15" s="11">
        <f t="shared" si="6"/>
        <v>1.7117491067334648E-3</v>
      </c>
      <c r="N15" s="12">
        <f>L15+'[1]2025 Ιούνιος'!N15</f>
        <v>669</v>
      </c>
      <c r="O15" s="11">
        <f t="shared" si="7"/>
        <v>1.8035629439996173E-3</v>
      </c>
      <c r="P15" s="12">
        <f t="shared" si="0"/>
        <v>506.09000000000015</v>
      </c>
      <c r="Q15" s="11">
        <f t="shared" si="1"/>
        <v>0.56931809478422923</v>
      </c>
    </row>
    <row r="16" spans="1:17" ht="29.25" customHeight="1" x14ac:dyDescent="0.25">
      <c r="A16" s="67">
        <v>15</v>
      </c>
      <c r="B16" s="67">
        <v>9</v>
      </c>
      <c r="C16" s="44" t="str">
        <f>[1]ΑΝΤΙΣΤΟΙΧΙΣΗ!F195</f>
        <v>Πωλ.Φύλαξη Αποσκευών  (ΤΡΙΤΩΝ) (RADICAL)</v>
      </c>
      <c r="D16" s="10">
        <f>'[1]2025_ΕΣΟΔΑ'!I10</f>
        <v>0</v>
      </c>
      <c r="E16" s="11" t="e">
        <f t="shared" si="2"/>
        <v>#DIV/0!</v>
      </c>
      <c r="F16" s="12">
        <f>D16+'[1]2025 Ιούνιος'!F16</f>
        <v>673.29</v>
      </c>
      <c r="G16" s="11">
        <f t="shared" si="3"/>
        <v>3.1194002701844551E-3</v>
      </c>
      <c r="H16" s="12"/>
      <c r="I16" s="11" t="e">
        <f t="shared" si="4"/>
        <v>#DIV/0!</v>
      </c>
      <c r="J16" s="12">
        <f>H16+'[1]2025 Ιούνιος'!J16</f>
        <v>0</v>
      </c>
      <c r="K16" s="11" t="e">
        <f t="shared" si="5"/>
        <v>#DIV/0!</v>
      </c>
      <c r="L16" s="68">
        <f>'[1]2024_60-69 ΕΞΟΔΑ+ΟΜ 2'!I122</f>
        <v>0</v>
      </c>
      <c r="M16" s="11">
        <f t="shared" si="6"/>
        <v>0</v>
      </c>
      <c r="N16" s="12">
        <f>L16+'[1]2025 Ιούνιος'!N16</f>
        <v>0</v>
      </c>
      <c r="O16" s="11">
        <f t="shared" si="7"/>
        <v>0</v>
      </c>
      <c r="P16" s="12">
        <f t="shared" si="0"/>
        <v>673.29</v>
      </c>
      <c r="Q16" s="11">
        <f t="shared" si="1"/>
        <v>0</v>
      </c>
    </row>
    <row r="17" spans="1:17" ht="34.5" customHeight="1" x14ac:dyDescent="0.25">
      <c r="A17" s="67">
        <v>16</v>
      </c>
      <c r="B17" s="67">
        <v>10</v>
      </c>
      <c r="C17" s="44" t="str">
        <f>[1]ΑΝΤΙΣΤΟΙΧΙΣΗ!F196</f>
        <v>Πωλ. TRANSFER (Περιορισμένη Μίσθωση)</v>
      </c>
      <c r="D17" s="10">
        <f>'[1]2025_ΕΣΟΔΑ'!I11</f>
        <v>0</v>
      </c>
      <c r="E17" s="11" t="e">
        <f t="shared" si="2"/>
        <v>#DIV/0!</v>
      </c>
      <c r="F17" s="12">
        <f>D17+'[1]2025 Ιούνιος'!F17</f>
        <v>464.6</v>
      </c>
      <c r="G17" s="11">
        <f t="shared" si="3"/>
        <v>2.1525247152455822E-3</v>
      </c>
      <c r="H17" s="12"/>
      <c r="I17" s="11" t="e">
        <f t="shared" si="4"/>
        <v>#DIV/0!</v>
      </c>
      <c r="J17" s="12">
        <f>H17+'[1]2025 Ιούνιος'!J17</f>
        <v>0</v>
      </c>
      <c r="K17" s="11" t="e">
        <f t="shared" si="5"/>
        <v>#DIV/0!</v>
      </c>
      <c r="L17" s="68">
        <f>'[1]2024_60-69 ΕΞΟΔΑ+ΟΜ 2'!I123</f>
        <v>88.5</v>
      </c>
      <c r="M17" s="11">
        <f t="shared" si="6"/>
        <v>1.0858705178547175E-3</v>
      </c>
      <c r="N17" s="12">
        <f>L17+'[1]2025 Ιούνιος'!N17</f>
        <v>256.64999999999998</v>
      </c>
      <c r="O17" s="11">
        <f t="shared" si="7"/>
        <v>6.919049769469383E-4</v>
      </c>
      <c r="P17" s="12">
        <f t="shared" si="0"/>
        <v>207.95000000000005</v>
      </c>
      <c r="Q17" s="11">
        <f t="shared" si="1"/>
        <v>0.55241067585019366</v>
      </c>
    </row>
    <row r="18" spans="1:17" ht="27" customHeight="1" x14ac:dyDescent="0.25">
      <c r="A18" s="67">
        <v>17</v>
      </c>
      <c r="B18" s="67">
        <v>11</v>
      </c>
      <c r="C18" s="44" t="str">
        <f>[1]ΑΝΤΙΣΤΟΙΧΙΣΗ!F197</f>
        <v>Πωλ.Ενοικ.Μεταφ.Μέσων Αναψυχής (ποδήλατα)</v>
      </c>
      <c r="D18" s="10">
        <f>'[1]2025_ΕΣΟΔΑ'!I12</f>
        <v>0</v>
      </c>
      <c r="E18" s="11" t="e">
        <f t="shared" si="2"/>
        <v>#DIV/0!</v>
      </c>
      <c r="F18" s="12">
        <f>D18+'[1]2025 Ιούνιος'!F18</f>
        <v>0</v>
      </c>
      <c r="G18" s="11">
        <f t="shared" si="3"/>
        <v>0</v>
      </c>
      <c r="H18" s="12"/>
      <c r="I18" s="11" t="e">
        <f t="shared" si="4"/>
        <v>#DIV/0!</v>
      </c>
      <c r="J18" s="12">
        <f>H18+'[1]2025 Ιούνιος'!J18</f>
        <v>0</v>
      </c>
      <c r="K18" s="11" t="e">
        <f t="shared" si="5"/>
        <v>#DIV/0!</v>
      </c>
      <c r="L18" s="68">
        <f>'[1]2024_60-69 ΕΞΟΔΑ+ΟΜ 2'!I124</f>
        <v>0</v>
      </c>
      <c r="M18" s="11">
        <f t="shared" si="6"/>
        <v>0</v>
      </c>
      <c r="N18" s="12">
        <f>L18+'[1]2025 Ιούνιος'!N18</f>
        <v>0</v>
      </c>
      <c r="O18" s="11">
        <f t="shared" si="7"/>
        <v>0</v>
      </c>
      <c r="P18" s="12">
        <f t="shared" si="0"/>
        <v>0</v>
      </c>
      <c r="Q18" s="11" t="e">
        <f t="shared" si="1"/>
        <v>#DIV/0!</v>
      </c>
    </row>
    <row r="19" spans="1:17" ht="33" customHeight="1" x14ac:dyDescent="0.25">
      <c r="A19" s="67">
        <v>18</v>
      </c>
      <c r="B19" s="67">
        <v>12</v>
      </c>
      <c r="C19" s="44" t="str">
        <f>[1]ΑΝΤΙΣΤΟΙΧΙΣΗ!F198</f>
        <v>Πωλ.Ενοικ.Μεταφ.Μέσων(αυτοκινητα)</v>
      </c>
      <c r="D19" s="10">
        <f>'[1]2025_ΕΣΟΔΑ'!I13</f>
        <v>0</v>
      </c>
      <c r="E19" s="11" t="e">
        <f t="shared" si="2"/>
        <v>#DIV/0!</v>
      </c>
      <c r="F19" s="12">
        <f>D19+'[1]2025 Ιούνιος'!F19</f>
        <v>0</v>
      </c>
      <c r="G19" s="11">
        <f t="shared" si="3"/>
        <v>0</v>
      </c>
      <c r="H19" s="12"/>
      <c r="I19" s="11" t="e">
        <f t="shared" si="4"/>
        <v>#DIV/0!</v>
      </c>
      <c r="J19" s="12">
        <f>H19+'[1]2025 Ιούνιος'!J19</f>
        <v>0</v>
      </c>
      <c r="K19" s="11" t="e">
        <f t="shared" si="5"/>
        <v>#DIV/0!</v>
      </c>
      <c r="L19" s="68">
        <f>'[1]2024_60-69 ΕΞΟΔΑ+ΟΜ 2'!I125</f>
        <v>0</v>
      </c>
      <c r="M19" s="11">
        <f t="shared" si="6"/>
        <v>0</v>
      </c>
      <c r="N19" s="12">
        <f>L19+'[1]2025 Ιούνιος'!N19</f>
        <v>0</v>
      </c>
      <c r="O19" s="11">
        <f t="shared" si="7"/>
        <v>0</v>
      </c>
      <c r="P19" s="12">
        <f t="shared" si="0"/>
        <v>0</v>
      </c>
      <c r="Q19" s="11" t="e">
        <f t="shared" si="1"/>
        <v>#DIV/0!</v>
      </c>
    </row>
    <row r="20" spans="1:17" ht="31.5" customHeight="1" x14ac:dyDescent="0.25">
      <c r="A20" s="67">
        <v>19</v>
      </c>
      <c r="B20" s="67">
        <v>13</v>
      </c>
      <c r="C20" s="44" t="str">
        <f>[1]ΑΝΤΙΣΤΟΙΧΙΣΗ!F199</f>
        <v>Πωλήσεις Καθαριότητας (ΤΡΙΤΩΝ)</v>
      </c>
      <c r="D20" s="10">
        <f>'[1]2025_ΕΣΟΔΑ'!I14</f>
        <v>0</v>
      </c>
      <c r="E20" s="11" t="e">
        <f t="shared" si="2"/>
        <v>#DIV/0!</v>
      </c>
      <c r="F20" s="12">
        <f>D20+'[1]2025 Ιούνιος'!F20</f>
        <v>0</v>
      </c>
      <c r="G20" s="11">
        <f t="shared" si="3"/>
        <v>0</v>
      </c>
      <c r="H20" s="12"/>
      <c r="I20" s="11" t="e">
        <f t="shared" si="4"/>
        <v>#DIV/0!</v>
      </c>
      <c r="J20" s="12">
        <f>H20+'[1]2025 Ιούνιος'!J20</f>
        <v>0</v>
      </c>
      <c r="K20" s="11" t="e">
        <f t="shared" si="5"/>
        <v>#DIV/0!</v>
      </c>
      <c r="L20" s="68">
        <f>'[1]2024_60-69 ΕΞΟΔΑ+ΟΜ 2'!I126</f>
        <v>0</v>
      </c>
      <c r="M20" s="11">
        <f t="shared" si="6"/>
        <v>0</v>
      </c>
      <c r="N20" s="12">
        <f>L20+'[1]2025 Ιούνιος'!N20</f>
        <v>0</v>
      </c>
      <c r="O20" s="11">
        <f t="shared" si="7"/>
        <v>0</v>
      </c>
      <c r="P20" s="12">
        <f t="shared" si="0"/>
        <v>0</v>
      </c>
      <c r="Q20" s="11" t="e">
        <f t="shared" si="1"/>
        <v>#DIV/0!</v>
      </c>
    </row>
    <row r="21" spans="1:17" ht="21" customHeight="1" x14ac:dyDescent="0.25">
      <c r="A21" s="67">
        <v>20</v>
      </c>
      <c r="B21" s="67">
        <v>14</v>
      </c>
      <c r="C21" s="44" t="str">
        <f>[1]ΑΝΤΙΣΤΟΙΧΙΣΗ!F200</f>
        <v>Πωλ.Κρουαζιέρας</v>
      </c>
      <c r="D21" s="10">
        <f>'[1]2025_ΕΣΟΔΑ'!I15</f>
        <v>0</v>
      </c>
      <c r="E21" s="11" t="e">
        <f t="shared" si="2"/>
        <v>#DIV/0!</v>
      </c>
      <c r="F21" s="12">
        <f>D21+'[1]2025 Ιούνιος'!F21</f>
        <v>3230.0599999999995</v>
      </c>
      <c r="G21" s="11">
        <f t="shared" si="3"/>
        <v>1.4965096818179388E-2</v>
      </c>
      <c r="H21" s="12"/>
      <c r="I21" s="11" t="e">
        <f t="shared" si="4"/>
        <v>#DIV/0!</v>
      </c>
      <c r="J21" s="12">
        <f>H21+'[1]2025 Ιούνιος'!J21</f>
        <v>0</v>
      </c>
      <c r="K21" s="11" t="e">
        <f t="shared" si="5"/>
        <v>#DIV/0!</v>
      </c>
      <c r="L21" s="68">
        <f>'[1]2024_60-69 ΕΞΟΔΑ+ΟΜ 2'!I127</f>
        <v>311.5</v>
      </c>
      <c r="M21" s="11">
        <f t="shared" si="6"/>
        <v>3.8220188283812936E-3</v>
      </c>
      <c r="N21" s="12">
        <f>L21+'[1]2025 Ιούνιος'!N21</f>
        <v>1010.6099999999999</v>
      </c>
      <c r="O21" s="11">
        <f t="shared" si="7"/>
        <v>2.7245123271083006E-3</v>
      </c>
      <c r="P21" s="12">
        <f t="shared" si="0"/>
        <v>2219.4499999999998</v>
      </c>
      <c r="Q21" s="11">
        <f t="shared" si="1"/>
        <v>0.31287654099304657</v>
      </c>
    </row>
    <row r="22" spans="1:17" ht="18.75" customHeight="1" x14ac:dyDescent="0.25">
      <c r="A22" s="67">
        <v>21</v>
      </c>
      <c r="B22" s="67">
        <v>15</v>
      </c>
      <c r="C22" s="44" t="str">
        <f>[1]ΑΝΤΙΣΤΟΙΧΙΣΗ!F201</f>
        <v>Πωλ. Μαθημάτων</v>
      </c>
      <c r="D22" s="10">
        <f>'[1]2025_ΕΣΟΔΑ'!I16</f>
        <v>0</v>
      </c>
      <c r="E22" s="11" t="e">
        <f t="shared" si="2"/>
        <v>#DIV/0!</v>
      </c>
      <c r="F22" s="12">
        <f>D22+'[1]2025 Ιούνιος'!F22</f>
        <v>0</v>
      </c>
      <c r="G22" s="11">
        <f t="shared" si="3"/>
        <v>0</v>
      </c>
      <c r="H22" s="12"/>
      <c r="I22" s="11" t="e">
        <f t="shared" si="4"/>
        <v>#DIV/0!</v>
      </c>
      <c r="J22" s="12">
        <f>H22+'[1]2025 Ιούνιος'!J22</f>
        <v>0</v>
      </c>
      <c r="K22" s="11" t="e">
        <f t="shared" si="5"/>
        <v>#DIV/0!</v>
      </c>
      <c r="L22" s="68">
        <f>'[1]2024_60-69 ΕΞΟΔΑ+ΟΜ 2'!I128</f>
        <v>0</v>
      </c>
      <c r="M22" s="11">
        <f t="shared" si="6"/>
        <v>0</v>
      </c>
      <c r="N22" s="12">
        <f>L22+'[1]2025 Ιούνιος'!N22</f>
        <v>0</v>
      </c>
      <c r="O22" s="11">
        <f t="shared" si="7"/>
        <v>0</v>
      </c>
      <c r="P22" s="12">
        <f t="shared" si="0"/>
        <v>0</v>
      </c>
      <c r="Q22" s="11" t="e">
        <f t="shared" si="1"/>
        <v>#DIV/0!</v>
      </c>
    </row>
    <row r="23" spans="1:17" ht="31.5" customHeight="1" x14ac:dyDescent="0.25">
      <c r="A23" s="67">
        <v>22</v>
      </c>
      <c r="B23" s="67">
        <v>16</v>
      </c>
      <c r="C23" s="44" t="str">
        <f>[1]ΑΝΤΙΣΤΟΙΧΙΣΗ!F202</f>
        <v>Πωλ.Κρουαζ.Transfer.MM. (ΠΑΚΕΤΟ)</v>
      </c>
      <c r="D23" s="10">
        <f>'[1]2025_ΕΣΟΔΑ'!I17</f>
        <v>0</v>
      </c>
      <c r="E23" s="11" t="e">
        <f t="shared" si="2"/>
        <v>#DIV/0!</v>
      </c>
      <c r="F23" s="12">
        <f>D23+'[1]2025 Ιούνιος'!F23</f>
        <v>495.58</v>
      </c>
      <c r="G23" s="11">
        <f t="shared" si="3"/>
        <v>2.2960572500675971E-3</v>
      </c>
      <c r="H23" s="12"/>
      <c r="I23" s="11" t="e">
        <f t="shared" si="4"/>
        <v>#DIV/0!</v>
      </c>
      <c r="J23" s="12">
        <f>H23+'[1]2025 Ιούνιος'!J23</f>
        <v>0</v>
      </c>
      <c r="K23" s="11" t="e">
        <f t="shared" si="5"/>
        <v>#DIV/0!</v>
      </c>
      <c r="L23" s="68">
        <f>'[1]2024_60-69 ΕΞΟΔΑ+ΟΜ 2'!I129</f>
        <v>0</v>
      </c>
      <c r="M23" s="11">
        <f t="shared" si="6"/>
        <v>0</v>
      </c>
      <c r="N23" s="12">
        <f>L23+'[1]2025 Ιούνιος'!N23</f>
        <v>524.05999999999995</v>
      </c>
      <c r="O23" s="11">
        <f t="shared" si="7"/>
        <v>1.4128179318870543E-3</v>
      </c>
      <c r="P23" s="12">
        <f t="shared" si="0"/>
        <v>-28.479999999999961</v>
      </c>
      <c r="Q23" s="11">
        <f t="shared" si="1"/>
        <v>1.0574680172726905</v>
      </c>
    </row>
    <row r="24" spans="1:17" ht="22.5" customHeight="1" x14ac:dyDescent="0.25">
      <c r="A24" s="67">
        <v>23</v>
      </c>
      <c r="B24" s="67">
        <v>17</v>
      </c>
      <c r="C24" s="44" t="str">
        <f>[1]ΑΝΤΙΣΤΟΙΧΙΣΗ!F203</f>
        <v>Προμ. Συστ.Πελ. Αυτοκ.</v>
      </c>
      <c r="D24" s="10">
        <f>'[1]2025_ΕΣΟΔΑ'!I18</f>
        <v>0</v>
      </c>
      <c r="E24" s="11" t="e">
        <f t="shared" si="2"/>
        <v>#DIV/0!</v>
      </c>
      <c r="F24" s="12">
        <f>D24+'[1]2025 Ιούνιος'!F24</f>
        <v>0</v>
      </c>
      <c r="G24" s="11">
        <f t="shared" si="3"/>
        <v>0</v>
      </c>
      <c r="H24" s="12"/>
      <c r="I24" s="11" t="e">
        <f t="shared" si="4"/>
        <v>#DIV/0!</v>
      </c>
      <c r="J24" s="12">
        <f>H24+'[1]2025 Ιούνιος'!J24</f>
        <v>0</v>
      </c>
      <c r="K24" s="11" t="e">
        <f t="shared" si="5"/>
        <v>#DIV/0!</v>
      </c>
      <c r="L24" s="68">
        <f>'[1]2024_60-69 ΕΞΟΔΑ+ΟΜ 2'!I130</f>
        <v>592.04999999999995</v>
      </c>
      <c r="M24" s="11">
        <f t="shared" si="6"/>
        <v>7.2642897185975757E-3</v>
      </c>
      <c r="N24" s="12">
        <f>L24+'[1]2025 Ιούνιος'!N24</f>
        <v>1704.75</v>
      </c>
      <c r="O24" s="11">
        <f t="shared" si="7"/>
        <v>4.5958504167165131E-3</v>
      </c>
      <c r="P24" s="12">
        <f t="shared" si="0"/>
        <v>-1704.75</v>
      </c>
      <c r="Q24" s="11" t="e">
        <f t="shared" si="1"/>
        <v>#DIV/0!</v>
      </c>
    </row>
    <row r="25" spans="1:17" ht="20.25" customHeight="1" x14ac:dyDescent="0.25">
      <c r="A25" s="67">
        <v>24</v>
      </c>
      <c r="B25" s="67">
        <v>18</v>
      </c>
      <c r="C25" s="44" t="str">
        <f>[1]ΑΝΤΙΣΤΟΙΧΙΣΗ!F204</f>
        <v>Προμ. Συστ.Πελ. Γυμν.</v>
      </c>
      <c r="D25" s="10">
        <f>'[1]2025_ΕΣΟΔΑ'!I19</f>
        <v>0</v>
      </c>
      <c r="E25" s="11" t="e">
        <f t="shared" si="2"/>
        <v>#DIV/0!</v>
      </c>
      <c r="F25" s="12">
        <f>D25+'[1]2025 Ιούνιος'!F25</f>
        <v>0</v>
      </c>
      <c r="G25" s="11">
        <f t="shared" si="3"/>
        <v>0</v>
      </c>
      <c r="H25" s="12"/>
      <c r="I25" s="11" t="e">
        <f t="shared" si="4"/>
        <v>#DIV/0!</v>
      </c>
      <c r="J25" s="12">
        <f>H25+'[1]2025 Ιούνιος'!J25</f>
        <v>0</v>
      </c>
      <c r="K25" s="11" t="e">
        <f t="shared" si="5"/>
        <v>#DIV/0!</v>
      </c>
      <c r="L25" s="68">
        <f>'[1]2024_60-69 ΕΞΟΔΑ+ΟΜ 2'!I131</f>
        <v>0</v>
      </c>
      <c r="M25" s="11">
        <f t="shared" si="6"/>
        <v>0</v>
      </c>
      <c r="N25" s="12">
        <f>L25+'[1]2025 Ιούνιος'!N25</f>
        <v>0</v>
      </c>
      <c r="O25" s="11">
        <f t="shared" si="7"/>
        <v>0</v>
      </c>
      <c r="P25" s="12">
        <f t="shared" si="0"/>
        <v>0</v>
      </c>
      <c r="Q25" s="11" t="e">
        <f t="shared" si="1"/>
        <v>#DIV/0!</v>
      </c>
    </row>
    <row r="26" spans="1:17" ht="18.75" customHeight="1" x14ac:dyDescent="0.25">
      <c r="A26" s="67">
        <v>25</v>
      </c>
      <c r="B26" s="67">
        <v>19</v>
      </c>
      <c r="C26" s="44" t="str">
        <f>[1]ΑΝΤΙΣΤΟΙΧΙΣΗ!F205</f>
        <v>Προμ.Σύστ.Πελ. TRANSFER</v>
      </c>
      <c r="D26" s="10">
        <f>'[1]2025_ΕΣΟΔΑ'!I20</f>
        <v>0</v>
      </c>
      <c r="E26" s="11" t="e">
        <f t="shared" si="2"/>
        <v>#DIV/0!</v>
      </c>
      <c r="F26" s="12">
        <f>D26+'[1]2025 Ιούνιος'!F26</f>
        <v>0</v>
      </c>
      <c r="G26" s="11">
        <f t="shared" si="3"/>
        <v>0</v>
      </c>
      <c r="H26" s="12"/>
      <c r="I26" s="11" t="e">
        <f t="shared" si="4"/>
        <v>#DIV/0!</v>
      </c>
      <c r="J26" s="12">
        <f>H26+'[1]2025 Ιούνιος'!J26</f>
        <v>0</v>
      </c>
      <c r="K26" s="11" t="e">
        <f t="shared" si="5"/>
        <v>#DIV/0!</v>
      </c>
      <c r="L26" s="68">
        <f>'[1]2024_60-69 ΕΞΟΔΑ+ΟΜ 2'!I132</f>
        <v>0</v>
      </c>
      <c r="M26" s="11">
        <f t="shared" si="6"/>
        <v>0</v>
      </c>
      <c r="N26" s="12">
        <f>L26+'[1]2025 Ιούνιος'!N26</f>
        <v>0</v>
      </c>
      <c r="O26" s="11">
        <f t="shared" si="7"/>
        <v>0</v>
      </c>
      <c r="P26" s="12">
        <f t="shared" si="0"/>
        <v>0</v>
      </c>
      <c r="Q26" s="11" t="e">
        <f t="shared" si="1"/>
        <v>#DIV/0!</v>
      </c>
    </row>
    <row r="27" spans="1:17" ht="23.25" customHeight="1" x14ac:dyDescent="0.25">
      <c r="A27" s="67">
        <v>26</v>
      </c>
      <c r="B27" s="67">
        <v>20</v>
      </c>
      <c r="C27" s="44" t="str">
        <f>[1]ΑΝΤΙΣΤΟΙΧΙΣΗ!F206</f>
        <v>Προμ.Σύστ.Πελ.Εκδρ.- Ξεναγ.</v>
      </c>
      <c r="D27" s="10">
        <f>'[1]2025_ΕΣΟΔΑ'!I21</f>
        <v>0</v>
      </c>
      <c r="E27" s="11" t="e">
        <f t="shared" si="2"/>
        <v>#DIV/0!</v>
      </c>
      <c r="F27" s="12">
        <f>D27+'[1]2025 Ιούνιος'!F27</f>
        <v>250.7</v>
      </c>
      <c r="G27" s="11">
        <f t="shared" si="3"/>
        <v>1.1615108611968735E-3</v>
      </c>
      <c r="H27" s="12"/>
      <c r="I27" s="11" t="e">
        <f t="shared" si="4"/>
        <v>#DIV/0!</v>
      </c>
      <c r="J27" s="12">
        <f>H27+'[1]2025 Ιούνιος'!J27</f>
        <v>0</v>
      </c>
      <c r="K27" s="11" t="e">
        <f t="shared" si="5"/>
        <v>#DIV/0!</v>
      </c>
      <c r="L27" s="68">
        <f>'[1]2024_60-69 ΕΞΟΔΑ+ΟΜ 2'!I133</f>
        <v>225.4</v>
      </c>
      <c r="M27" s="11">
        <f t="shared" si="6"/>
        <v>2.7655956466039926E-3</v>
      </c>
      <c r="N27" s="12">
        <f>L27+'[1]2025 Ιούνιος'!N27</f>
        <v>419.75</v>
      </c>
      <c r="O27" s="11">
        <f t="shared" si="7"/>
        <v>1.131607691694827E-3</v>
      </c>
      <c r="P27" s="12">
        <f t="shared" si="0"/>
        <v>-169.05</v>
      </c>
      <c r="Q27" s="11">
        <f t="shared" si="1"/>
        <v>1.6743119266055047</v>
      </c>
    </row>
    <row r="28" spans="1:17" ht="23.25" customHeight="1" x14ac:dyDescent="0.25">
      <c r="A28" s="67">
        <v>27</v>
      </c>
      <c r="B28" s="67">
        <v>21</v>
      </c>
      <c r="C28" s="44" t="str">
        <f>[1]ΑΝΤΙΣΤΟΙΧΙΣΗ!F207</f>
        <v>Προμ.Συστ.Πελ.Κρουαζιέρας</v>
      </c>
      <c r="D28" s="10">
        <f>'[1]2025_ΕΣΟΔΑ'!I22</f>
        <v>0</v>
      </c>
      <c r="E28" s="11" t="e">
        <f t="shared" si="2"/>
        <v>#DIV/0!</v>
      </c>
      <c r="F28" s="12">
        <f>D28+'[1]2025 Ιούνιος'!F28</f>
        <v>0</v>
      </c>
      <c r="G28" s="11">
        <f t="shared" si="3"/>
        <v>0</v>
      </c>
      <c r="H28" s="12"/>
      <c r="I28" s="11" t="e">
        <f t="shared" si="4"/>
        <v>#DIV/0!</v>
      </c>
      <c r="J28" s="12">
        <f>H28+'[1]2025 Ιούνιος'!J28</f>
        <v>0</v>
      </c>
      <c r="K28" s="11" t="e">
        <f t="shared" si="5"/>
        <v>#DIV/0!</v>
      </c>
      <c r="L28" s="68">
        <f>'[1]2024_60-69 ΕΞΟΔΑ+ΟΜ 2'!I134</f>
        <v>0</v>
      </c>
      <c r="M28" s="11">
        <f t="shared" si="6"/>
        <v>0</v>
      </c>
      <c r="N28" s="12">
        <f>L28+'[1]2025 Ιούνιος'!N28</f>
        <v>0</v>
      </c>
      <c r="O28" s="11">
        <f t="shared" si="7"/>
        <v>0</v>
      </c>
      <c r="P28" s="12">
        <f t="shared" si="0"/>
        <v>0</v>
      </c>
      <c r="Q28" s="11" t="e">
        <f t="shared" si="1"/>
        <v>#DIV/0!</v>
      </c>
    </row>
    <row r="29" spans="1:17" ht="23.25" customHeight="1" x14ac:dyDescent="0.25">
      <c r="A29" s="67">
        <v>28</v>
      </c>
      <c r="B29" s="67">
        <v>22</v>
      </c>
      <c r="C29" s="44" t="str">
        <f>[1]ΑΝΤΙΣΤΟΙΧΙΣΗ!F208</f>
        <v>Ασυνήθη έσοδα και κέρδη</v>
      </c>
      <c r="D29" s="10">
        <f>'[1]2025_ΕΣΟΔΑ'!I23</f>
        <v>0</v>
      </c>
      <c r="E29" s="11" t="e">
        <f t="shared" si="2"/>
        <v>#DIV/0!</v>
      </c>
      <c r="F29" s="12">
        <f>D29+'[1]2025 Ιούνιος'!F29</f>
        <v>264.43</v>
      </c>
      <c r="G29" s="11">
        <f t="shared" si="3"/>
        <v>1.2251229239181862E-3</v>
      </c>
      <c r="H29" s="12"/>
      <c r="I29" s="11" t="e">
        <f t="shared" si="4"/>
        <v>#DIV/0!</v>
      </c>
      <c r="J29" s="12">
        <f>H29+'[1]2025 Ιούνιος'!J29</f>
        <v>0</v>
      </c>
      <c r="K29" s="11" t="e">
        <f t="shared" si="5"/>
        <v>#DIV/0!</v>
      </c>
      <c r="L29" s="68">
        <f>'[1]2024_60-69 ΕΞΟΔΑ+ΟΜ 2'!I135</f>
        <v>24.11</v>
      </c>
      <c r="M29" s="11">
        <f t="shared" si="6"/>
        <v>2.9582303034437558E-4</v>
      </c>
      <c r="N29" s="12">
        <f>L29+'[1]2025 Ιούνιος'!N29</f>
        <v>5604.5</v>
      </c>
      <c r="O29" s="11">
        <f t="shared" si="7"/>
        <v>1.510922050769186E-2</v>
      </c>
      <c r="P29" s="12">
        <f t="shared" si="0"/>
        <v>-5340.07</v>
      </c>
      <c r="Q29" s="11">
        <f t="shared" si="1"/>
        <v>21.194645085655939</v>
      </c>
    </row>
    <row r="30" spans="1:17" ht="25.5" customHeight="1" x14ac:dyDescent="0.25">
      <c r="A30" s="67">
        <v>29</v>
      </c>
      <c r="B30" s="67">
        <v>23</v>
      </c>
      <c r="C30" s="44" t="str">
        <f>[1]ΑΝΤΙΣΤΟΙΧΙΣΗ!F209</f>
        <v>Φορος Παρεπιδημούντων</v>
      </c>
      <c r="D30" s="10">
        <f>'[1]2025_ΕΣΟΔΑ'!I24</f>
        <v>0</v>
      </c>
      <c r="E30" s="11" t="e">
        <f t="shared" si="2"/>
        <v>#DIV/0!</v>
      </c>
      <c r="F30" s="12">
        <f>D30+'[1]2025 Ιούνιος'!F30</f>
        <v>-1281.8600000000001</v>
      </c>
      <c r="G30" s="11">
        <f t="shared" si="3"/>
        <v>-5.9389481951887691E-3</v>
      </c>
      <c r="H30" s="12"/>
      <c r="I30" s="11" t="e">
        <f t="shared" si="4"/>
        <v>#DIV/0!</v>
      </c>
      <c r="J30" s="12">
        <f>H30+'[1]2025 Ιούνιος'!J30</f>
        <v>0</v>
      </c>
      <c r="K30" s="11" t="e">
        <f t="shared" si="5"/>
        <v>#DIV/0!</v>
      </c>
      <c r="L30" s="68">
        <f>'[1]2024_60-69 ΕΞΟΔΑ+ΟΜ 2'!I136</f>
        <v>-383.32</v>
      </c>
      <c r="M30" s="11">
        <f t="shared" si="6"/>
        <v>-4.7032303604979692E-3</v>
      </c>
      <c r="N30" s="12">
        <f>L30+'[1]2025 Ιούνιος'!N30</f>
        <v>-1739.3700000000001</v>
      </c>
      <c r="O30" s="11">
        <f t="shared" si="7"/>
        <v>-4.6891827771369425E-3</v>
      </c>
      <c r="P30" s="12">
        <f t="shared" si="0"/>
        <v>457.51</v>
      </c>
      <c r="Q30" s="11">
        <f t="shared" si="1"/>
        <v>1.3569110511288285</v>
      </c>
    </row>
    <row r="31" spans="1:17" ht="24" customHeight="1" x14ac:dyDescent="0.25">
      <c r="A31" s="67">
        <v>30</v>
      </c>
      <c r="B31" s="67">
        <v>24</v>
      </c>
      <c r="C31" s="44" t="str">
        <f>[1]ΑΝΤΙΣΤΟΙΧΙΣΗ!F210</f>
        <v xml:space="preserve">Πρόβλεψη </v>
      </c>
      <c r="D31" s="10">
        <f>'[1]2025_ΕΣΟΔΑ'!I25</f>
        <v>0</v>
      </c>
      <c r="E31" s="11" t="e">
        <f t="shared" si="2"/>
        <v>#DIV/0!</v>
      </c>
      <c r="F31" s="12">
        <f>D31+'[1]2025 Ιούνιος'!F31</f>
        <v>0</v>
      </c>
      <c r="G31" s="11">
        <f t="shared" si="3"/>
        <v>0</v>
      </c>
      <c r="H31" s="12"/>
      <c r="I31" s="11" t="e">
        <f t="shared" si="4"/>
        <v>#DIV/0!</v>
      </c>
      <c r="J31" s="12">
        <f>H31+'[1]2025 Ιούνιος'!J31</f>
        <v>0</v>
      </c>
      <c r="K31" s="11" t="e">
        <f t="shared" si="5"/>
        <v>#DIV/0!</v>
      </c>
      <c r="L31" s="68">
        <f>'[1]2024_60-69 ΕΞΟΔΑ+ΟΜ 2'!I137</f>
        <v>0</v>
      </c>
      <c r="M31" s="11">
        <f t="shared" si="6"/>
        <v>0</v>
      </c>
      <c r="N31" s="12">
        <f>L31+'[1]2025 Ιούνιος'!N31</f>
        <v>0</v>
      </c>
      <c r="O31" s="11">
        <f t="shared" si="7"/>
        <v>0</v>
      </c>
      <c r="P31" s="12">
        <f t="shared" si="0"/>
        <v>0</v>
      </c>
      <c r="Q31" s="11" t="e">
        <f t="shared" si="1"/>
        <v>#DIV/0!</v>
      </c>
    </row>
    <row r="32" spans="1:17" ht="15" customHeight="1" x14ac:dyDescent="0.25">
      <c r="A32" s="67">
        <v>31</v>
      </c>
      <c r="B32" s="67">
        <v>25</v>
      </c>
      <c r="C32" s="44">
        <f>[1]ΑΝΤΙΣΤΟΙΧΙΣΗ!F211</f>
        <v>0</v>
      </c>
      <c r="D32" s="10">
        <f>'[1]2025_ΕΣΟΔΑ'!I26</f>
        <v>0</v>
      </c>
      <c r="E32" s="11" t="e">
        <f t="shared" si="2"/>
        <v>#DIV/0!</v>
      </c>
      <c r="F32" s="12">
        <f>D32+'[1]2025 Ιούνιος'!F32</f>
        <v>0</v>
      </c>
      <c r="G32" s="11">
        <f t="shared" si="3"/>
        <v>0</v>
      </c>
      <c r="H32" s="12"/>
      <c r="I32" s="11" t="e">
        <f t="shared" si="4"/>
        <v>#DIV/0!</v>
      </c>
      <c r="J32" s="12">
        <f>H32+'[1]2025 Ιούνιος'!J32</f>
        <v>0</v>
      </c>
      <c r="K32" s="11" t="e">
        <f t="shared" si="5"/>
        <v>#DIV/0!</v>
      </c>
      <c r="L32" s="68">
        <f>'[1]2024_60-69 ΕΞΟΔΑ+ΟΜ 2'!I138</f>
        <v>0</v>
      </c>
      <c r="M32" s="11">
        <f t="shared" si="6"/>
        <v>0</v>
      </c>
      <c r="N32" s="12">
        <f>L32+'[1]2025 Ιούνιος'!N32</f>
        <v>0</v>
      </c>
      <c r="O32" s="11">
        <f t="shared" si="7"/>
        <v>0</v>
      </c>
      <c r="P32" s="12">
        <f t="shared" si="0"/>
        <v>0</v>
      </c>
      <c r="Q32" s="11" t="e">
        <f t="shared" si="1"/>
        <v>#DIV/0!</v>
      </c>
    </row>
    <row r="33" spans="1:17" ht="29.25" customHeight="1" x14ac:dyDescent="0.25">
      <c r="A33" s="67">
        <v>32</v>
      </c>
      <c r="B33" s="67">
        <v>26</v>
      </c>
      <c r="C33" s="44">
        <f>[1]ΑΝΤΙΣΤΟΙΧΙΣΗ!F212</f>
        <v>0</v>
      </c>
      <c r="D33" s="10">
        <f>'[1]2025_ΕΣΟΔΑ'!I27</f>
        <v>0</v>
      </c>
      <c r="E33" s="11" t="e">
        <f t="shared" si="2"/>
        <v>#DIV/0!</v>
      </c>
      <c r="F33" s="12">
        <f>D33+'[1]2025 Ιούνιος'!F33</f>
        <v>0</v>
      </c>
      <c r="G33" s="11">
        <f t="shared" si="3"/>
        <v>0</v>
      </c>
      <c r="H33" s="12"/>
      <c r="I33" s="11" t="e">
        <f t="shared" si="4"/>
        <v>#DIV/0!</v>
      </c>
      <c r="J33" s="12">
        <f>H33+'[1]2025 Ιούνιος'!J33</f>
        <v>0</v>
      </c>
      <c r="K33" s="11" t="e">
        <f t="shared" si="5"/>
        <v>#DIV/0!</v>
      </c>
      <c r="L33" s="68">
        <f>'[1]2024_60-69 ΕΞΟΔΑ+ΟΜ 2'!I139</f>
        <v>0</v>
      </c>
      <c r="M33" s="11">
        <f t="shared" si="6"/>
        <v>0</v>
      </c>
      <c r="N33" s="12">
        <f>L33+'[1]2025 Ιούνιος'!N33</f>
        <v>0</v>
      </c>
      <c r="O33" s="11">
        <f t="shared" si="7"/>
        <v>0</v>
      </c>
      <c r="P33" s="12">
        <f t="shared" si="0"/>
        <v>0</v>
      </c>
      <c r="Q33" s="11" t="e">
        <f t="shared" si="1"/>
        <v>#DIV/0!</v>
      </c>
    </row>
    <row r="34" spans="1:17" ht="41.25" customHeight="1" x14ac:dyDescent="0.25">
      <c r="A34" s="67">
        <v>33</v>
      </c>
      <c r="B34" s="67">
        <v>27</v>
      </c>
      <c r="C34" s="44">
        <f>[1]ΑΝΤΙΣΤΟΙΧΙΣΗ!F213</f>
        <v>0</v>
      </c>
      <c r="D34" s="10">
        <f>'[1]2025_ΕΣΟΔΑ'!I28</f>
        <v>0</v>
      </c>
      <c r="E34" s="11" t="e">
        <f t="shared" si="2"/>
        <v>#DIV/0!</v>
      </c>
      <c r="F34" s="12">
        <f>D34+'[1]2025 Ιούνιος'!F34</f>
        <v>0</v>
      </c>
      <c r="G34" s="11">
        <f t="shared" si="3"/>
        <v>0</v>
      </c>
      <c r="H34" s="12"/>
      <c r="I34" s="11" t="e">
        <f t="shared" si="4"/>
        <v>#DIV/0!</v>
      </c>
      <c r="J34" s="12">
        <f>H34+'[1]2025 Ιούνιος'!J34</f>
        <v>0</v>
      </c>
      <c r="K34" s="11" t="e">
        <f t="shared" si="5"/>
        <v>#DIV/0!</v>
      </c>
      <c r="L34" s="68">
        <f>'[1]2024_60-69 ΕΞΟΔΑ+ΟΜ 2'!I140</f>
        <v>0</v>
      </c>
      <c r="M34" s="11">
        <f t="shared" si="6"/>
        <v>0</v>
      </c>
      <c r="N34" s="12">
        <f>L34+'[1]2025 Ιούνιος'!N34</f>
        <v>0</v>
      </c>
      <c r="O34" s="11">
        <f t="shared" si="7"/>
        <v>0</v>
      </c>
      <c r="P34" s="12">
        <f t="shared" si="0"/>
        <v>0</v>
      </c>
      <c r="Q34" s="11" t="e">
        <f t="shared" si="1"/>
        <v>#DIV/0!</v>
      </c>
    </row>
    <row r="35" spans="1:17" ht="80.25" customHeight="1" x14ac:dyDescent="0.25">
      <c r="A35" s="67">
        <v>34</v>
      </c>
      <c r="B35" s="67">
        <v>28</v>
      </c>
      <c r="C35" s="44">
        <f>[1]ΑΝΤΙΣΤΟΙΧΙΣΗ!F214</f>
        <v>0</v>
      </c>
      <c r="D35" s="10">
        <f>'[1]2025_ΕΣΟΔΑ'!I29</f>
        <v>0</v>
      </c>
      <c r="E35" s="11" t="e">
        <f t="shared" si="2"/>
        <v>#DIV/0!</v>
      </c>
      <c r="F35" s="12">
        <f>D35+'[1]2025 Ιούνιος'!F35</f>
        <v>0</v>
      </c>
      <c r="G35" s="11">
        <f t="shared" si="3"/>
        <v>0</v>
      </c>
      <c r="H35" s="12"/>
      <c r="I35" s="11" t="e">
        <f t="shared" si="4"/>
        <v>#DIV/0!</v>
      </c>
      <c r="J35" s="12">
        <f>H35+'[1]2025 Ιούνιος'!J35</f>
        <v>0</v>
      </c>
      <c r="K35" s="11" t="e">
        <f t="shared" si="5"/>
        <v>#DIV/0!</v>
      </c>
      <c r="L35" s="68">
        <f>'[1]2024_60-69 ΕΞΟΔΑ+ΟΜ 2'!I141</f>
        <v>0</v>
      </c>
      <c r="M35" s="11">
        <f t="shared" si="6"/>
        <v>0</v>
      </c>
      <c r="N35" s="12">
        <f>L35+'[1]2025 Ιούνιος'!N35</f>
        <v>0</v>
      </c>
      <c r="O35" s="11">
        <f t="shared" si="7"/>
        <v>0</v>
      </c>
      <c r="P35" s="12">
        <f t="shared" si="0"/>
        <v>0</v>
      </c>
      <c r="Q35" s="11" t="e">
        <f t="shared" si="1"/>
        <v>#DIV/0!</v>
      </c>
    </row>
    <row r="36" spans="1:17" ht="21" customHeight="1" x14ac:dyDescent="0.25">
      <c r="A36" s="67">
        <v>35</v>
      </c>
      <c r="B36" s="67">
        <v>29</v>
      </c>
      <c r="C36" s="44">
        <f>[1]ΑΝΤΙΣΤΟΙΧΙΣΗ!F215</f>
        <v>0</v>
      </c>
      <c r="D36" s="10">
        <f>'[1]2025_ΕΣΟΔΑ'!I30</f>
        <v>0</v>
      </c>
      <c r="E36" s="11" t="e">
        <f t="shared" si="2"/>
        <v>#DIV/0!</v>
      </c>
      <c r="F36" s="12">
        <f>D36+'[1]2025 Ιούνιος'!F36</f>
        <v>0</v>
      </c>
      <c r="G36" s="11">
        <f t="shared" si="3"/>
        <v>0</v>
      </c>
      <c r="H36" s="12"/>
      <c r="I36" s="11" t="e">
        <f t="shared" si="4"/>
        <v>#DIV/0!</v>
      </c>
      <c r="J36" s="12">
        <f>H36+'[1]2025 Ιούνιος'!J36</f>
        <v>0</v>
      </c>
      <c r="K36" s="11" t="e">
        <f t="shared" si="5"/>
        <v>#DIV/0!</v>
      </c>
      <c r="L36" s="68">
        <f>'[1]2024_60-69 ΕΞΟΔΑ+ΟΜ 2'!I142</f>
        <v>0</v>
      </c>
      <c r="M36" s="11">
        <f t="shared" si="6"/>
        <v>0</v>
      </c>
      <c r="N36" s="12">
        <f>L36+'[1]2025 Ιούνιος'!N36</f>
        <v>0</v>
      </c>
      <c r="O36" s="11">
        <f t="shared" si="7"/>
        <v>0</v>
      </c>
      <c r="P36" s="12">
        <f t="shared" si="0"/>
        <v>0</v>
      </c>
      <c r="Q36" s="11" t="e">
        <f t="shared" si="1"/>
        <v>#DIV/0!</v>
      </c>
    </row>
    <row r="37" spans="1:17" ht="28.5" customHeight="1" x14ac:dyDescent="0.25">
      <c r="A37" s="67">
        <v>36</v>
      </c>
      <c r="B37" s="67">
        <v>30</v>
      </c>
      <c r="C37" s="44">
        <f>[1]ΑΝΤΙΣΤΟΙΧΙΣΗ!F216</f>
        <v>0</v>
      </c>
      <c r="D37" s="10">
        <f>'[1]2025_ΕΣΟΔΑ'!I31</f>
        <v>0</v>
      </c>
      <c r="E37" s="11" t="e">
        <f t="shared" si="2"/>
        <v>#DIV/0!</v>
      </c>
      <c r="F37" s="12">
        <f>D37+'[1]2025 Ιούνιος'!F37</f>
        <v>0</v>
      </c>
      <c r="G37" s="11">
        <f t="shared" si="3"/>
        <v>0</v>
      </c>
      <c r="H37" s="12"/>
      <c r="I37" s="11" t="e">
        <f t="shared" si="4"/>
        <v>#DIV/0!</v>
      </c>
      <c r="J37" s="12">
        <f>H37+'[1]2025 Ιούνιος'!J37</f>
        <v>0</v>
      </c>
      <c r="K37" s="11" t="e">
        <f t="shared" si="5"/>
        <v>#DIV/0!</v>
      </c>
      <c r="L37" s="68">
        <f>'[1]2024_60-69 ΕΞΟΔΑ+ΟΜ 2'!I143</f>
        <v>0</v>
      </c>
      <c r="M37" s="11">
        <f t="shared" si="6"/>
        <v>0</v>
      </c>
      <c r="N37" s="12">
        <f>L37+'[1]2025 Ιούνιος'!N37</f>
        <v>0</v>
      </c>
      <c r="O37" s="11">
        <f t="shared" si="7"/>
        <v>0</v>
      </c>
      <c r="P37" s="12">
        <f t="shared" si="0"/>
        <v>0</v>
      </c>
      <c r="Q37" s="11" t="e">
        <f t="shared" si="1"/>
        <v>#DIV/0!</v>
      </c>
    </row>
    <row r="38" spans="1:17" ht="28.5" customHeight="1" x14ac:dyDescent="0.25">
      <c r="A38" s="60">
        <v>37</v>
      </c>
      <c r="B38" s="60"/>
      <c r="C38" s="6" t="s">
        <v>17</v>
      </c>
      <c r="D38" s="7">
        <f>'[1]2025_ΕΣΟΔΑ'!I32</f>
        <v>0</v>
      </c>
      <c r="E38" s="8"/>
      <c r="F38" s="7">
        <f>'[1]2025_ΕΣΟΔΑ'!I34</f>
        <v>215839.56584070798</v>
      </c>
      <c r="G38" s="8"/>
      <c r="H38" s="7">
        <f t="shared" ref="H38:N38" si="8">SUM(H8:H31)</f>
        <v>0</v>
      </c>
      <c r="I38" s="8"/>
      <c r="J38" s="7">
        <f t="shared" si="8"/>
        <v>0</v>
      </c>
      <c r="K38" s="8"/>
      <c r="L38" s="7">
        <f t="shared" si="8"/>
        <v>81501.429999999993</v>
      </c>
      <c r="M38" s="8"/>
      <c r="N38" s="7">
        <f t="shared" si="8"/>
        <v>370932.4380530974</v>
      </c>
      <c r="O38" s="8"/>
      <c r="P38" s="7">
        <f>SUM(P8:P31)</f>
        <v>-155092.87221238931</v>
      </c>
      <c r="Q38" s="8"/>
    </row>
    <row r="39" spans="1:17" ht="28.5" customHeight="1" x14ac:dyDescent="0.25">
      <c r="A39" s="60">
        <v>38</v>
      </c>
      <c r="B39" s="60"/>
      <c r="C39" s="6" t="s">
        <v>18</v>
      </c>
      <c r="D39" s="7">
        <f>D7-D38</f>
        <v>0</v>
      </c>
      <c r="E39" s="8"/>
      <c r="F39" s="7">
        <f>F7-F38</f>
        <v>0</v>
      </c>
      <c r="G39" s="8"/>
      <c r="H39" s="7">
        <f>H7-H38</f>
        <v>0</v>
      </c>
      <c r="I39" s="8"/>
      <c r="J39" s="7">
        <f>J7-J38</f>
        <v>0</v>
      </c>
      <c r="K39" s="8"/>
      <c r="L39" s="7">
        <f>L7-L38</f>
        <v>0</v>
      </c>
      <c r="M39" s="8"/>
      <c r="N39" s="7">
        <f>N7-N38</f>
        <v>0</v>
      </c>
      <c r="O39" s="8"/>
      <c r="P39" s="7">
        <f>P7-P38</f>
        <v>0</v>
      </c>
      <c r="Q39" s="8"/>
    </row>
    <row r="40" spans="1:17" ht="28.5" customHeight="1" x14ac:dyDescent="0.25">
      <c r="A40" s="58">
        <v>39</v>
      </c>
      <c r="B40" s="58"/>
      <c r="C40" s="58" t="s">
        <v>160</v>
      </c>
      <c r="D40" s="181" t="str">
        <f>[1]ΑΝΤΙΣΤΟΙΧΙΣΗ!$F$32</f>
        <v xml:space="preserve">ΠΡΑΓΜΑΤΟΠΟΙΗΘΕΝΤΑ ΜΗΝΟΣ ΤΡΕΧ. ΕΤΟΥΣ </v>
      </c>
      <c r="E40" s="181"/>
      <c r="F40" s="181"/>
      <c r="G40" s="181"/>
      <c r="H40" s="181" t="str">
        <f>[1]ΑΝΤΙΣΤΟΙΧΙΣΗ!$F$35</f>
        <v>ΠΡΟΥΠΟΛΟΓΙΣΜΟΣ ΤΡΕΧΟΝΤΟΣ ΕΤΟΥΣ</v>
      </c>
      <c r="I40" s="181"/>
      <c r="J40" s="181"/>
      <c r="K40" s="181"/>
      <c r="L40" s="181" t="str">
        <f>[1]ΑΝΤΙΣΤΟΙΧΙΣΗ!$F$68</f>
        <v>ΠΡΑΓΜΑΤΟΠΟΙΗΘΕΝΤΑ ΠΡΟΗΓΟΥΜΕΝΟΥ ΕΤΟΥΣ</v>
      </c>
      <c r="M40" s="181"/>
      <c r="N40" s="181"/>
      <c r="O40" s="181">
        <f>[1]ΑΝΤΙΣΤΟΙΧΙΣΗ!$D$33</f>
        <v>2024</v>
      </c>
      <c r="P40" s="182" t="str">
        <f>[1]ΑΝΤΙΣΤΟΙΧΙΣΗ!$F$100</f>
        <v xml:space="preserve">ΣΥΓΚΡΙΣΕΙΣ </v>
      </c>
      <c r="Q40" s="182">
        <f>[1]ΑΝΤΙΣΤΟΙΧΙΣΗ!$H$141</f>
        <v>2024</v>
      </c>
    </row>
    <row r="41" spans="1:17" ht="28.5" customHeight="1" x14ac:dyDescent="0.25">
      <c r="A41" s="60">
        <v>40</v>
      </c>
      <c r="B41" s="60"/>
      <c r="C41" s="5" t="s">
        <v>161</v>
      </c>
      <c r="D41" s="179" t="str">
        <f>[1]ΑΝΤΙΣΤΟΙΧΙΣΗ!$F$112</f>
        <v xml:space="preserve">ΙΟΥΛΙΟΣ ΤΡΕΧΟΝ ΕΤΟΣ </v>
      </c>
      <c r="E41" s="179"/>
      <c r="F41" s="179"/>
      <c r="G41" s="61">
        <f>[1]ΑΝΤΙΣΤΟΙΧΙΣΗ!$D$34</f>
        <v>2025</v>
      </c>
      <c r="H41" s="179" t="str">
        <f>[1]ΑΝΤΙΣΤΟΙΧΙΣΗ!$F$112</f>
        <v xml:space="preserve">ΙΟΥΛΙΟΣ ΤΡΕΧΟΝ ΕΤΟΣ </v>
      </c>
      <c r="I41" s="179"/>
      <c r="J41" s="179"/>
      <c r="K41" s="61">
        <f>[1]ΑΝΤΙΣΤΟΙΧΙΣΗ!$D$34</f>
        <v>2025</v>
      </c>
      <c r="L41" s="179" t="str">
        <f>[1]ΑΝΤΙΣΤΟΙΧΙΣΗ!$F$126</f>
        <v>ΙΟΥΛΙΟΣ ΠΡΟΗΓΟΥΜΕΝΟΥ ΕΤΟΥΣ</v>
      </c>
      <c r="M41" s="179"/>
      <c r="N41" s="179"/>
      <c r="O41" s="61">
        <f>[1]ΑΝΤΙΣΤΟΙΧΙΣΗ!$D$33</f>
        <v>2024</v>
      </c>
      <c r="P41" s="179"/>
      <c r="Q41" s="179"/>
    </row>
    <row r="42" spans="1:17" ht="28.5" customHeight="1" x14ac:dyDescent="0.25">
      <c r="A42" s="69">
        <v>41</v>
      </c>
      <c r="B42" s="69" t="s">
        <v>19</v>
      </c>
      <c r="C42" s="62" t="s">
        <v>20</v>
      </c>
      <c r="D42" s="62"/>
      <c r="E42" s="63" t="s">
        <v>22</v>
      </c>
      <c r="F42" s="63" t="s">
        <v>23</v>
      </c>
      <c r="G42" s="63" t="s">
        <v>24</v>
      </c>
      <c r="H42" s="63" t="s">
        <v>21</v>
      </c>
      <c r="I42" s="63" t="s">
        <v>22</v>
      </c>
      <c r="J42" s="63" t="s">
        <v>23</v>
      </c>
      <c r="K42" s="63" t="s">
        <v>24</v>
      </c>
      <c r="L42" s="63" t="s">
        <v>21</v>
      </c>
      <c r="M42" s="63" t="s">
        <v>25</v>
      </c>
      <c r="N42" s="63" t="s">
        <v>26</v>
      </c>
      <c r="O42" s="63" t="s">
        <v>169</v>
      </c>
      <c r="P42" s="63" t="s">
        <v>28</v>
      </c>
      <c r="Q42" s="63" t="s">
        <v>29</v>
      </c>
    </row>
    <row r="43" spans="1:17" ht="15" customHeight="1" x14ac:dyDescent="0.25">
      <c r="A43" s="60">
        <v>42</v>
      </c>
      <c r="B43" s="70" t="s">
        <v>2</v>
      </c>
      <c r="C43" s="6" t="s">
        <v>31</v>
      </c>
      <c r="D43" s="7">
        <f>SUM(D44:D73)</f>
        <v>7839.9766666666674</v>
      </c>
      <c r="E43" s="8"/>
      <c r="F43" s="7">
        <f>SUM(F44:F73)</f>
        <v>238822.33666666664</v>
      </c>
      <c r="G43" s="8"/>
      <c r="H43" s="7">
        <f>SUM(H44:H73)</f>
        <v>0</v>
      </c>
      <c r="I43" s="8"/>
      <c r="J43" s="7">
        <f>SUM(J44:J73)</f>
        <v>0</v>
      </c>
      <c r="K43" s="8"/>
      <c r="L43" s="7">
        <f>SUM(L44:L73)</f>
        <v>50621.250000000007</v>
      </c>
      <c r="M43" s="8"/>
      <c r="N43" s="7">
        <f>SUM(N44:N73)</f>
        <v>331392.62899999996</v>
      </c>
      <c r="O43" s="8"/>
      <c r="P43" s="7">
        <f>SUM(P44:P73)</f>
        <v>0</v>
      </c>
      <c r="Q43" s="8"/>
    </row>
    <row r="44" spans="1:17" ht="15" customHeight="1" x14ac:dyDescent="0.25">
      <c r="A44" s="67">
        <v>43</v>
      </c>
      <c r="B44" s="67">
        <v>1</v>
      </c>
      <c r="C44" s="44" t="str">
        <f>[1]ΑΝΤΙΣΤΟΙΧΙΣΗ!I187</f>
        <v>Μικτές Αποδοχές H.Keepin (Α.Κ.Υπ.)</v>
      </c>
      <c r="D44" s="14">
        <f>'[1]2025_60-69 ΕΞΟΔΑ+ΟΜ 2'!J4</f>
        <v>0</v>
      </c>
      <c r="E44" s="15">
        <f>D44/$D$43</f>
        <v>0</v>
      </c>
      <c r="F44" s="10">
        <f>D44+'[1]2025 Ιούνιος'!F44</f>
        <v>17090.260000000002</v>
      </c>
      <c r="G44" s="15">
        <f>F44/$F$43</f>
        <v>7.1560559361972587E-2</v>
      </c>
      <c r="H44" s="14"/>
      <c r="I44" s="16" t="e">
        <f>H44/$H$43</f>
        <v>#DIV/0!</v>
      </c>
      <c r="J44" s="10">
        <f>H44</f>
        <v>0</v>
      </c>
      <c r="K44" s="17" t="e">
        <f>J44/$J$43</f>
        <v>#DIV/0!</v>
      </c>
      <c r="L44" s="14">
        <f>'[1]2024_60-69 ΕΞΟΔΑ+ΟΜ 2'!J4</f>
        <v>4563.4500000000007</v>
      </c>
      <c r="M44" s="15">
        <f>L44/$L$43</f>
        <v>9.0148899918512479E-2</v>
      </c>
      <c r="N44" s="10">
        <f>L44+'[1]2025 Ιούνιος'!N44</f>
        <v>29360.210000000003</v>
      </c>
      <c r="O44" s="15">
        <f>N44/$N$43</f>
        <v>8.8596448534768127E-2</v>
      </c>
      <c r="P44" s="10"/>
      <c r="Q44" s="15">
        <f>N44/F44</f>
        <v>1.7179498732026313</v>
      </c>
    </row>
    <row r="45" spans="1:17" ht="15" customHeight="1" x14ac:dyDescent="0.25">
      <c r="A45" s="67">
        <v>44</v>
      </c>
      <c r="B45" s="67">
        <v>2</v>
      </c>
      <c r="C45" s="44" t="str">
        <f>[1]ΑΝΤΙΣΤΟΙΧΙΣΗ!I188</f>
        <v>Μικτές Αποδοχές Operation (Α.Κ.Operation )</v>
      </c>
      <c r="D45" s="14">
        <f>'[1]2025_60-69 ΕΞΟΔΑ+ΟΜ 2'!J5</f>
        <v>0</v>
      </c>
      <c r="E45" s="15">
        <f t="shared" ref="E45:E73" si="9">D45/$D$43</f>
        <v>0</v>
      </c>
      <c r="F45" s="10">
        <f>D45+'[1]2025 Ιούνιος'!F45</f>
        <v>24880</v>
      </c>
      <c r="G45" s="15">
        <f t="shared" ref="G45:G70" si="10">F45/$F$43</f>
        <v>0.10417786019205547</v>
      </c>
      <c r="H45" s="14"/>
      <c r="I45" s="16" t="e">
        <f t="shared" ref="I45:I73" si="11">H45/$H$43</f>
        <v>#DIV/0!</v>
      </c>
      <c r="J45" s="10">
        <f>H45</f>
        <v>0</v>
      </c>
      <c r="K45" s="17" t="e">
        <f t="shared" ref="K45:K73" si="12">J45/$J$43</f>
        <v>#DIV/0!</v>
      </c>
      <c r="L45" s="14">
        <f>'[1]2024_60-69 ΕΞΟΔΑ+ΟΜ 2'!J5</f>
        <v>3850.73</v>
      </c>
      <c r="M45" s="15">
        <f t="shared" ref="M45:M73" si="13">L45/$L$43</f>
        <v>7.6069437242264851E-2</v>
      </c>
      <c r="N45" s="10">
        <f>L45+'[1]2025 Ιούνιος'!N45</f>
        <v>37162.480000000003</v>
      </c>
      <c r="O45" s="15">
        <f t="shared" ref="O45:O73" si="14">N45/$N$43</f>
        <v>0.11214033369462785</v>
      </c>
      <c r="P45" s="10"/>
      <c r="Q45" s="15">
        <f t="shared" ref="Q45:Q73" si="15">N45/F45</f>
        <v>1.4936688102893891</v>
      </c>
    </row>
    <row r="46" spans="1:17" ht="15" customHeight="1" x14ac:dyDescent="0.25">
      <c r="A46" s="67">
        <v>45</v>
      </c>
      <c r="B46" s="67">
        <v>3</v>
      </c>
      <c r="C46" s="44" t="str">
        <f>[1]ΑΝΤΙΣΤΟΙΧΙΣΗ!I189</f>
        <v>Μικτές Αποδοχές Maintenance (Α.Κ.Υπ.)</v>
      </c>
      <c r="D46" s="14">
        <f>'[1]2025_60-69 ΕΞΟΔΑ+ΟΜ 2'!J6</f>
        <v>0</v>
      </c>
      <c r="E46" s="15">
        <f t="shared" si="9"/>
        <v>0</v>
      </c>
      <c r="F46" s="10">
        <f>D46+'[1]2025 Ιούνιος'!F46</f>
        <v>14200.8</v>
      </c>
      <c r="G46" s="15">
        <f t="shared" si="10"/>
        <v>5.9461774799651979E-2</v>
      </c>
      <c r="H46" s="14"/>
      <c r="I46" s="16" t="e">
        <f t="shared" si="11"/>
        <v>#DIV/0!</v>
      </c>
      <c r="J46" s="10">
        <f t="shared" ref="J46:J73" si="16">H46</f>
        <v>0</v>
      </c>
      <c r="K46" s="17" t="e">
        <f t="shared" si="12"/>
        <v>#DIV/0!</v>
      </c>
      <c r="L46" s="14">
        <f>'[1]2024_60-69 ΕΞΟΔΑ+ΟΜ 2'!J6</f>
        <v>3863.6800000000003</v>
      </c>
      <c r="M46" s="15">
        <f t="shared" si="13"/>
        <v>7.6325258661135389E-2</v>
      </c>
      <c r="N46" s="10">
        <f>L46+'[1]2025 Ιούνιος'!N46</f>
        <v>21203.399999999998</v>
      </c>
      <c r="O46" s="15">
        <f t="shared" si="14"/>
        <v>6.3982714594415444E-2</v>
      </c>
      <c r="P46" s="10"/>
      <c r="Q46" s="15">
        <f t="shared" si="15"/>
        <v>1.4931130640527293</v>
      </c>
    </row>
    <row r="47" spans="1:17" ht="15" customHeight="1" x14ac:dyDescent="0.25">
      <c r="A47" s="67">
        <v>46</v>
      </c>
      <c r="B47" s="67">
        <v>4</v>
      </c>
      <c r="C47" s="71" t="str">
        <f>[1]ΑΝΤΙΣΤΟΙΧΙΣΗ!I190</f>
        <v>Ασφαλιστικές εισφορές (Α.Κ.HOUSE KEEPING)</v>
      </c>
      <c r="D47" s="14">
        <f>'[1]2025_60-69 ΕΞΟΔΑ+ΟΜ 2'!J7</f>
        <v>0</v>
      </c>
      <c r="E47" s="15">
        <f t="shared" si="9"/>
        <v>0</v>
      </c>
      <c r="F47" s="10">
        <f>D47+'[1]2025 Ιούνιος'!F47</f>
        <v>3672.9500000000003</v>
      </c>
      <c r="G47" s="15">
        <f t="shared" si="10"/>
        <v>1.5379424099373399E-2</v>
      </c>
      <c r="H47" s="14"/>
      <c r="I47" s="16" t="e">
        <f t="shared" si="11"/>
        <v>#DIV/0!</v>
      </c>
      <c r="J47" s="10">
        <f t="shared" si="16"/>
        <v>0</v>
      </c>
      <c r="K47" s="17" t="e">
        <f t="shared" si="12"/>
        <v>#DIV/0!</v>
      </c>
      <c r="L47" s="14">
        <f>'[1]2024_60-69 ΕΞΟΔΑ+ΟΜ 2'!J7</f>
        <v>1058.54</v>
      </c>
      <c r="M47" s="15">
        <f t="shared" si="13"/>
        <v>2.0910981060325452E-2</v>
      </c>
      <c r="N47" s="10">
        <f>L47+'[1]2025 Ιούνιος'!N47</f>
        <v>7038.6799999999994</v>
      </c>
      <c r="O47" s="15">
        <f t="shared" si="14"/>
        <v>2.123969993309658E-2</v>
      </c>
      <c r="P47" s="10"/>
      <c r="Q47" s="15">
        <f t="shared" si="15"/>
        <v>1.9163560625655125</v>
      </c>
    </row>
    <row r="48" spans="1:17" ht="15" customHeight="1" x14ac:dyDescent="0.25">
      <c r="A48" s="67">
        <v>47</v>
      </c>
      <c r="B48" s="67">
        <v>5</v>
      </c>
      <c r="C48" s="71" t="str">
        <f>[1]ΑΝΤΙΣΤΟΙΧΙΣΗ!I191</f>
        <v>Ασφαλιστικές εισφορές (Α.Κ. OPERATION DEP )</v>
      </c>
      <c r="D48" s="14">
        <f>'[1]2025_60-69 ΕΞΟΔΑ+ΟΜ 2'!J8</f>
        <v>0</v>
      </c>
      <c r="E48" s="15">
        <f t="shared" si="9"/>
        <v>0</v>
      </c>
      <c r="F48" s="10">
        <f>D48+'[1]2025 Ιούνιος'!F48</f>
        <v>4508.5199999999995</v>
      </c>
      <c r="G48" s="15">
        <f t="shared" si="10"/>
        <v>1.8878133691040428E-2</v>
      </c>
      <c r="H48" s="14"/>
      <c r="I48" s="16" t="e">
        <f t="shared" si="11"/>
        <v>#DIV/0!</v>
      </c>
      <c r="J48" s="10">
        <f t="shared" si="16"/>
        <v>0</v>
      </c>
      <c r="K48" s="17" t="e">
        <f t="shared" si="12"/>
        <v>#DIV/0!</v>
      </c>
      <c r="L48" s="14">
        <f>'[1]2024_60-69 ΕΞΟΔΑ+ΟΜ 2'!J8</f>
        <v>810.41</v>
      </c>
      <c r="M48" s="15">
        <f t="shared" si="13"/>
        <v>1.600928463836827E-2</v>
      </c>
      <c r="N48" s="10">
        <f>L48+'[1]2025 Ιούνιος'!N48</f>
        <v>7379.9000000000005</v>
      </c>
      <c r="O48" s="15">
        <f t="shared" si="14"/>
        <v>2.2269354699497559E-2</v>
      </c>
      <c r="P48" s="10"/>
      <c r="Q48" s="15">
        <f t="shared" si="15"/>
        <v>1.6368786209221655</v>
      </c>
    </row>
    <row r="49" spans="1:17" ht="28.5" customHeight="1" x14ac:dyDescent="0.25">
      <c r="A49" s="67">
        <v>48</v>
      </c>
      <c r="B49" s="67">
        <v>6</v>
      </c>
      <c r="C49" s="71" t="str">
        <f>[1]ΑΝΤΙΣΤΟΙΧΙΣΗ!I192</f>
        <v>Ασφαλιστικές εισφορές (Α.Κ. MAINTENANCE DEP )</v>
      </c>
      <c r="D49" s="14">
        <f>'[1]2025_60-69 ΕΞΟΔΑ+ΟΜ 2'!J9</f>
        <v>0</v>
      </c>
      <c r="E49" s="15">
        <f t="shared" si="9"/>
        <v>0</v>
      </c>
      <c r="F49" s="10">
        <f>D49+'[1]2025 Ιούνιος'!F49</f>
        <v>3032.88</v>
      </c>
      <c r="G49" s="15">
        <f t="shared" si="10"/>
        <v>1.2699314655115803E-2</v>
      </c>
      <c r="H49" s="14"/>
      <c r="I49" s="16" t="e">
        <f t="shared" si="11"/>
        <v>#DIV/0!</v>
      </c>
      <c r="J49" s="10">
        <f t="shared" si="16"/>
        <v>0</v>
      </c>
      <c r="K49" s="17" t="e">
        <f t="shared" si="12"/>
        <v>#DIV/0!</v>
      </c>
      <c r="L49" s="14">
        <f>'[1]2024_60-69 ΕΞΟΔΑ+ΟΜ 2'!J9</f>
        <v>824.94</v>
      </c>
      <c r="M49" s="15">
        <f t="shared" si="13"/>
        <v>1.6296318245795985E-2</v>
      </c>
      <c r="N49" s="10">
        <f>L49+'[1]2025 Ιούνιος'!N49</f>
        <v>5484.17</v>
      </c>
      <c r="O49" s="15">
        <f t="shared" si="14"/>
        <v>1.6548859329034746E-2</v>
      </c>
      <c r="P49" s="10"/>
      <c r="Q49" s="15">
        <f t="shared" si="15"/>
        <v>1.8082383740866768</v>
      </c>
    </row>
    <row r="50" spans="1:17" ht="15" customHeight="1" x14ac:dyDescent="0.25">
      <c r="A50" s="67">
        <v>49</v>
      </c>
      <c r="B50" s="67">
        <v>7</v>
      </c>
      <c r="C50" s="45" t="str">
        <f>[1]ΑΝΤΙΣΤΟΙΧΙΣΗ!I193</f>
        <v xml:space="preserve">Ενοίκια </v>
      </c>
      <c r="D50" s="14">
        <f>'[1]2025_60-69 ΕΞΟΔΑ+ΟΜ 2'!J10</f>
        <v>0</v>
      </c>
      <c r="E50" s="15">
        <f t="shared" si="9"/>
        <v>0</v>
      </c>
      <c r="F50" s="10">
        <f>D50+'[1]2025 Ιούνιος'!F50</f>
        <v>47267</v>
      </c>
      <c r="G50" s="15">
        <f t="shared" si="10"/>
        <v>0.19791699829975426</v>
      </c>
      <c r="H50" s="14"/>
      <c r="I50" s="16" t="e">
        <f t="shared" si="11"/>
        <v>#DIV/0!</v>
      </c>
      <c r="J50" s="10">
        <f t="shared" si="16"/>
        <v>0</v>
      </c>
      <c r="K50" s="17" t="e">
        <f t="shared" si="12"/>
        <v>#DIV/0!</v>
      </c>
      <c r="L50" s="14">
        <f>'[1]2024_60-69 ΕΞΟΔΑ+ΟΜ 2'!J10</f>
        <v>9331.11</v>
      </c>
      <c r="M50" s="15">
        <f t="shared" si="13"/>
        <v>0.18433187643529148</v>
      </c>
      <c r="N50" s="10">
        <f>L50+'[1]2025 Ιούνιος'!N50</f>
        <v>65221.07</v>
      </c>
      <c r="O50" s="15">
        <f t="shared" si="14"/>
        <v>0.19680905455504263</v>
      </c>
      <c r="P50" s="10"/>
      <c r="Q50" s="15">
        <f t="shared" si="15"/>
        <v>1.3798436541350203</v>
      </c>
    </row>
    <row r="51" spans="1:17" ht="15" customHeight="1" x14ac:dyDescent="0.25">
      <c r="A51" s="67">
        <v>50</v>
      </c>
      <c r="B51" s="67">
        <v>8</v>
      </c>
      <c r="C51" s="45" t="str">
        <f>[1]ΑΝΤΙΣΤΟΙΧΙΣΗ!I194</f>
        <v xml:space="preserve">Διαφορά Ενοικίου </v>
      </c>
      <c r="D51" s="14">
        <f>'[1]2025_60-69 ΕΞΟΔΑ+ΟΜ 2'!J11</f>
        <v>0</v>
      </c>
      <c r="E51" s="15">
        <f t="shared" si="9"/>
        <v>0</v>
      </c>
      <c r="F51" s="10">
        <f>D51+'[1]2025 Ιούνιος'!F51</f>
        <v>0</v>
      </c>
      <c r="G51" s="15">
        <f t="shared" si="10"/>
        <v>0</v>
      </c>
      <c r="H51" s="14"/>
      <c r="I51" s="16" t="e">
        <f t="shared" si="11"/>
        <v>#DIV/0!</v>
      </c>
      <c r="J51" s="10">
        <f t="shared" si="16"/>
        <v>0</v>
      </c>
      <c r="K51" s="17" t="e">
        <f t="shared" si="12"/>
        <v>#DIV/0!</v>
      </c>
      <c r="L51" s="14">
        <f>'[1]2024_60-69 ΕΞΟΔΑ+ΟΜ 2'!J11</f>
        <v>0</v>
      </c>
      <c r="M51" s="15">
        <f t="shared" si="13"/>
        <v>0</v>
      </c>
      <c r="N51" s="10">
        <f>L51+'[1]2025 Ιούνιος'!N51</f>
        <v>0</v>
      </c>
      <c r="O51" s="15">
        <f t="shared" si="14"/>
        <v>0</v>
      </c>
      <c r="P51" s="10"/>
      <c r="Q51" s="15" t="e">
        <f t="shared" si="15"/>
        <v>#DIV/0!</v>
      </c>
    </row>
    <row r="52" spans="1:17" ht="15" customHeight="1" x14ac:dyDescent="0.25">
      <c r="A52" s="67">
        <v>51</v>
      </c>
      <c r="B52" s="67">
        <v>9</v>
      </c>
      <c r="C52" s="45" t="str">
        <f>[1]ΑΝΤΙΣΤΟΙΧΙΣΗ!I195</f>
        <v xml:space="preserve">Χαρτόσημο ενοικίων </v>
      </c>
      <c r="D52" s="14">
        <f>'[1]2025_60-69 ΕΞΟΔΑ+ΟΜ 2'!J12</f>
        <v>0</v>
      </c>
      <c r="E52" s="15">
        <f t="shared" si="9"/>
        <v>0</v>
      </c>
      <c r="F52" s="10">
        <f>D52+'[1]2025 Ιούνιος'!F52</f>
        <v>1664.65</v>
      </c>
      <c r="G52" s="15">
        <f t="shared" si="10"/>
        <v>6.9702441707678916E-3</v>
      </c>
      <c r="H52" s="14"/>
      <c r="I52" s="16" t="e">
        <f t="shared" si="11"/>
        <v>#DIV/0!</v>
      </c>
      <c r="J52" s="10">
        <f t="shared" si="16"/>
        <v>0</v>
      </c>
      <c r="K52" s="17" t="e">
        <f t="shared" si="12"/>
        <v>#DIV/0!</v>
      </c>
      <c r="L52" s="14">
        <f>'[1]2024_60-69 ΕΞΟΔΑ+ΟΜ 2'!J12</f>
        <v>328.34999999999997</v>
      </c>
      <c r="M52" s="15">
        <f t="shared" si="13"/>
        <v>6.486406400474108E-3</v>
      </c>
      <c r="N52" s="10">
        <f>L52+'[1]2025 Ιούνιος'!N52</f>
        <v>2302.4700000000003</v>
      </c>
      <c r="O52" s="15">
        <f t="shared" si="14"/>
        <v>6.9478612332080584E-3</v>
      </c>
      <c r="P52" s="10"/>
      <c r="Q52" s="15">
        <f t="shared" si="15"/>
        <v>1.3831556182981408</v>
      </c>
    </row>
    <row r="53" spans="1:17" ht="15" customHeight="1" x14ac:dyDescent="0.25">
      <c r="A53" s="67">
        <v>52</v>
      </c>
      <c r="B53" s="67">
        <v>10</v>
      </c>
      <c r="C53" s="45" t="str">
        <f>[1]ΑΝΤΙΣΤΟΙΧΙΣΗ!I196</f>
        <v xml:space="preserve">Κοινόχρηστες Δαπάνες </v>
      </c>
      <c r="D53" s="14">
        <f>'[1]2025_60-69 ΕΞΟΔΑ+ΟΜ 2'!J13</f>
        <v>0</v>
      </c>
      <c r="E53" s="15">
        <f t="shared" si="9"/>
        <v>0</v>
      </c>
      <c r="F53" s="10">
        <f>D53+'[1]2025 Ιούνιος'!F53</f>
        <v>2427.5000000000005</v>
      </c>
      <c r="G53" s="15">
        <f t="shared" si="10"/>
        <v>1.0164459630876796E-2</v>
      </c>
      <c r="H53" s="14"/>
      <c r="I53" s="16" t="e">
        <f t="shared" si="11"/>
        <v>#DIV/0!</v>
      </c>
      <c r="J53" s="10">
        <f t="shared" si="16"/>
        <v>0</v>
      </c>
      <c r="K53" s="17" t="e">
        <f t="shared" si="12"/>
        <v>#DIV/0!</v>
      </c>
      <c r="L53" s="14">
        <f>'[1]2024_60-69 ΕΞΟΔΑ+ΟΜ 2'!J13</f>
        <v>124.78999999999999</v>
      </c>
      <c r="M53" s="15">
        <f t="shared" si="13"/>
        <v>2.4651702595253964E-3</v>
      </c>
      <c r="N53" s="10">
        <f>L53+'[1]2025 Ιούνιος'!N53</f>
        <v>3912.85</v>
      </c>
      <c r="O53" s="15">
        <f t="shared" si="14"/>
        <v>1.1807293396377866E-2</v>
      </c>
      <c r="P53" s="10"/>
      <c r="Q53" s="15">
        <f t="shared" si="15"/>
        <v>1.6118846549948502</v>
      </c>
    </row>
    <row r="54" spans="1:17" ht="15" customHeight="1" x14ac:dyDescent="0.25">
      <c r="A54" s="67">
        <v>53</v>
      </c>
      <c r="B54" s="67">
        <v>11</v>
      </c>
      <c r="C54" s="45" t="str">
        <f>[1]ΑΝΤΙΣΤΟΙΧΙΣΗ!I197</f>
        <v xml:space="preserve">Ενέργεια </v>
      </c>
      <c r="D54" s="14">
        <f>'[1]2025_60-69 ΕΞΟΔΑ+ΟΜ 2'!J14</f>
        <v>0</v>
      </c>
      <c r="E54" s="15">
        <f t="shared" si="9"/>
        <v>0</v>
      </c>
      <c r="F54" s="10">
        <f>D54+'[1]2025 Ιούνιος'!F54</f>
        <v>3383.5</v>
      </c>
      <c r="G54" s="15">
        <f t="shared" si="10"/>
        <v>1.4167435287774102E-2</v>
      </c>
      <c r="H54" s="14"/>
      <c r="I54" s="16" t="e">
        <f t="shared" si="11"/>
        <v>#DIV/0!</v>
      </c>
      <c r="J54" s="10">
        <f t="shared" si="16"/>
        <v>0</v>
      </c>
      <c r="K54" s="17" t="e">
        <f t="shared" si="12"/>
        <v>#DIV/0!</v>
      </c>
      <c r="L54" s="14">
        <f>'[1]2024_60-69 ΕΞΟΔΑ+ΟΜ 2'!J14</f>
        <v>1191.8100000000002</v>
      </c>
      <c r="M54" s="15">
        <f t="shared" si="13"/>
        <v>2.3543669901474183E-2</v>
      </c>
      <c r="N54" s="10">
        <f>L54+'[1]2025 Ιούνιος'!N54</f>
        <v>4382.0190000000002</v>
      </c>
      <c r="O54" s="15">
        <f t="shared" si="14"/>
        <v>1.3223043050845892E-2</v>
      </c>
      <c r="P54" s="10"/>
      <c r="Q54" s="15">
        <f t="shared" si="15"/>
        <v>1.2951142308260677</v>
      </c>
    </row>
    <row r="55" spans="1:17" ht="15" customHeight="1" x14ac:dyDescent="0.25">
      <c r="A55" s="67">
        <v>54</v>
      </c>
      <c r="B55" s="67">
        <v>12</v>
      </c>
      <c r="C55" s="45" t="str">
        <f>[1]ΑΝΤΙΣΤΟΙΧΙΣΗ!I198</f>
        <v>Φυσικό αέριο</v>
      </c>
      <c r="D55" s="14">
        <f>'[1]2025_60-69 ΕΞΟΔΑ+ΟΜ 2'!J15</f>
        <v>0</v>
      </c>
      <c r="E55" s="15">
        <f t="shared" si="9"/>
        <v>0</v>
      </c>
      <c r="F55" s="10">
        <f>D55+'[1]2025 Ιούνιος'!F55</f>
        <v>1079.08</v>
      </c>
      <c r="G55" s="15">
        <f t="shared" si="10"/>
        <v>4.5183378366576848E-3</v>
      </c>
      <c r="H55" s="14"/>
      <c r="I55" s="16" t="e">
        <f t="shared" si="11"/>
        <v>#DIV/0!</v>
      </c>
      <c r="J55" s="10">
        <f t="shared" si="16"/>
        <v>0</v>
      </c>
      <c r="K55" s="17" t="e">
        <f t="shared" si="12"/>
        <v>#DIV/0!</v>
      </c>
      <c r="L55" s="14">
        <f>'[1]2024_60-69 ΕΞΟΔΑ+ΟΜ 2'!J15</f>
        <v>0</v>
      </c>
      <c r="M55" s="15">
        <f t="shared" si="13"/>
        <v>0</v>
      </c>
      <c r="N55" s="10">
        <f>L55+'[1]2025 Ιούνιος'!N55</f>
        <v>0</v>
      </c>
      <c r="O55" s="15">
        <f t="shared" si="14"/>
        <v>0</v>
      </c>
      <c r="P55" s="10"/>
      <c r="Q55" s="15">
        <f t="shared" si="15"/>
        <v>0</v>
      </c>
    </row>
    <row r="56" spans="1:17" ht="15" customHeight="1" x14ac:dyDescent="0.25">
      <c r="A56" s="67">
        <v>55</v>
      </c>
      <c r="B56" s="67">
        <v>13</v>
      </c>
      <c r="C56" s="45" t="str">
        <f>[1]ΑΝΤΙΣΤΟΙΧΙΣΗ!I199</f>
        <v xml:space="preserve">Τηλεπικοινωνίες (Τηλεφωνία &amp; Διαδίκτυο) </v>
      </c>
      <c r="D56" s="14">
        <f>'[1]2025_60-69 ΕΞΟΔΑ+ΟΜ 2'!J16</f>
        <v>0</v>
      </c>
      <c r="E56" s="15">
        <f t="shared" si="9"/>
        <v>0</v>
      </c>
      <c r="F56" s="10">
        <f>D56+'[1]2025 Ιούνιος'!F56</f>
        <v>1678.29</v>
      </c>
      <c r="G56" s="15">
        <f t="shared" si="10"/>
        <v>7.0273577565001921E-3</v>
      </c>
      <c r="H56" s="14"/>
      <c r="I56" s="16" t="e">
        <f t="shared" si="11"/>
        <v>#DIV/0!</v>
      </c>
      <c r="J56" s="10"/>
      <c r="K56" s="17" t="e">
        <f t="shared" si="12"/>
        <v>#DIV/0!</v>
      </c>
      <c r="L56" s="14">
        <f>'[1]2024_60-69 ΕΞΟΔΑ+ΟΜ 2'!J16</f>
        <v>360.39</v>
      </c>
      <c r="M56" s="15">
        <f t="shared" si="13"/>
        <v>7.1193421734943316E-3</v>
      </c>
      <c r="N56" s="10">
        <f>L56+'[1]2025 Ιούνιος'!N56</f>
        <v>2193.3999999999996</v>
      </c>
      <c r="O56" s="15">
        <f t="shared" si="14"/>
        <v>6.6187350232222572E-3</v>
      </c>
      <c r="P56" s="10"/>
      <c r="Q56" s="15">
        <f t="shared" si="15"/>
        <v>1.306925501552175</v>
      </c>
    </row>
    <row r="57" spans="1:17" ht="42.75" customHeight="1" x14ac:dyDescent="0.25">
      <c r="A57" s="67">
        <v>56</v>
      </c>
      <c r="B57" s="67">
        <v>14</v>
      </c>
      <c r="C57" s="45" t="str">
        <f>[1]ΑΝΤΙΣΤΟΙΧΙΣΗ!I200</f>
        <v xml:space="preserve">Ύδρευση </v>
      </c>
      <c r="D57" s="14">
        <f>'[1]2025_60-69 ΕΞΟΔΑ+ΟΜ 2'!J17</f>
        <v>0</v>
      </c>
      <c r="E57" s="15">
        <f t="shared" si="9"/>
        <v>0</v>
      </c>
      <c r="F57" s="10">
        <f>D57+'[1]2025 Ιούνιος'!F57</f>
        <v>287.06</v>
      </c>
      <c r="G57" s="15">
        <f t="shared" si="10"/>
        <v>1.2019813724570515E-3</v>
      </c>
      <c r="H57" s="14"/>
      <c r="I57" s="16" t="e">
        <f t="shared" si="11"/>
        <v>#DIV/0!</v>
      </c>
      <c r="J57" s="10">
        <f t="shared" si="16"/>
        <v>0</v>
      </c>
      <c r="K57" s="17" t="e">
        <f t="shared" si="12"/>
        <v>#DIV/0!</v>
      </c>
      <c r="L57" s="14">
        <f>'[1]2024_60-69 ΕΞΟΔΑ+ΟΜ 2'!J17</f>
        <v>78.58</v>
      </c>
      <c r="M57" s="15">
        <f t="shared" si="13"/>
        <v>1.5523125169765659E-3</v>
      </c>
      <c r="N57" s="10">
        <f>L57+'[1]2025 Ιούνιος'!N57</f>
        <v>319.00000000000006</v>
      </c>
      <c r="O57" s="15">
        <f t="shared" si="14"/>
        <v>9.6260439154185324E-4</v>
      </c>
      <c r="P57" s="10"/>
      <c r="Q57" s="15">
        <f t="shared" si="15"/>
        <v>1.1112659374346829</v>
      </c>
    </row>
    <row r="58" spans="1:17" ht="42.75" customHeight="1" x14ac:dyDescent="0.25">
      <c r="A58" s="67">
        <v>57</v>
      </c>
      <c r="B58" s="67">
        <v>15</v>
      </c>
      <c r="C58" s="45" t="str">
        <f>[1]ΑΝΤΙΣΤΟΙΧΙΣΗ!I201</f>
        <v xml:space="preserve">Ασφάλιστρα </v>
      </c>
      <c r="D58" s="14">
        <f>'[1]2025_60-69 ΕΞΟΔΑ+ΟΜ 2'!J18</f>
        <v>0</v>
      </c>
      <c r="E58" s="15">
        <f t="shared" si="9"/>
        <v>0</v>
      </c>
      <c r="F58" s="10">
        <f>D58+'[1]2025 Ιούνιος'!F58</f>
        <v>3780.7</v>
      </c>
      <c r="G58" s="15">
        <f t="shared" si="10"/>
        <v>1.5830596303380389E-2</v>
      </c>
      <c r="H58" s="14"/>
      <c r="I58" s="16" t="e">
        <f t="shared" si="11"/>
        <v>#DIV/0!</v>
      </c>
      <c r="J58" s="10">
        <f t="shared" si="16"/>
        <v>0</v>
      </c>
      <c r="K58" s="17" t="e">
        <f t="shared" si="12"/>
        <v>#DIV/0!</v>
      </c>
      <c r="L58" s="14">
        <f>'[1]2024_60-69 ΕΞΟΔΑ+ΟΜ 2'!J18</f>
        <v>0</v>
      </c>
      <c r="M58" s="15">
        <f t="shared" si="13"/>
        <v>0</v>
      </c>
      <c r="N58" s="10">
        <f>L58+'[1]2025 Ιούνιος'!N58</f>
        <v>1059.69</v>
      </c>
      <c r="O58" s="15">
        <f t="shared" si="14"/>
        <v>3.1976872967805214E-3</v>
      </c>
      <c r="P58" s="10"/>
      <c r="Q58" s="15">
        <f t="shared" si="15"/>
        <v>0.2802893644034174</v>
      </c>
    </row>
    <row r="59" spans="1:17" ht="15" customHeight="1" x14ac:dyDescent="0.25">
      <c r="A59" s="67">
        <v>58</v>
      </c>
      <c r="B59" s="67">
        <v>16</v>
      </c>
      <c r="C59" s="45" t="str">
        <f>[1]ΑΝΤΙΣΤΟΙΧΙΣΗ!I202</f>
        <v xml:space="preserve">Αναλώσιμα τρόφιμα  </v>
      </c>
      <c r="D59" s="14">
        <f>'[1]2025_60-69 ΕΞΟΔΑ+ΟΜ 2'!J19</f>
        <v>0</v>
      </c>
      <c r="E59" s="15">
        <f t="shared" si="9"/>
        <v>0</v>
      </c>
      <c r="F59" s="10">
        <f>D59+'[1]2025 Ιούνιος'!F59</f>
        <v>363.25000000000006</v>
      </c>
      <c r="G59" s="15">
        <f t="shared" si="10"/>
        <v>1.5210051332300706E-3</v>
      </c>
      <c r="H59" s="14"/>
      <c r="I59" s="16" t="e">
        <f t="shared" si="11"/>
        <v>#DIV/0!</v>
      </c>
      <c r="J59" s="10">
        <f t="shared" si="16"/>
        <v>0</v>
      </c>
      <c r="K59" s="17" t="e">
        <f t="shared" si="12"/>
        <v>#DIV/0!</v>
      </c>
      <c r="L59" s="14">
        <f>'[1]2024_60-69 ΕΞΟΔΑ+ΟΜ 2'!J19</f>
        <v>101.18000000000029</v>
      </c>
      <c r="M59" s="15">
        <f t="shared" si="13"/>
        <v>1.998765340642522E-3</v>
      </c>
      <c r="N59" s="10">
        <f>L59+'[1]2025 Ιούνιος'!N59</f>
        <v>1009.04</v>
      </c>
      <c r="O59" s="15">
        <f t="shared" si="14"/>
        <v>3.0448474458977786E-3</v>
      </c>
      <c r="P59" s="10"/>
      <c r="Q59" s="15">
        <f t="shared" si="15"/>
        <v>2.7778114246386783</v>
      </c>
    </row>
    <row r="60" spans="1:17" ht="42.75" customHeight="1" x14ac:dyDescent="0.25">
      <c r="A60" s="67">
        <v>59</v>
      </c>
      <c r="B60" s="67">
        <v>17</v>
      </c>
      <c r="C60" s="45" t="str">
        <f>[1]ΑΝΤΙΣΤΟΙΧΙΣΗ!I203</f>
        <v xml:space="preserve">Εντυπα και γραφική ύλη </v>
      </c>
      <c r="D60" s="14">
        <f>'[1]2025_60-69 ΕΞΟΔΑ+ΟΜ 2'!J20</f>
        <v>0</v>
      </c>
      <c r="E60" s="15">
        <f t="shared" si="9"/>
        <v>0</v>
      </c>
      <c r="F60" s="10">
        <f>D60+'[1]2025 Ιούνιος'!F60</f>
        <v>0</v>
      </c>
      <c r="G60" s="15">
        <f t="shared" si="10"/>
        <v>0</v>
      </c>
      <c r="H60" s="14"/>
      <c r="I60" s="16" t="e">
        <f t="shared" si="11"/>
        <v>#DIV/0!</v>
      </c>
      <c r="J60" s="10">
        <f t="shared" si="16"/>
        <v>0</v>
      </c>
      <c r="K60" s="17" t="e">
        <f t="shared" si="12"/>
        <v>#DIV/0!</v>
      </c>
      <c r="L60" s="14">
        <f>'[1]2024_60-69 ΕΞΟΔΑ+ΟΜ 2'!J20</f>
        <v>0</v>
      </c>
      <c r="M60" s="15">
        <f t="shared" si="13"/>
        <v>0</v>
      </c>
      <c r="N60" s="10">
        <f>L60+'[1]2025 Ιούνιος'!N60</f>
        <v>0</v>
      </c>
      <c r="O60" s="15">
        <f t="shared" si="14"/>
        <v>0</v>
      </c>
      <c r="P60" s="10"/>
      <c r="Q60" s="15" t="e">
        <f t="shared" si="15"/>
        <v>#DIV/0!</v>
      </c>
    </row>
    <row r="61" spans="1:17" ht="28.5" customHeight="1" x14ac:dyDescent="0.25">
      <c r="A61" s="67">
        <v>60</v>
      </c>
      <c r="B61" s="67">
        <v>18</v>
      </c>
      <c r="C61" s="45" t="str">
        <f>[1]ΑΝΤΙΣΤΟΙΧΙΣΗ!I204</f>
        <v xml:space="preserve">Υλικά Καθαριότητας </v>
      </c>
      <c r="D61" s="14">
        <f>'[1]2025_60-69 ΕΞΟΔΑ+ΟΜ 2'!J21</f>
        <v>0</v>
      </c>
      <c r="E61" s="15">
        <f t="shared" si="9"/>
        <v>0</v>
      </c>
      <c r="F61" s="10">
        <f>D61+'[1]2025 Ιούνιος'!F61</f>
        <v>0</v>
      </c>
      <c r="G61" s="15">
        <f t="shared" si="10"/>
        <v>0</v>
      </c>
      <c r="H61" s="14"/>
      <c r="I61" s="16" t="e">
        <f t="shared" si="11"/>
        <v>#DIV/0!</v>
      </c>
      <c r="J61" s="10">
        <f t="shared" si="16"/>
        <v>0</v>
      </c>
      <c r="K61" s="17" t="e">
        <f t="shared" si="12"/>
        <v>#DIV/0!</v>
      </c>
      <c r="L61" s="14">
        <f>'[1]2024_60-69 ΕΞΟΔΑ+ΟΜ 2'!J21</f>
        <v>0</v>
      </c>
      <c r="M61" s="15">
        <f t="shared" si="13"/>
        <v>0</v>
      </c>
      <c r="N61" s="10">
        <f>L61+'[1]2025 Ιούνιος'!N61</f>
        <v>17.98</v>
      </c>
      <c r="O61" s="15">
        <f t="shared" si="14"/>
        <v>5.4255883886904445E-5</v>
      </c>
      <c r="P61" s="10"/>
      <c r="Q61" s="15" t="e">
        <f t="shared" si="15"/>
        <v>#DIV/0!</v>
      </c>
    </row>
    <row r="62" spans="1:17" ht="15" customHeight="1" x14ac:dyDescent="0.25">
      <c r="A62" s="67">
        <v>61</v>
      </c>
      <c r="B62" s="67">
        <v>19</v>
      </c>
      <c r="C62" s="72" t="str">
        <f>[1]ΑΝΤΙΣΤΟΙΧΙΣΗ!I205</f>
        <v>Υλικά Φαρμακείου</v>
      </c>
      <c r="D62" s="14">
        <f>'[1]2025_60-69 ΕΞΟΔΑ+ΟΜ 2'!J22</f>
        <v>0</v>
      </c>
      <c r="E62" s="15">
        <f t="shared" si="9"/>
        <v>0</v>
      </c>
      <c r="F62" s="10">
        <f>D62+'[1]2025 Ιούνιος'!F62</f>
        <v>0</v>
      </c>
      <c r="G62" s="15">
        <f t="shared" si="10"/>
        <v>0</v>
      </c>
      <c r="H62" s="14"/>
      <c r="I62" s="16" t="e">
        <f t="shared" si="11"/>
        <v>#DIV/0!</v>
      </c>
      <c r="J62" s="10">
        <f t="shared" si="16"/>
        <v>0</v>
      </c>
      <c r="K62" s="17" t="e">
        <f t="shared" si="12"/>
        <v>#DIV/0!</v>
      </c>
      <c r="L62" s="14">
        <f>'[1]2024_60-69 ΕΞΟΔΑ+ΟΜ 2'!J22</f>
        <v>0</v>
      </c>
      <c r="M62" s="15">
        <f t="shared" si="13"/>
        <v>0</v>
      </c>
      <c r="N62" s="10">
        <f>L62+'[1]2025 Ιούνιος'!N62</f>
        <v>101.1</v>
      </c>
      <c r="O62" s="15">
        <f t="shared" si="14"/>
        <v>3.0507618804038035E-4</v>
      </c>
      <c r="P62" s="10"/>
      <c r="Q62" s="15" t="e">
        <f t="shared" si="15"/>
        <v>#DIV/0!</v>
      </c>
    </row>
    <row r="63" spans="1:17" ht="22.5" customHeight="1" x14ac:dyDescent="0.25">
      <c r="A63" s="67">
        <v>62</v>
      </c>
      <c r="B63" s="67">
        <v>20</v>
      </c>
      <c r="C63" s="73" t="str">
        <f>[1]ΑΝΤΙΣΤΟΙΧΙΣΗ!I206</f>
        <v>Διάφορα αναλώσιμα</v>
      </c>
      <c r="D63" s="14">
        <f>'[1]2025_60-69 ΕΞΟΔΑ+ΟΜ 2'!J23</f>
        <v>0</v>
      </c>
      <c r="E63" s="15">
        <f t="shared" si="9"/>
        <v>0</v>
      </c>
      <c r="F63" s="10">
        <f>D63+'[1]2025 Ιούνιος'!F63</f>
        <v>188.71</v>
      </c>
      <c r="G63" s="15">
        <f t="shared" si="10"/>
        <v>7.9016897093419573E-4</v>
      </c>
      <c r="H63" s="14"/>
      <c r="I63" s="16" t="e">
        <f t="shared" si="11"/>
        <v>#DIV/0!</v>
      </c>
      <c r="J63" s="10">
        <f t="shared" si="16"/>
        <v>0</v>
      </c>
      <c r="K63" s="17" t="e">
        <f t="shared" si="12"/>
        <v>#DIV/0!</v>
      </c>
      <c r="L63" s="14">
        <f>'[1]2024_60-69 ΕΞΟΔΑ+ΟΜ 2'!J23</f>
        <v>0</v>
      </c>
      <c r="M63" s="15">
        <f t="shared" si="13"/>
        <v>0</v>
      </c>
      <c r="N63" s="10">
        <f>L63+'[1]2025 Ιούνιος'!N63</f>
        <v>462.48</v>
      </c>
      <c r="O63" s="15">
        <f t="shared" si="14"/>
        <v>1.3955651379319004E-3</v>
      </c>
      <c r="P63" s="10"/>
      <c r="Q63" s="15">
        <f t="shared" si="15"/>
        <v>2.4507445286418315</v>
      </c>
    </row>
    <row r="64" spans="1:17" ht="36" customHeight="1" x14ac:dyDescent="0.25">
      <c r="A64" s="67">
        <v>63</v>
      </c>
      <c r="B64" s="67">
        <v>21</v>
      </c>
      <c r="C64" s="74" t="str">
        <f>[1]ΑΝΤΙΣΤΟΙΧΙΣΗ!I207</f>
        <v>Αμοιβές συνεργατών ( Μέσα ανεύρεσης Πελατείας Booking Airbnb κλπ)</v>
      </c>
      <c r="D64" s="14">
        <f>'[1]2025_60-69 ΕΞΟΔΑ+ΟΜ 2'!J24</f>
        <v>0</v>
      </c>
      <c r="E64" s="15">
        <f t="shared" si="9"/>
        <v>0</v>
      </c>
      <c r="F64" s="10">
        <f>D64+'[1]2025 Ιούνιος'!F64</f>
        <v>36346.14</v>
      </c>
      <c r="G64" s="15">
        <f t="shared" si="10"/>
        <v>0.15218903100646602</v>
      </c>
      <c r="H64" s="14"/>
      <c r="I64" s="16" t="e">
        <f t="shared" si="11"/>
        <v>#DIV/0!</v>
      </c>
      <c r="J64" s="10">
        <f t="shared" si="16"/>
        <v>0</v>
      </c>
      <c r="K64" s="17" t="e">
        <f t="shared" si="12"/>
        <v>#DIV/0!</v>
      </c>
      <c r="L64" s="14">
        <f>'[1]2024_60-69 ΕΞΟΔΑ+ΟΜ 2'!J24</f>
        <v>10004.91</v>
      </c>
      <c r="M64" s="15">
        <f t="shared" si="13"/>
        <v>0.19764249203644713</v>
      </c>
      <c r="N64" s="10">
        <f>L64+'[1]2025 Ιούνιος'!N64</f>
        <v>52982.080000000002</v>
      </c>
      <c r="O64" s="15">
        <f t="shared" si="14"/>
        <v>0.15987706232295229</v>
      </c>
      <c r="P64" s="10"/>
      <c r="Q64" s="15">
        <f t="shared" si="15"/>
        <v>1.4577085764815743</v>
      </c>
    </row>
    <row r="65" spans="1:17" ht="36" customHeight="1" x14ac:dyDescent="0.25">
      <c r="A65" s="67">
        <v>64</v>
      </c>
      <c r="B65" s="67">
        <v>22</v>
      </c>
      <c r="C65" s="74" t="str">
        <f>[1]ΑΝΤΙΣΤΟΙΧΙΣΗ!I208</f>
        <v>Εξοδα για Αναψυχή Πελατών (Κρουαζιέρες Ποδήλατα - Μαθήματα)</v>
      </c>
      <c r="D65" s="14">
        <f>'[1]2025_60-69 ΕΞΟΔΑ+ΟΜ 2'!J25</f>
        <v>0</v>
      </c>
      <c r="E65" s="15">
        <f t="shared" si="9"/>
        <v>0</v>
      </c>
      <c r="F65" s="10">
        <f>D65+'[1]2025 Ιούνιος'!F65</f>
        <v>2900.09</v>
      </c>
      <c r="G65" s="15">
        <f t="shared" si="10"/>
        <v>1.2143294636831919E-2</v>
      </c>
      <c r="H65" s="14"/>
      <c r="I65" s="16" t="e">
        <f t="shared" si="11"/>
        <v>#DIV/0!</v>
      </c>
      <c r="J65" s="10">
        <f t="shared" si="16"/>
        <v>0</v>
      </c>
      <c r="K65" s="17" t="e">
        <f t="shared" si="12"/>
        <v>#DIV/0!</v>
      </c>
      <c r="L65" s="14">
        <f>'[1]2024_60-69 ΕΞΟΔΑ+ΟΜ 2'!J25</f>
        <v>398.4</v>
      </c>
      <c r="M65" s="15">
        <f t="shared" si="13"/>
        <v>7.8702126083413579E-3</v>
      </c>
      <c r="N65" s="10">
        <f>L65+'[1]2025 Ιούνιος'!N65</f>
        <v>752.38</v>
      </c>
      <c r="O65" s="15">
        <f t="shared" si="14"/>
        <v>2.2703582824710323E-3</v>
      </c>
      <c r="P65" s="10"/>
      <c r="Q65" s="15">
        <f t="shared" si="15"/>
        <v>0.25943332793120211</v>
      </c>
    </row>
    <row r="66" spans="1:17" ht="36" customHeight="1" x14ac:dyDescent="0.25">
      <c r="A66" s="67">
        <v>65</v>
      </c>
      <c r="B66" s="67">
        <v>23</v>
      </c>
      <c r="C66" s="72" t="str">
        <f>[1]ΑΝΤΙΣΤΟΙΧΙΣΗ!I209</f>
        <v>Εξοδα για Μεταφορά Πελατών</v>
      </c>
      <c r="D66" s="14">
        <f>'[1]2025_60-69 ΕΞΟΔΑ+ΟΜ 2'!J26</f>
        <v>0</v>
      </c>
      <c r="E66" s="15">
        <f t="shared" si="9"/>
        <v>0</v>
      </c>
      <c r="F66" s="10">
        <f>D66+'[1]2025 Ιούνιος'!F66</f>
        <v>0</v>
      </c>
      <c r="G66" s="15">
        <f t="shared" si="10"/>
        <v>0</v>
      </c>
      <c r="H66" s="14"/>
      <c r="I66" s="16" t="e">
        <f t="shared" si="11"/>
        <v>#DIV/0!</v>
      </c>
      <c r="J66" s="10">
        <f t="shared" si="16"/>
        <v>0</v>
      </c>
      <c r="K66" s="17" t="e">
        <f t="shared" si="12"/>
        <v>#DIV/0!</v>
      </c>
      <c r="L66" s="14">
        <f>'[1]2024_60-69 ΕΞΟΔΑ+ΟΜ 2'!J26</f>
        <v>88.5</v>
      </c>
      <c r="M66" s="15">
        <f t="shared" si="13"/>
        <v>1.7482776501963105E-3</v>
      </c>
      <c r="N66" s="10">
        <f>L66+'[1]2025 Ιούνιος'!N66</f>
        <v>228.5</v>
      </c>
      <c r="O66" s="15">
        <f t="shared" si="14"/>
        <v>6.8951443093201697E-4</v>
      </c>
      <c r="P66" s="10"/>
      <c r="Q66" s="15" t="e">
        <f t="shared" si="15"/>
        <v>#DIV/0!</v>
      </c>
    </row>
    <row r="67" spans="1:17" ht="15.75" customHeight="1" x14ac:dyDescent="0.25">
      <c r="A67" s="67">
        <v>66</v>
      </c>
      <c r="B67" s="67">
        <v>24</v>
      </c>
      <c r="C67" s="74" t="str">
        <f>[1]ΑΝΤΙΣΤΟΙΧΙΣΗ!I210</f>
        <v xml:space="preserve">Έξοδα για σύσταση πελατείας αποθήκευσης Αποσκευών ( Radical) </v>
      </c>
      <c r="D67" s="14">
        <f>'[1]2025_60-69 ΕΞΟΔΑ+ΟΜ 2'!J27</f>
        <v>0</v>
      </c>
      <c r="E67" s="15">
        <f t="shared" si="9"/>
        <v>0</v>
      </c>
      <c r="F67" s="10">
        <f>D67+'[1]2025 Ιούνιος'!F67</f>
        <v>399.06</v>
      </c>
      <c r="G67" s="15">
        <f t="shared" si="10"/>
        <v>1.6709492318425104E-3</v>
      </c>
      <c r="H67" s="14"/>
      <c r="I67" s="16" t="e">
        <f t="shared" si="11"/>
        <v>#DIV/0!</v>
      </c>
      <c r="J67" s="10">
        <f t="shared" si="16"/>
        <v>0</v>
      </c>
      <c r="K67" s="17" t="e">
        <f t="shared" si="12"/>
        <v>#DIV/0!</v>
      </c>
      <c r="L67" s="14">
        <f>'[1]2024_60-69 ΕΞΟΔΑ+ΟΜ 2'!J27</f>
        <v>0</v>
      </c>
      <c r="M67" s="15">
        <f t="shared" si="13"/>
        <v>0</v>
      </c>
      <c r="N67" s="10">
        <f>L67+'[1]2025 Ιούνιος'!N67</f>
        <v>0</v>
      </c>
      <c r="O67" s="15">
        <f t="shared" si="14"/>
        <v>0</v>
      </c>
      <c r="P67" s="10"/>
      <c r="Q67" s="15">
        <f t="shared" si="15"/>
        <v>0</v>
      </c>
    </row>
    <row r="68" spans="1:17" ht="27.75" customHeight="1" x14ac:dyDescent="0.25">
      <c r="A68" s="67">
        <v>67</v>
      </c>
      <c r="B68" s="67">
        <v>25</v>
      </c>
      <c r="C68" s="74" t="str">
        <f>[1]ΑΝΤΙΣΤΟΙΧΙΣΗ!I211</f>
        <v>Αμοιβές Τρίτων ( Καθαριστήριο και άλλα άμεσα έξοδα )</v>
      </c>
      <c r="D68" s="14">
        <f>'[1]2025_60-69 ΕΞΟΔΑ+ΟΜ 2'!J28</f>
        <v>0</v>
      </c>
      <c r="E68" s="15">
        <f t="shared" si="9"/>
        <v>0</v>
      </c>
      <c r="F68" s="10">
        <f>D68+'[1]2025 Ιούνιος'!F68</f>
        <v>5994.46</v>
      </c>
      <c r="G68" s="15">
        <f t="shared" si="10"/>
        <v>2.5100081021176401E-2</v>
      </c>
      <c r="H68" s="14"/>
      <c r="I68" s="16" t="e">
        <f t="shared" si="11"/>
        <v>#DIV/0!</v>
      </c>
      <c r="J68" s="10">
        <f t="shared" si="16"/>
        <v>0</v>
      </c>
      <c r="K68" s="17" t="e">
        <f t="shared" si="12"/>
        <v>#DIV/0!</v>
      </c>
      <c r="L68" s="14">
        <f>'[1]2024_60-69 ΕΞΟΔΑ+ΟΜ 2'!J28</f>
        <v>1975.94</v>
      </c>
      <c r="M68" s="15">
        <f t="shared" si="13"/>
        <v>3.9033804973207888E-2</v>
      </c>
      <c r="N68" s="10">
        <f>L68+'[1]2025 Ιούνιος'!N68</f>
        <v>11123.619999999999</v>
      </c>
      <c r="O68" s="15">
        <f t="shared" si="14"/>
        <v>3.3566286714240709E-2</v>
      </c>
      <c r="P68" s="10"/>
      <c r="Q68" s="15">
        <f t="shared" si="15"/>
        <v>1.8556500502130298</v>
      </c>
    </row>
    <row r="69" spans="1:17" ht="78.75" customHeight="1" x14ac:dyDescent="0.25">
      <c r="A69" s="67">
        <v>68</v>
      </c>
      <c r="B69" s="67">
        <v>26</v>
      </c>
      <c r="C69" s="45" t="str">
        <f>[1]ΑΝΤΙΣΤΟΙΧΙΣΗ!I212</f>
        <v>Επισκευές - Συντηρήσεις</v>
      </c>
      <c r="D69" s="14">
        <f>'[1]2025_60-69 ΕΞΟΔΑ+ΟΜ 2'!J29</f>
        <v>0</v>
      </c>
      <c r="E69" s="15">
        <f t="shared" si="9"/>
        <v>0</v>
      </c>
      <c r="F69" s="10">
        <f>D69+'[1]2025 Ιούνιος'!F69</f>
        <v>1811.8300000000002</v>
      </c>
      <c r="G69" s="15">
        <f t="shared" si="10"/>
        <v>7.5865181845567479E-3</v>
      </c>
      <c r="H69" s="14"/>
      <c r="I69" s="16" t="e">
        <f t="shared" si="11"/>
        <v>#DIV/0!</v>
      </c>
      <c r="J69" s="10">
        <f t="shared" si="16"/>
        <v>0</v>
      </c>
      <c r="K69" s="17" t="e">
        <f t="shared" si="12"/>
        <v>#DIV/0!</v>
      </c>
      <c r="L69" s="14">
        <f>'[1]2024_60-69 ΕΞΟΔΑ+ΟΜ 2'!J29</f>
        <v>0</v>
      </c>
      <c r="M69" s="15">
        <f t="shared" si="13"/>
        <v>0</v>
      </c>
      <c r="N69" s="10">
        <f>L69+'[1]2025 Ιούνιος'!N69</f>
        <v>4352.18</v>
      </c>
      <c r="O69" s="15">
        <f t="shared" si="14"/>
        <v>1.313300182062891E-2</v>
      </c>
      <c r="P69" s="10"/>
      <c r="Q69" s="15">
        <f t="shared" si="15"/>
        <v>2.4020907038739838</v>
      </c>
    </row>
    <row r="70" spans="1:17" ht="30" customHeight="1" x14ac:dyDescent="0.25">
      <c r="A70" s="67">
        <v>69</v>
      </c>
      <c r="B70" s="67">
        <v>27</v>
      </c>
      <c r="C70" s="45" t="str">
        <f>[1]ΑΝΤΙΣΤΟΙΧΙΣΗ!I213</f>
        <v>Φόρος Παρεπιδημούντων</v>
      </c>
      <c r="D70" s="14">
        <v>0</v>
      </c>
      <c r="E70" s="15">
        <f t="shared" si="9"/>
        <v>0</v>
      </c>
      <c r="F70" s="10">
        <f>D70+'[1]2025 Ιούνιος'!F70</f>
        <v>0</v>
      </c>
      <c r="G70" s="15">
        <f t="shared" si="10"/>
        <v>0</v>
      </c>
      <c r="H70" s="14"/>
      <c r="I70" s="16" t="e">
        <f t="shared" si="11"/>
        <v>#DIV/0!</v>
      </c>
      <c r="J70" s="10">
        <f t="shared" si="16"/>
        <v>0</v>
      </c>
      <c r="K70" s="17" t="e">
        <f t="shared" si="12"/>
        <v>#DIV/0!</v>
      </c>
      <c r="L70" s="14">
        <f>'[1]2024_60-69 ΕΞΟΔΑ+ΟΜ 2'!J30</f>
        <v>383.32</v>
      </c>
      <c r="M70" s="15">
        <f t="shared" si="13"/>
        <v>7.5723139985677942E-3</v>
      </c>
      <c r="N70" s="10">
        <f>L70+'[1]2025 Ιούνιος'!N70</f>
        <v>1739.3500000000001</v>
      </c>
      <c r="O70" s="15">
        <f t="shared" si="14"/>
        <v>5.248607988803518E-3</v>
      </c>
      <c r="P70" s="10"/>
      <c r="Q70" s="15" t="e">
        <f t="shared" si="15"/>
        <v>#DIV/0!</v>
      </c>
    </row>
    <row r="71" spans="1:17" ht="33.75" customHeight="1" x14ac:dyDescent="0.25">
      <c r="A71" s="67">
        <v>70</v>
      </c>
      <c r="B71" s="67">
        <v>28</v>
      </c>
      <c r="C71" s="74" t="str">
        <f>[1]ΑΝΤΙΣΤΟΙΧΙΣΗ!I214</f>
        <v>Αποσβέσεις ( Κτήρια - Μηχανήματα - Εξοπλισμός )</v>
      </c>
      <c r="D71" s="14">
        <f>'[1]2025_60-69 ΕΞΟΔΑ+ΟΜ 2'!J31</f>
        <v>7839.9766666666674</v>
      </c>
      <c r="E71" s="15">
        <f t="shared" si="9"/>
        <v>1</v>
      </c>
      <c r="F71" s="10">
        <f>D71+'[1]2025 Ιούνιος'!F71</f>
        <v>54879.836666666677</v>
      </c>
      <c r="G71" s="15" t="e">
        <f t="shared" ref="G71:G73" si="17">F71/$D$39</f>
        <v>#DIV/0!</v>
      </c>
      <c r="H71" s="14"/>
      <c r="I71" s="16" t="e">
        <f t="shared" si="11"/>
        <v>#DIV/0!</v>
      </c>
      <c r="J71" s="10">
        <f t="shared" si="16"/>
        <v>0</v>
      </c>
      <c r="K71" s="17" t="e">
        <f t="shared" si="12"/>
        <v>#DIV/0!</v>
      </c>
      <c r="L71" s="14">
        <f>'[1]2024_60-69 ΕΞΟΔΑ+ΟΜ 2'!J31</f>
        <v>7839.98</v>
      </c>
      <c r="M71" s="15">
        <f t="shared" si="13"/>
        <v>0.15487527471170701</v>
      </c>
      <c r="N71" s="10">
        <f>L71+'[1]2025 Ιούνιος'!N71</f>
        <v>54879.859999999986</v>
      </c>
      <c r="O71" s="15">
        <f t="shared" si="14"/>
        <v>0.16560374370909739</v>
      </c>
      <c r="P71" s="10"/>
      <c r="Q71" s="15">
        <f t="shared" si="15"/>
        <v>1.000000425171333</v>
      </c>
    </row>
    <row r="72" spans="1:17" ht="28.5" customHeight="1" x14ac:dyDescent="0.25">
      <c r="A72" s="67">
        <v>71</v>
      </c>
      <c r="B72" s="67">
        <v>29</v>
      </c>
      <c r="C72" s="74" t="str">
        <f>[1]ΑΝΤΙΣΤΟΙΧΙΣΗ!I215</f>
        <v>Αναλώσιμα τρόφιμα  (Ομάδα 2**)</v>
      </c>
      <c r="D72" s="14">
        <f>'[1]2025_60-69 ΕΞΟΔΑ+ΟΜ 2'!J32</f>
        <v>0</v>
      </c>
      <c r="E72" s="15">
        <f t="shared" si="9"/>
        <v>0</v>
      </c>
      <c r="F72" s="10">
        <f>D72+'[1]2025 Ιούνιος'!F72</f>
        <v>5806.2300000000005</v>
      </c>
      <c r="G72" s="15" t="e">
        <f t="shared" si="17"/>
        <v>#DIV/0!</v>
      </c>
      <c r="H72" s="14"/>
      <c r="I72" s="16" t="e">
        <f t="shared" si="11"/>
        <v>#DIV/0!</v>
      </c>
      <c r="J72" s="10">
        <f t="shared" si="16"/>
        <v>0</v>
      </c>
      <c r="K72" s="17" t="e">
        <f t="shared" si="12"/>
        <v>#DIV/0!</v>
      </c>
      <c r="L72" s="14">
        <f>'[1]2024_60-69 ΕΞΟΔΑ+ΟΜ 2'!J32</f>
        <v>3442.24</v>
      </c>
      <c r="M72" s="15">
        <f t="shared" si="13"/>
        <v>6.7999901227251386E-2</v>
      </c>
      <c r="N72" s="10">
        <f>L72+'[1]2025 Ιούνιος'!N72</f>
        <v>16724.72</v>
      </c>
      <c r="O72" s="15">
        <f t="shared" si="14"/>
        <v>5.0467990342657872E-2</v>
      </c>
      <c r="P72" s="10"/>
      <c r="Q72" s="15">
        <f t="shared" si="15"/>
        <v>2.8804783827027176</v>
      </c>
    </row>
    <row r="73" spans="1:17" ht="28.5" customHeight="1" x14ac:dyDescent="0.25">
      <c r="A73" s="67">
        <v>72</v>
      </c>
      <c r="B73" s="67">
        <v>30</v>
      </c>
      <c r="C73" s="74" t="str">
        <f>[1]ΑΝΤΙΣΤΟΙΧΙΣΗ!I216</f>
        <v>Υλικά Καθαριότητας (Ομάδα 2**)</v>
      </c>
      <c r="D73" s="14">
        <f>'[1]2025_60-69 ΕΞΟΔΑ+ΟΜ 2'!J33</f>
        <v>0</v>
      </c>
      <c r="E73" s="15">
        <f t="shared" si="9"/>
        <v>0</v>
      </c>
      <c r="F73" s="10">
        <f>D73+'[1]2025 Ιούνιος'!F73</f>
        <v>1179.54</v>
      </c>
      <c r="G73" s="15" t="e">
        <f t="shared" si="17"/>
        <v>#DIV/0!</v>
      </c>
      <c r="H73" s="14"/>
      <c r="I73" s="16" t="e">
        <f t="shared" si="11"/>
        <v>#DIV/0!</v>
      </c>
      <c r="J73" s="10">
        <f t="shared" si="16"/>
        <v>0</v>
      </c>
      <c r="K73" s="17" t="e">
        <f t="shared" si="12"/>
        <v>#DIV/0!</v>
      </c>
      <c r="L73" s="14">
        <f>'[1]2024_60-69 ΕΞΟΔΑ+ΟΜ 2'!J33</f>
        <v>0</v>
      </c>
      <c r="M73" s="15">
        <f t="shared" si="13"/>
        <v>0</v>
      </c>
      <c r="N73" s="10">
        <f>L73+'[1]2025 Ιούνιος'!N73</f>
        <v>0</v>
      </c>
      <c r="O73" s="15">
        <f t="shared" si="14"/>
        <v>0</v>
      </c>
      <c r="P73" s="10"/>
      <c r="Q73" s="15">
        <f t="shared" si="15"/>
        <v>0</v>
      </c>
    </row>
    <row r="74" spans="1:17" ht="28.5" customHeight="1" x14ac:dyDescent="0.25">
      <c r="A74" s="60">
        <v>73</v>
      </c>
      <c r="B74" s="60"/>
      <c r="C74" s="75" t="s">
        <v>163</v>
      </c>
      <c r="D74" s="7">
        <f>'[1]2025_60-69 ΕΞΟΔΑ+ΟΜ 2'!J3</f>
        <v>7839.9766666666674</v>
      </c>
      <c r="E74" s="21"/>
      <c r="F74" s="7">
        <f>'[1]2025_60-69 ΕΞΟΔΑ+ΟΜ 2'!W3</f>
        <v>240104.19666666666</v>
      </c>
      <c r="G74" s="21"/>
      <c r="H74" s="7">
        <f>SUM(H44:H73)</f>
        <v>0</v>
      </c>
      <c r="I74" s="21"/>
      <c r="J74" s="7">
        <f>SUM(J44:J73)</f>
        <v>0</v>
      </c>
      <c r="K74" s="21"/>
      <c r="L74" s="7">
        <f>SUM(L44:L73)</f>
        <v>50621.250000000007</v>
      </c>
      <c r="M74" s="21"/>
      <c r="N74" s="7">
        <f>SUM(N44:N73)</f>
        <v>331392.62899999996</v>
      </c>
      <c r="O74" s="21"/>
      <c r="P74" s="7">
        <f>SUM(P44:P73)</f>
        <v>0</v>
      </c>
      <c r="Q74" s="21"/>
    </row>
    <row r="75" spans="1:17" ht="33" customHeight="1" x14ac:dyDescent="0.25">
      <c r="A75" s="60">
        <v>74</v>
      </c>
      <c r="B75" s="60"/>
      <c r="C75" s="22" t="s">
        <v>18</v>
      </c>
      <c r="D75" s="7">
        <f>D43-D74</f>
        <v>0</v>
      </c>
      <c r="E75" s="21"/>
      <c r="F75" s="7">
        <f>F43-F74</f>
        <v>-1281.8600000000151</v>
      </c>
      <c r="G75" s="21"/>
      <c r="H75" s="7">
        <f>H43-H74</f>
        <v>0</v>
      </c>
      <c r="I75" s="21"/>
      <c r="J75" s="7">
        <f>J43-J74</f>
        <v>0</v>
      </c>
      <c r="K75" s="21"/>
      <c r="L75" s="7">
        <f>L43-L74</f>
        <v>0</v>
      </c>
      <c r="M75" s="21"/>
      <c r="N75" s="7">
        <f>N43-N74</f>
        <v>0</v>
      </c>
      <c r="O75" s="21"/>
      <c r="P75" s="7">
        <f>P43-P74</f>
        <v>0</v>
      </c>
      <c r="Q75" s="21"/>
    </row>
    <row r="76" spans="1:17" ht="27" customHeight="1" x14ac:dyDescent="0.25">
      <c r="A76" s="76">
        <v>75</v>
      </c>
      <c r="B76" s="76"/>
      <c r="C76" s="13" t="s">
        <v>32</v>
      </c>
      <c r="D76" s="23">
        <f>D38-D74</f>
        <v>-7839.9766666666674</v>
      </c>
      <c r="E76" s="24"/>
      <c r="F76" s="23">
        <f>F38-F74</f>
        <v>-24264.63082595868</v>
      </c>
      <c r="G76" s="24"/>
      <c r="H76" s="25">
        <f>H38-H74</f>
        <v>0</v>
      </c>
      <c r="I76" s="24" t="e">
        <f t="shared" ref="I76" si="18">H76/$I$39</f>
        <v>#DIV/0!</v>
      </c>
      <c r="J76" s="25">
        <f>J38-J74</f>
        <v>0</v>
      </c>
      <c r="K76" s="24"/>
      <c r="L76" s="77">
        <f>L38-L74</f>
        <v>30880.179999999986</v>
      </c>
      <c r="M76" s="24"/>
      <c r="N76" s="23">
        <f>N38-N74</f>
        <v>39539.809053097444</v>
      </c>
      <c r="O76" s="24"/>
      <c r="P76" s="23">
        <f>P38-P74</f>
        <v>-155092.87221238931</v>
      </c>
      <c r="Q76" s="24"/>
    </row>
    <row r="77" spans="1:17" ht="30.75" customHeight="1" x14ac:dyDescent="0.25">
      <c r="A77" s="78">
        <v>76</v>
      </c>
      <c r="B77" s="78"/>
      <c r="C77" s="78" t="s">
        <v>160</v>
      </c>
      <c r="D77" s="181" t="str">
        <f>[1]ΑΝΤΙΣΤΟΙΧΙΣΗ!$F$32</f>
        <v xml:space="preserve">ΠΡΑΓΜΑΤΟΠΟΙΗΘΕΝΤΑ ΜΗΝΟΣ ΤΡΕΧ. ΕΤΟΥΣ </v>
      </c>
      <c r="E77" s="181"/>
      <c r="F77" s="181"/>
      <c r="G77" s="181"/>
      <c r="H77" s="181" t="str">
        <f>[1]ΑΝΤΙΣΤΟΙΧΙΣΗ!$F$35</f>
        <v>ΠΡΟΥΠΟΛΟΓΙΣΜΟΣ ΤΡΕΧΟΝΤΟΣ ΕΤΟΥΣ</v>
      </c>
      <c r="I77" s="181"/>
      <c r="J77" s="181"/>
      <c r="K77" s="181"/>
      <c r="L77" s="181" t="str">
        <f>[1]ΑΝΤΙΣΤΟΙΧΙΣΗ!$F$68</f>
        <v>ΠΡΑΓΜΑΤΟΠΟΙΗΘΕΝΤΑ ΠΡΟΗΓΟΥΜΕΝΟΥ ΕΤΟΥΣ</v>
      </c>
      <c r="M77" s="181"/>
      <c r="N77" s="181"/>
      <c r="O77" s="181">
        <f>[1]ΑΝΤΙΣΤΟΙΧΙΣΗ!$D$33</f>
        <v>2024</v>
      </c>
      <c r="P77" s="182" t="str">
        <f>[1]ΑΝΤΙΣΤΟΙΧΙΣΗ!$F$100</f>
        <v xml:space="preserve">ΣΥΓΚΡΙΣΕΙΣ </v>
      </c>
      <c r="Q77" s="182">
        <f>[1]ΑΝΤΙΣΤΟΙΧΙΣΗ!$H$141</f>
        <v>2024</v>
      </c>
    </row>
    <row r="78" spans="1:17" ht="24.75" customHeight="1" x14ac:dyDescent="0.25">
      <c r="A78" s="19">
        <v>77</v>
      </c>
      <c r="B78" s="19"/>
      <c r="C78" s="5" t="s">
        <v>3</v>
      </c>
      <c r="D78" s="179" t="str">
        <f>[1]ΑΝΤΙΣΤΟΙΧΙΣΗ!$F$112</f>
        <v xml:space="preserve">ΙΟΥΛΙΟΣ ΤΡΕΧΟΝ ΕΤΟΣ </v>
      </c>
      <c r="E78" s="179"/>
      <c r="F78" s="179"/>
      <c r="G78" s="61">
        <f>[1]ΑΝΤΙΣΤΟΙΧΙΣΗ!$D$34</f>
        <v>2025</v>
      </c>
      <c r="H78" s="179" t="str">
        <f>[1]ΑΝΤΙΣΤΟΙΧΙΣΗ!$F$112</f>
        <v xml:space="preserve">ΙΟΥΛΙΟΣ ΤΡΕΧΟΝ ΕΤΟΣ </v>
      </c>
      <c r="I78" s="179"/>
      <c r="J78" s="179"/>
      <c r="K78" s="61">
        <f>[1]ΑΝΤΙΣΤΟΙΧΙΣΗ!$D$34</f>
        <v>2025</v>
      </c>
      <c r="L78" s="179" t="str">
        <f>[1]ΑΝΤΙΣΤΟΙΧΙΣΗ!$F$126</f>
        <v>ΙΟΥΛΙΟΣ ΠΡΟΗΓΟΥΜΕΝΟΥ ΕΤΟΥΣ</v>
      </c>
      <c r="M78" s="179"/>
      <c r="N78" s="179"/>
      <c r="O78" s="61">
        <f>[1]ΑΝΤΙΣΤΟΙΧΙΣΗ!$D$33</f>
        <v>2024</v>
      </c>
      <c r="P78" s="179"/>
      <c r="Q78" s="179"/>
    </row>
    <row r="79" spans="1:17" ht="15" customHeight="1" x14ac:dyDescent="0.25">
      <c r="A79" s="69">
        <v>78</v>
      </c>
      <c r="B79" s="69" t="s">
        <v>33</v>
      </c>
      <c r="C79" s="62" t="s">
        <v>164</v>
      </c>
      <c r="D79" s="62" t="s">
        <v>162</v>
      </c>
      <c r="E79" s="63" t="s">
        <v>35</v>
      </c>
      <c r="F79" s="63" t="s">
        <v>36</v>
      </c>
      <c r="G79" s="63" t="s">
        <v>27</v>
      </c>
      <c r="H79" s="63" t="s">
        <v>38</v>
      </c>
      <c r="I79" s="63" t="s">
        <v>39</v>
      </c>
      <c r="J79" s="63" t="s">
        <v>36</v>
      </c>
      <c r="K79" s="63" t="s">
        <v>27</v>
      </c>
      <c r="L79" s="63" t="s">
        <v>38</v>
      </c>
      <c r="M79" s="63" t="s">
        <v>39</v>
      </c>
      <c r="N79" s="63" t="s">
        <v>36</v>
      </c>
      <c r="O79" s="63" t="s">
        <v>27</v>
      </c>
      <c r="P79" s="63" t="s">
        <v>28</v>
      </c>
      <c r="Q79" s="63" t="s">
        <v>40</v>
      </c>
    </row>
    <row r="80" spans="1:17" ht="15" customHeight="1" x14ac:dyDescent="0.25">
      <c r="A80" s="19">
        <v>79</v>
      </c>
      <c r="B80" s="19" t="s">
        <v>2</v>
      </c>
      <c r="C80" s="75" t="s">
        <v>165</v>
      </c>
      <c r="D80" s="7">
        <f>SUM(D81:D110)</f>
        <v>0</v>
      </c>
      <c r="E80" s="8"/>
      <c r="F80" s="7">
        <f>SUM(F81:F110)</f>
        <v>46297.34</v>
      </c>
      <c r="G80" s="8"/>
      <c r="H80" s="7">
        <f>SUM(H81:H110)</f>
        <v>0</v>
      </c>
      <c r="I80" s="8"/>
      <c r="J80" s="7">
        <f>SUM(J81:J110)</f>
        <v>0</v>
      </c>
      <c r="K80" s="8"/>
      <c r="L80" s="7">
        <f>SUM(L81:L110)</f>
        <v>6776.14</v>
      </c>
      <c r="M80" s="8"/>
      <c r="N80" s="7">
        <f>SUM(N81:N110)</f>
        <v>44921.570000000007</v>
      </c>
      <c r="O80" s="8"/>
      <c r="P80" s="7">
        <f>SUM(P81:P110)</f>
        <v>0</v>
      </c>
      <c r="Q80" s="8"/>
    </row>
    <row r="81" spans="1:17" ht="15" customHeight="1" x14ac:dyDescent="0.25">
      <c r="A81" s="67">
        <v>80</v>
      </c>
      <c r="B81" s="67">
        <v>1</v>
      </c>
      <c r="C81" s="45" t="str">
        <f>[1]ΑΝΤΙΣΤΟΙΧΙΣΗ!L187</f>
        <v>Μικτές Αποδοχές Developent Department (A.K.Ddep)</v>
      </c>
      <c r="D81" s="79">
        <f>'[1]2025_60-69 ΕΞΟΔΑ+ΟΜ 2'!J37</f>
        <v>0</v>
      </c>
      <c r="E81" s="15" t="e">
        <f>D81/$D$80</f>
        <v>#DIV/0!</v>
      </c>
      <c r="F81" s="79">
        <f>'[1]2025 Ιούνιος'!F81+'[1]2025 Ιούλιος'!D81</f>
        <v>9451.0400000000009</v>
      </c>
      <c r="G81" s="15">
        <f>F81/$F$80</f>
        <v>0.204137861916041</v>
      </c>
      <c r="H81" s="14"/>
      <c r="I81" s="26" t="e">
        <f>H81/$H$80</f>
        <v>#DIV/0!</v>
      </c>
      <c r="J81" s="27"/>
      <c r="K81" s="27" t="e">
        <f>J81/$J$80</f>
        <v>#DIV/0!</v>
      </c>
      <c r="L81" s="79">
        <f>'[1]2024_60-69 ΕΞΟΔΑ+ΟΜ 2'!J35</f>
        <v>1527.26</v>
      </c>
      <c r="M81" s="15">
        <f>L81/$L$80</f>
        <v>0.22538790520857005</v>
      </c>
      <c r="N81" s="10">
        <f>L81+'[1]2025 Ιούνιος'!N81</f>
        <v>11828.72</v>
      </c>
      <c r="O81" s="15">
        <f>N81/$N$80</f>
        <v>0.2633193808675876</v>
      </c>
      <c r="P81" s="27"/>
      <c r="Q81" s="28" t="e">
        <f>SUM(D81:P81)</f>
        <v>#DIV/0!</v>
      </c>
    </row>
    <row r="82" spans="1:17" ht="15" customHeight="1" x14ac:dyDescent="0.25">
      <c r="A82" s="67">
        <v>81</v>
      </c>
      <c r="B82" s="67">
        <v>2</v>
      </c>
      <c r="C82" s="44" t="str">
        <f>[1]ΑΝΤΙΣΤΟΙΧΙΣΗ!L188</f>
        <v>Μικτές Αποδοχές Reservation department (Α.Κ.RDep )</v>
      </c>
      <c r="D82" s="79">
        <f>'[1]2025_60-69 ΕΞΟΔΑ+ΟΜ 2'!J38</f>
        <v>0</v>
      </c>
      <c r="E82" s="15" t="e">
        <f t="shared" ref="E82:E105" si="19">D82/$D$80</f>
        <v>#DIV/0!</v>
      </c>
      <c r="F82" s="79">
        <f>'[1]2025 Ιούνιος'!F82+'[1]2025 Ιούλιος'!D82</f>
        <v>10153.07</v>
      </c>
      <c r="G82" s="15">
        <f t="shared" ref="G82:G105" si="20">F82/$F$80</f>
        <v>0.21930136806995823</v>
      </c>
      <c r="H82" s="14"/>
      <c r="I82" s="26" t="e">
        <f t="shared" ref="I82:I105" si="21">H82/$H$80</f>
        <v>#DIV/0!</v>
      </c>
      <c r="J82" s="27"/>
      <c r="K82" s="27" t="e">
        <f t="shared" ref="K82:K105" si="22">J82/$J$80</f>
        <v>#DIV/0!</v>
      </c>
      <c r="L82" s="79">
        <f>'[1]2024_60-69 ΕΞΟΔΑ+ΟΜ 2'!J36</f>
        <v>786.42</v>
      </c>
      <c r="M82" s="15">
        <f t="shared" ref="M82:M105" si="23">L82/$L$80</f>
        <v>0.1160572243194503</v>
      </c>
      <c r="N82" s="10">
        <f>L82+'[1]2025 Ιούνιος'!N82</f>
        <v>6593.01</v>
      </c>
      <c r="O82" s="15">
        <f t="shared" ref="O82:O105" si="24">N82/$N$80</f>
        <v>0.14676713213718931</v>
      </c>
      <c r="P82" s="27"/>
      <c r="Q82" s="28" t="e">
        <f t="shared" ref="Q82:Q105" si="25">SUM(D82:P82)</f>
        <v>#DIV/0!</v>
      </c>
    </row>
    <row r="83" spans="1:17" ht="24.75" customHeight="1" x14ac:dyDescent="0.25">
      <c r="A83" s="67">
        <v>82</v>
      </c>
      <c r="B83" s="67">
        <v>3</v>
      </c>
      <c r="C83" s="44" t="str">
        <f>[1]ΑΝΤΙΣΤΟΙΧΙΣΗ!L189</f>
        <v>Μικτές Αποδοχές Marketing (Α.Κ.MDep )</v>
      </c>
      <c r="D83" s="79">
        <f>'[1]2025_60-69 ΕΞΟΔΑ+ΟΜ 2'!J39</f>
        <v>0</v>
      </c>
      <c r="E83" s="15" t="e">
        <f t="shared" si="19"/>
        <v>#DIV/0!</v>
      </c>
      <c r="F83" s="79">
        <f>'[1]2025 Ιούνιος'!F83+'[1]2025 Ιούλιος'!D83</f>
        <v>5921.02</v>
      </c>
      <c r="G83" s="15">
        <f t="shared" si="20"/>
        <v>0.12789114882194097</v>
      </c>
      <c r="H83" s="14"/>
      <c r="I83" s="26" t="e">
        <f t="shared" si="21"/>
        <v>#DIV/0!</v>
      </c>
      <c r="J83" s="27"/>
      <c r="K83" s="27" t="e">
        <f t="shared" si="22"/>
        <v>#DIV/0!</v>
      </c>
      <c r="L83" s="79">
        <f>'[1]2024_60-69 ΕΞΟΔΑ+ΟΜ 2'!J37</f>
        <v>1738.73</v>
      </c>
      <c r="M83" s="15">
        <f t="shared" si="23"/>
        <v>0.25659593810045245</v>
      </c>
      <c r="N83" s="10">
        <f>L83+'[1]2025 Ιούνιος'!N83</f>
        <v>10477.5</v>
      </c>
      <c r="O83" s="15">
        <f t="shared" si="24"/>
        <v>0.23323984446670049</v>
      </c>
      <c r="P83" s="27"/>
      <c r="Q83" s="28" t="e">
        <f t="shared" si="25"/>
        <v>#DIV/0!</v>
      </c>
    </row>
    <row r="84" spans="1:17" ht="14.25" customHeight="1" x14ac:dyDescent="0.25">
      <c r="A84" s="67">
        <v>83</v>
      </c>
      <c r="B84" s="67">
        <v>4</v>
      </c>
      <c r="C84" s="44" t="str">
        <f>[1]ΑΝΤΙΣΤΟΙΧΙΣΗ!L190</f>
        <v>Μικτές Αποδοχές Sales (Α.Κ.SDep )</v>
      </c>
      <c r="D84" s="79">
        <f>'[1]2025_60-69 ΕΞΟΔΑ+ΟΜ 2'!J40</f>
        <v>0</v>
      </c>
      <c r="E84" s="15" t="e">
        <f t="shared" si="19"/>
        <v>#DIV/0!</v>
      </c>
      <c r="F84" s="79">
        <f>'[1]2025 Ιούνιος'!F84+'[1]2025 Ιούλιος'!D84</f>
        <v>6270.86</v>
      </c>
      <c r="G84" s="15">
        <f t="shared" si="20"/>
        <v>0.13544752247105341</v>
      </c>
      <c r="H84" s="14"/>
      <c r="I84" s="26" t="e">
        <f t="shared" si="21"/>
        <v>#DIV/0!</v>
      </c>
      <c r="J84" s="27"/>
      <c r="K84" s="27" t="e">
        <f t="shared" si="22"/>
        <v>#DIV/0!</v>
      </c>
      <c r="L84" s="79">
        <f>'[1]2024_60-69 ΕΞΟΔΑ+ΟΜ 2'!J38</f>
        <v>0</v>
      </c>
      <c r="M84" s="15">
        <f t="shared" si="23"/>
        <v>0</v>
      </c>
      <c r="N84" s="10">
        <f>L84+'[1]2025 Ιούνιος'!N84</f>
        <v>0</v>
      </c>
      <c r="O84" s="15">
        <f t="shared" si="24"/>
        <v>0</v>
      </c>
      <c r="P84" s="27"/>
      <c r="Q84" s="28" t="e">
        <f t="shared" si="25"/>
        <v>#DIV/0!</v>
      </c>
    </row>
    <row r="85" spans="1:17" ht="15" customHeight="1" x14ac:dyDescent="0.25">
      <c r="A85" s="67">
        <v>84</v>
      </c>
      <c r="B85" s="67">
        <v>5</v>
      </c>
      <c r="C85" s="44" t="str">
        <f>[1]ΑΝΤΙΣΤΟΙΧΙΣΗ!L191</f>
        <v>Ασφαλιστικές εισφορές (Α.Κ.DDep)</v>
      </c>
      <c r="D85" s="79">
        <f>'[1]2025_60-69 ΕΞΟΔΑ+ΟΜ 2'!J41</f>
        <v>0</v>
      </c>
      <c r="E85" s="15" t="e">
        <f t="shared" si="19"/>
        <v>#DIV/0!</v>
      </c>
      <c r="F85" s="79">
        <f>'[1]2025 Ιούνιος'!F85+'[1]2025 Ιούλιος'!D85</f>
        <v>1913.23</v>
      </c>
      <c r="G85" s="15">
        <f t="shared" si="20"/>
        <v>4.1324836372888814E-2</v>
      </c>
      <c r="H85" s="14"/>
      <c r="I85" s="26" t="e">
        <f t="shared" si="21"/>
        <v>#DIV/0!</v>
      </c>
      <c r="J85" s="27"/>
      <c r="K85" s="27" t="e">
        <f t="shared" si="22"/>
        <v>#DIV/0!</v>
      </c>
      <c r="L85" s="79">
        <f>'[1]2024_60-69 ΕΞΟΔΑ+ΟΜ 2'!J39</f>
        <v>340.43</v>
      </c>
      <c r="M85" s="15">
        <f t="shared" si="23"/>
        <v>5.0239516893098426E-2</v>
      </c>
      <c r="N85" s="10">
        <f>L85+'[1]2025 Ιούνιος'!N85</f>
        <v>2343.79</v>
      </c>
      <c r="O85" s="15">
        <f t="shared" si="24"/>
        <v>5.2175157724896962E-2</v>
      </c>
      <c r="P85" s="27"/>
      <c r="Q85" s="28" t="e">
        <f t="shared" si="25"/>
        <v>#DIV/0!</v>
      </c>
    </row>
    <row r="86" spans="1:17" ht="15" customHeight="1" x14ac:dyDescent="0.25">
      <c r="A86" s="67">
        <v>85</v>
      </c>
      <c r="B86" s="67">
        <v>6</v>
      </c>
      <c r="C86" s="71" t="str">
        <f>[1]ΑΝΤΙΣΤΟΙΧΙΣΗ!L192</f>
        <v>Ασφαλιστικές εισφορές (Α.Κ.RDep)</v>
      </c>
      <c r="D86" s="79">
        <f>'[1]2025_60-69 ΕΞΟΔΑ+ΟΜ 2'!J42</f>
        <v>0</v>
      </c>
      <c r="E86" s="15" t="e">
        <f t="shared" si="19"/>
        <v>#DIV/0!</v>
      </c>
      <c r="F86" s="79">
        <f>'[1]2025 Ιούνιος'!F86+'[1]2025 Ιούλιος'!D86</f>
        <v>2080.4</v>
      </c>
      <c r="G86" s="15">
        <f t="shared" si="20"/>
        <v>4.4935626971225565E-2</v>
      </c>
      <c r="H86" s="14"/>
      <c r="I86" s="26" t="e">
        <f t="shared" si="21"/>
        <v>#DIV/0!</v>
      </c>
      <c r="J86" s="27"/>
      <c r="K86" s="27" t="e">
        <f t="shared" si="22"/>
        <v>#DIV/0!</v>
      </c>
      <c r="L86" s="79">
        <f>'[1]2024_60-69 ΕΞΟΔΑ+ΟΜ 2'!J40</f>
        <v>175.29</v>
      </c>
      <c r="M86" s="15">
        <f t="shared" si="23"/>
        <v>2.5868709914494092E-2</v>
      </c>
      <c r="N86" s="10">
        <f>L86+'[1]2025 Ιούνιος'!N86</f>
        <v>1688.34</v>
      </c>
      <c r="O86" s="15">
        <f t="shared" si="24"/>
        <v>3.7584171701924032E-2</v>
      </c>
      <c r="P86" s="27"/>
      <c r="Q86" s="28" t="e">
        <f t="shared" si="25"/>
        <v>#DIV/0!</v>
      </c>
    </row>
    <row r="87" spans="1:17" ht="15" customHeight="1" x14ac:dyDescent="0.25">
      <c r="A87" s="67">
        <v>86</v>
      </c>
      <c r="B87" s="67">
        <v>7</v>
      </c>
      <c r="C87" s="71" t="str">
        <f>[1]ΑΝΤΙΣΤΟΙΧΙΣΗ!L193</f>
        <v>Ασφαλιστικές εισφορές (Α.Κ.MDep)</v>
      </c>
      <c r="D87" s="79">
        <f>'[1]2025_60-69 ΕΞΟΔΑ+ΟΜ 2'!J43</f>
        <v>0</v>
      </c>
      <c r="E87" s="15" t="e">
        <f t="shared" si="19"/>
        <v>#DIV/0!</v>
      </c>
      <c r="F87" s="79">
        <f>'[1]2025 Ιούνιος'!F87+'[1]2025 Ιούλιος'!D87</f>
        <v>901.2</v>
      </c>
      <c r="G87" s="15">
        <f t="shared" si="20"/>
        <v>1.9465481170192502E-2</v>
      </c>
      <c r="H87" s="14"/>
      <c r="I87" s="26" t="e">
        <f t="shared" si="21"/>
        <v>#DIV/0!</v>
      </c>
      <c r="J87" s="27"/>
      <c r="K87" s="27" t="e">
        <f t="shared" si="22"/>
        <v>#DIV/0!</v>
      </c>
      <c r="L87" s="79">
        <f>'[1]2024_60-69 ΕΞΟΔΑ+ΟΜ 2'!J41</f>
        <v>271.76</v>
      </c>
      <c r="M87" s="15">
        <f t="shared" si="23"/>
        <v>4.0105428754423605E-2</v>
      </c>
      <c r="N87" s="10">
        <f>L87+'[1]2025 Ιούνιος'!N87</f>
        <v>1970.91</v>
      </c>
      <c r="O87" s="15">
        <f t="shared" si="24"/>
        <v>4.3874468323346662E-2</v>
      </c>
      <c r="P87" s="27"/>
      <c r="Q87" s="28" t="e">
        <f t="shared" si="25"/>
        <v>#DIV/0!</v>
      </c>
    </row>
    <row r="88" spans="1:17" ht="15" customHeight="1" x14ac:dyDescent="0.25">
      <c r="A88" s="67">
        <v>87</v>
      </c>
      <c r="B88" s="67">
        <v>8</v>
      </c>
      <c r="C88" s="71" t="str">
        <f>[1]ΑΝΤΙΣΤΟΙΧΙΣΗ!L194</f>
        <v>Ασφαλιστικές εισφορές (Α.Κ.SDep)</v>
      </c>
      <c r="D88" s="79">
        <f>'[1]2025_60-69 ΕΞΟΔΑ+ΟΜ 2'!J44</f>
        <v>0</v>
      </c>
      <c r="E88" s="15" t="e">
        <f t="shared" si="19"/>
        <v>#DIV/0!</v>
      </c>
      <c r="F88" s="79">
        <f>'[1]2025 Ιούνιος'!F88+'[1]2025 Ιούλιος'!D88</f>
        <v>880.69999999999993</v>
      </c>
      <c r="G88" s="15">
        <f t="shared" si="20"/>
        <v>1.9022691152450658E-2</v>
      </c>
      <c r="H88" s="14"/>
      <c r="I88" s="26" t="e">
        <f t="shared" si="21"/>
        <v>#DIV/0!</v>
      </c>
      <c r="J88" s="27"/>
      <c r="K88" s="27" t="e">
        <f t="shared" si="22"/>
        <v>#DIV/0!</v>
      </c>
      <c r="L88" s="79">
        <f>'[1]2024_60-69 ΕΞΟΔΑ+ΟΜ 2'!J42</f>
        <v>0</v>
      </c>
      <c r="M88" s="15">
        <f t="shared" si="23"/>
        <v>0</v>
      </c>
      <c r="N88" s="10">
        <f>L88+'[1]2025 Ιούνιος'!N88</f>
        <v>0</v>
      </c>
      <c r="O88" s="15">
        <f t="shared" si="24"/>
        <v>0</v>
      </c>
      <c r="P88" s="27"/>
      <c r="Q88" s="28" t="e">
        <f t="shared" si="25"/>
        <v>#DIV/0!</v>
      </c>
    </row>
    <row r="89" spans="1:17" ht="28.5" customHeight="1" x14ac:dyDescent="0.25">
      <c r="A89" s="67">
        <v>88</v>
      </c>
      <c r="B89" s="67">
        <v>9</v>
      </c>
      <c r="C89" s="72" t="str">
        <f>[1]ΑΝΤΙΣΤΟΙΧΙΣΗ!L195</f>
        <v>Ενοίκιο</v>
      </c>
      <c r="D89" s="79">
        <f>'[1]2025_60-69 ΕΞΟΔΑ+ΟΜ 2'!J45</f>
        <v>0</v>
      </c>
      <c r="E89" s="15" t="e">
        <f t="shared" si="19"/>
        <v>#DIV/0!</v>
      </c>
      <c r="F89" s="79">
        <f>'[1]2025 Ιούνιος'!F89+'[1]2025 Ιούλιος'!D89</f>
        <v>0</v>
      </c>
      <c r="G89" s="15">
        <f t="shared" si="20"/>
        <v>0</v>
      </c>
      <c r="H89" s="80"/>
      <c r="I89" s="26" t="e">
        <f t="shared" si="21"/>
        <v>#DIV/0!</v>
      </c>
      <c r="J89" s="80"/>
      <c r="K89" s="27" t="e">
        <f t="shared" si="22"/>
        <v>#DIV/0!</v>
      </c>
      <c r="L89" s="79">
        <f>'[1]2024_60-69 ΕΞΟΔΑ+ΟΜ 2'!J43</f>
        <v>0</v>
      </c>
      <c r="M89" s="15">
        <f t="shared" si="23"/>
        <v>0</v>
      </c>
      <c r="N89" s="10">
        <f>L89+'[1]2025 Ιούνιος'!N89</f>
        <v>0</v>
      </c>
      <c r="O89" s="15">
        <f t="shared" si="24"/>
        <v>0</v>
      </c>
      <c r="P89" s="80"/>
      <c r="Q89" s="28" t="e">
        <f t="shared" si="25"/>
        <v>#DIV/0!</v>
      </c>
    </row>
    <row r="90" spans="1:17" ht="42.75" customHeight="1" x14ac:dyDescent="0.25">
      <c r="A90" s="67">
        <v>89</v>
      </c>
      <c r="B90" s="67">
        <v>10</v>
      </c>
      <c r="C90" s="45" t="str">
        <f>[1]ΑΝΤΙΣΤΟΙΧΙΣΗ!L196</f>
        <v xml:space="preserve">Χαρτόσημο ενοικίων </v>
      </c>
      <c r="D90" s="79">
        <f>'[1]2025_60-69 ΕΞΟΔΑ+ΟΜ 2'!J46</f>
        <v>0</v>
      </c>
      <c r="E90" s="15" t="e">
        <f t="shared" si="19"/>
        <v>#DIV/0!</v>
      </c>
      <c r="F90" s="79">
        <f>'[1]2025 Ιούνιος'!F90+'[1]2025 Ιούλιος'!D90</f>
        <v>0</v>
      </c>
      <c r="G90" s="15">
        <f t="shared" si="20"/>
        <v>0</v>
      </c>
      <c r="H90" s="80"/>
      <c r="I90" s="26" t="e">
        <f t="shared" si="21"/>
        <v>#DIV/0!</v>
      </c>
      <c r="J90" s="80"/>
      <c r="K90" s="27" t="e">
        <f t="shared" si="22"/>
        <v>#DIV/0!</v>
      </c>
      <c r="L90" s="79">
        <f>'[1]2024_60-69 ΕΞΟΔΑ+ΟΜ 2'!J44</f>
        <v>0</v>
      </c>
      <c r="M90" s="15">
        <f t="shared" si="23"/>
        <v>0</v>
      </c>
      <c r="N90" s="10">
        <f>L90+'[1]2025 Ιούνιος'!N90</f>
        <v>0</v>
      </c>
      <c r="O90" s="15">
        <f t="shared" si="24"/>
        <v>0</v>
      </c>
      <c r="P90" s="80"/>
      <c r="Q90" s="28" t="e">
        <f t="shared" si="25"/>
        <v>#DIV/0!</v>
      </c>
    </row>
    <row r="91" spans="1:17" ht="15" customHeight="1" x14ac:dyDescent="0.25">
      <c r="A91" s="67">
        <v>90</v>
      </c>
      <c r="B91" s="67">
        <v>11</v>
      </c>
      <c r="C91" s="45" t="str">
        <f>[1]ΑΝΤΙΣΤΟΙΧΙΣΗ!L197</f>
        <v xml:space="preserve">Κοινόχρηστες Δαπάνες </v>
      </c>
      <c r="D91" s="79">
        <f>'[1]2025_60-69 ΕΞΟΔΑ+ΟΜ 2'!J47</f>
        <v>0</v>
      </c>
      <c r="E91" s="15" t="e">
        <f t="shared" si="19"/>
        <v>#DIV/0!</v>
      </c>
      <c r="F91" s="79">
        <f>'[1]2025 Ιούνιος'!F91+'[1]2025 Ιούλιος'!D91</f>
        <v>0</v>
      </c>
      <c r="G91" s="15">
        <f t="shared" si="20"/>
        <v>0</v>
      </c>
      <c r="H91" s="80"/>
      <c r="I91" s="26" t="e">
        <f t="shared" si="21"/>
        <v>#DIV/0!</v>
      </c>
      <c r="J91" s="80"/>
      <c r="K91" s="27" t="e">
        <f t="shared" si="22"/>
        <v>#DIV/0!</v>
      </c>
      <c r="L91" s="79">
        <f>'[1]2024_60-69 ΕΞΟΔΑ+ΟΜ 2'!J45</f>
        <v>0</v>
      </c>
      <c r="M91" s="15">
        <f t="shared" si="23"/>
        <v>0</v>
      </c>
      <c r="N91" s="10">
        <f>L91+'[1]2025 Ιούνιος'!N91</f>
        <v>0</v>
      </c>
      <c r="O91" s="15">
        <f t="shared" si="24"/>
        <v>0</v>
      </c>
      <c r="P91" s="80"/>
      <c r="Q91" s="28" t="e">
        <f t="shared" si="25"/>
        <v>#DIV/0!</v>
      </c>
    </row>
    <row r="92" spans="1:17" ht="15" customHeight="1" x14ac:dyDescent="0.25">
      <c r="A92" s="67">
        <v>91</v>
      </c>
      <c r="B92" s="67">
        <v>12</v>
      </c>
      <c r="C92" s="71" t="str">
        <f>[1]ΑΝΤΙΣΤΟΙΧΙΣΗ!L198</f>
        <v xml:space="preserve">Ενέργεια </v>
      </c>
      <c r="D92" s="79">
        <f>'[1]2025_60-69 ΕΞΟΔΑ+ΟΜ 2'!J48</f>
        <v>0</v>
      </c>
      <c r="E92" s="15" t="e">
        <f t="shared" si="19"/>
        <v>#DIV/0!</v>
      </c>
      <c r="F92" s="79">
        <f>'[1]2025 Ιούνιος'!F92+'[1]2025 Ιούλιος'!D92</f>
        <v>0</v>
      </c>
      <c r="G92" s="15">
        <f t="shared" si="20"/>
        <v>0</v>
      </c>
      <c r="H92" s="14"/>
      <c r="I92" s="26" t="e">
        <f t="shared" si="21"/>
        <v>#DIV/0!</v>
      </c>
      <c r="J92" s="27"/>
      <c r="K92" s="27" t="e">
        <f t="shared" si="22"/>
        <v>#DIV/0!</v>
      </c>
      <c r="L92" s="79">
        <f>'[1]2024_60-69 ΕΞΟΔΑ+ΟΜ 2'!J46</f>
        <v>0</v>
      </c>
      <c r="M92" s="15">
        <f t="shared" si="23"/>
        <v>0</v>
      </c>
      <c r="N92" s="10">
        <f>L92+'[1]2025 Ιούνιος'!N92</f>
        <v>0</v>
      </c>
      <c r="O92" s="15">
        <f t="shared" si="24"/>
        <v>0</v>
      </c>
      <c r="P92" s="27"/>
      <c r="Q92" s="28" t="e">
        <f t="shared" si="25"/>
        <v>#DIV/0!</v>
      </c>
    </row>
    <row r="93" spans="1:17" ht="15" customHeight="1" x14ac:dyDescent="0.25">
      <c r="A93" s="67">
        <v>92</v>
      </c>
      <c r="B93" s="67">
        <v>13</v>
      </c>
      <c r="C93" s="45" t="str">
        <f>[1]ΑΝΤΙΣΤΟΙΧΙΣΗ!L199</f>
        <v xml:space="preserve">Τηλεπικοινωνίες (Τηλεφωνία &amp; Διαδίκτυο) </v>
      </c>
      <c r="D93" s="79">
        <f>'[1]2025_60-69 ΕΞΟΔΑ+ΟΜ 2'!J49</f>
        <v>0</v>
      </c>
      <c r="E93" s="15" t="e">
        <f t="shared" si="19"/>
        <v>#DIV/0!</v>
      </c>
      <c r="F93" s="79">
        <f>'[1]2025 Ιούνιος'!F93+'[1]2025 Ιούλιος'!D93</f>
        <v>0</v>
      </c>
      <c r="G93" s="15">
        <f t="shared" si="20"/>
        <v>0</v>
      </c>
      <c r="H93" s="14"/>
      <c r="I93" s="26" t="e">
        <f t="shared" si="21"/>
        <v>#DIV/0!</v>
      </c>
      <c r="J93" s="27"/>
      <c r="K93" s="27" t="e">
        <f t="shared" si="22"/>
        <v>#DIV/0!</v>
      </c>
      <c r="L93" s="79">
        <f>'[1]2024_60-69 ΕΞΟΔΑ+ΟΜ 2'!J47</f>
        <v>0</v>
      </c>
      <c r="M93" s="15">
        <f t="shared" si="23"/>
        <v>0</v>
      </c>
      <c r="N93" s="10">
        <f>L93+'[1]2025 Ιούνιος'!N93</f>
        <v>0</v>
      </c>
      <c r="O93" s="15">
        <f t="shared" si="24"/>
        <v>0</v>
      </c>
      <c r="P93" s="27"/>
      <c r="Q93" s="28" t="e">
        <f t="shared" si="25"/>
        <v>#DIV/0!</v>
      </c>
    </row>
    <row r="94" spans="1:17" ht="15" customHeight="1" x14ac:dyDescent="0.25">
      <c r="A94" s="67">
        <v>93</v>
      </c>
      <c r="B94" s="67">
        <v>14</v>
      </c>
      <c r="C94" s="45" t="str">
        <f>[1]ΑΝΤΙΣΤΟΙΧΙΣΗ!L200</f>
        <v xml:space="preserve">Ύδρευση </v>
      </c>
      <c r="D94" s="79">
        <f>'[1]2025_60-69 ΕΞΟΔΑ+ΟΜ 2'!J50</f>
        <v>0</v>
      </c>
      <c r="E94" s="15" t="e">
        <f t="shared" si="19"/>
        <v>#DIV/0!</v>
      </c>
      <c r="F94" s="79">
        <f>'[1]2025 Ιούνιος'!F94+'[1]2025 Ιούλιος'!D94</f>
        <v>0</v>
      </c>
      <c r="G94" s="15">
        <f t="shared" si="20"/>
        <v>0</v>
      </c>
      <c r="H94" s="81"/>
      <c r="I94" s="26" t="e">
        <f t="shared" si="21"/>
        <v>#DIV/0!</v>
      </c>
      <c r="J94" s="81"/>
      <c r="K94" s="27" t="e">
        <f t="shared" si="22"/>
        <v>#DIV/0!</v>
      </c>
      <c r="L94" s="79">
        <f>'[1]2024_60-69 ΕΞΟΔΑ+ΟΜ 2'!J48</f>
        <v>0</v>
      </c>
      <c r="M94" s="15">
        <f t="shared" si="23"/>
        <v>0</v>
      </c>
      <c r="N94" s="10">
        <f>L94+'[1]2025 Ιούνιος'!N94</f>
        <v>0</v>
      </c>
      <c r="O94" s="15">
        <f t="shared" si="24"/>
        <v>0</v>
      </c>
      <c r="P94" s="81"/>
      <c r="Q94" s="28" t="e">
        <f t="shared" si="25"/>
        <v>#DIV/0!</v>
      </c>
    </row>
    <row r="95" spans="1:17" ht="28.5" customHeight="1" x14ac:dyDescent="0.25">
      <c r="A95" s="67">
        <v>94</v>
      </c>
      <c r="B95" s="67">
        <v>15</v>
      </c>
      <c r="C95" s="45" t="str">
        <f>[1]ΑΝΤΙΣΤΟΙΧΙΣΗ!L201</f>
        <v xml:space="preserve">Ασφάλιστρα </v>
      </c>
      <c r="D95" s="79">
        <f>'[1]2025_60-69 ΕΞΟΔΑ+ΟΜ 2'!J51</f>
        <v>0</v>
      </c>
      <c r="E95" s="15" t="e">
        <f t="shared" si="19"/>
        <v>#DIV/0!</v>
      </c>
      <c r="F95" s="79">
        <f>'[1]2025 Ιούνιος'!F95+'[1]2025 Ιούλιος'!D95</f>
        <v>0</v>
      </c>
      <c r="G95" s="15">
        <f t="shared" si="20"/>
        <v>0</v>
      </c>
      <c r="H95" s="14"/>
      <c r="I95" s="26" t="e">
        <f t="shared" si="21"/>
        <v>#DIV/0!</v>
      </c>
      <c r="J95" s="27"/>
      <c r="K95" s="27" t="e">
        <f t="shared" si="22"/>
        <v>#DIV/0!</v>
      </c>
      <c r="L95" s="79">
        <f>'[1]2024_60-69 ΕΞΟΔΑ+ΟΜ 2'!J49</f>
        <v>0</v>
      </c>
      <c r="M95" s="15">
        <f t="shared" si="23"/>
        <v>0</v>
      </c>
      <c r="N95" s="10">
        <f>L95+'[1]2025 Ιούνιος'!N95</f>
        <v>246.76</v>
      </c>
      <c r="O95" s="15">
        <f t="shared" si="24"/>
        <v>5.4931294698738259E-3</v>
      </c>
      <c r="P95" s="27"/>
      <c r="Q95" s="28" t="e">
        <f t="shared" si="25"/>
        <v>#DIV/0!</v>
      </c>
    </row>
    <row r="96" spans="1:17" ht="15" customHeight="1" x14ac:dyDescent="0.25">
      <c r="A96" s="67">
        <v>95</v>
      </c>
      <c r="B96" s="67">
        <v>16</v>
      </c>
      <c r="C96" s="45" t="str">
        <f>[1]ΑΝΤΙΣΤΟΙΧΙΣΗ!L202</f>
        <v xml:space="preserve">Έντυπα και γραφική Ύλη </v>
      </c>
      <c r="D96" s="79">
        <f>'[1]2025_60-69 ΕΞΟΔΑ+ΟΜ 2'!J52</f>
        <v>0</v>
      </c>
      <c r="E96" s="15" t="e">
        <f t="shared" si="19"/>
        <v>#DIV/0!</v>
      </c>
      <c r="F96" s="79">
        <f>'[1]2025 Ιούνιος'!F96+'[1]2025 Ιούλιος'!D96</f>
        <v>554.78</v>
      </c>
      <c r="G96" s="15">
        <f t="shared" si="20"/>
        <v>1.198297785574722E-2</v>
      </c>
      <c r="H96" s="14"/>
      <c r="I96" s="26" t="e">
        <f t="shared" si="21"/>
        <v>#DIV/0!</v>
      </c>
      <c r="J96" s="27"/>
      <c r="K96" s="27" t="e">
        <f t="shared" si="22"/>
        <v>#DIV/0!</v>
      </c>
      <c r="L96" s="79">
        <f>'[1]2024_60-69 ΕΞΟΔΑ+ΟΜ 2'!J50</f>
        <v>217.5</v>
      </c>
      <c r="M96" s="15">
        <f t="shared" si="23"/>
        <v>3.2097920054780446E-2</v>
      </c>
      <c r="N96" s="10">
        <f>L96+'[1]2025 Ιούνιος'!N96</f>
        <v>311.78999999999996</v>
      </c>
      <c r="O96" s="15">
        <f t="shared" si="24"/>
        <v>6.9407636465065653E-3</v>
      </c>
      <c r="P96" s="27"/>
      <c r="Q96" s="28" t="e">
        <f t="shared" si="25"/>
        <v>#DIV/0!</v>
      </c>
    </row>
    <row r="97" spans="1:17" ht="15" customHeight="1" x14ac:dyDescent="0.25">
      <c r="A97" s="67">
        <v>96</v>
      </c>
      <c r="B97" s="67">
        <v>17</v>
      </c>
      <c r="C97" s="45" t="str">
        <f>[1]ΑΝΤΙΣΤΟΙΧΙΣΗ!L203</f>
        <v xml:space="preserve">Υλικά Καθαριότητας </v>
      </c>
      <c r="D97" s="79">
        <f>'[1]2025_60-69 ΕΞΟΔΑ+ΟΜ 2'!J53</f>
        <v>0</v>
      </c>
      <c r="E97" s="15" t="e">
        <f t="shared" si="19"/>
        <v>#DIV/0!</v>
      </c>
      <c r="F97" s="79">
        <f>'[1]2025 Ιούνιος'!F97+'[1]2025 Ιούλιος'!D97</f>
        <v>0</v>
      </c>
      <c r="G97" s="15">
        <f t="shared" si="20"/>
        <v>0</v>
      </c>
      <c r="H97" s="14"/>
      <c r="I97" s="26" t="e">
        <f t="shared" si="21"/>
        <v>#DIV/0!</v>
      </c>
      <c r="J97" s="27"/>
      <c r="K97" s="27" t="e">
        <f t="shared" si="22"/>
        <v>#DIV/0!</v>
      </c>
      <c r="L97" s="79">
        <f>'[1]2024_60-69 ΕΞΟΔΑ+ΟΜ 2'!J51</f>
        <v>0</v>
      </c>
      <c r="M97" s="15">
        <f t="shared" si="23"/>
        <v>0</v>
      </c>
      <c r="N97" s="10">
        <f>L97+'[1]2025 Ιούνιος'!N97</f>
        <v>0</v>
      </c>
      <c r="O97" s="15">
        <f t="shared" si="24"/>
        <v>0</v>
      </c>
      <c r="P97" s="27"/>
      <c r="Q97" s="28" t="e">
        <f t="shared" si="25"/>
        <v>#DIV/0!</v>
      </c>
    </row>
    <row r="98" spans="1:17" ht="15" customHeight="1" x14ac:dyDescent="0.25">
      <c r="A98" s="67">
        <v>97</v>
      </c>
      <c r="B98" s="67">
        <v>18</v>
      </c>
      <c r="C98" s="72" t="str">
        <f>[1]ΑΝΤΙΣΤΟΙΧΙΣΗ!L204</f>
        <v>Υλικά Φαρμακείου</v>
      </c>
      <c r="D98" s="79">
        <f>'[1]2025_60-69 ΕΞΟΔΑ+ΟΜ 2'!J54</f>
        <v>0</v>
      </c>
      <c r="E98" s="15" t="e">
        <f t="shared" si="19"/>
        <v>#DIV/0!</v>
      </c>
      <c r="F98" s="79">
        <f>'[1]2025 Ιούνιος'!F98+'[1]2025 Ιούλιος'!D98</f>
        <v>0</v>
      </c>
      <c r="G98" s="15">
        <f t="shared" si="20"/>
        <v>0</v>
      </c>
      <c r="H98" s="14"/>
      <c r="I98" s="26" t="e">
        <f t="shared" si="21"/>
        <v>#DIV/0!</v>
      </c>
      <c r="J98" s="27"/>
      <c r="K98" s="27" t="e">
        <f t="shared" si="22"/>
        <v>#DIV/0!</v>
      </c>
      <c r="L98" s="79">
        <f>'[1]2024_60-69 ΕΞΟΔΑ+ΟΜ 2'!J52</f>
        <v>0</v>
      </c>
      <c r="M98" s="15">
        <f t="shared" si="23"/>
        <v>0</v>
      </c>
      <c r="N98" s="10">
        <f>L98+'[1]2025 Ιούνιος'!N98</f>
        <v>0</v>
      </c>
      <c r="O98" s="15">
        <f t="shared" si="24"/>
        <v>0</v>
      </c>
      <c r="P98" s="27"/>
      <c r="Q98" s="28" t="e">
        <f t="shared" si="25"/>
        <v>#DIV/0!</v>
      </c>
    </row>
    <row r="99" spans="1:17" ht="15" customHeight="1" x14ac:dyDescent="0.25">
      <c r="A99" s="67">
        <v>98</v>
      </c>
      <c r="B99" s="67">
        <v>19</v>
      </c>
      <c r="C99" s="46" t="str">
        <f>[1]ΑΝΤΙΣΤΟΙΧΙΣΗ!L205</f>
        <v xml:space="preserve">Αγορές εφαρμογών για Marketing </v>
      </c>
      <c r="D99" s="79">
        <f>'[1]2025_60-69 ΕΞΟΔΑ+ΟΜ 2'!J55</f>
        <v>0</v>
      </c>
      <c r="E99" s="15" t="e">
        <f t="shared" si="19"/>
        <v>#DIV/0!</v>
      </c>
      <c r="F99" s="79">
        <f>'[1]2025 Ιούνιος'!F99+'[1]2025 Ιούλιος'!D99</f>
        <v>4747.45</v>
      </c>
      <c r="G99" s="15">
        <f t="shared" si="20"/>
        <v>0.10254260827943895</v>
      </c>
      <c r="H99" s="14"/>
      <c r="I99" s="26" t="e">
        <f t="shared" si="21"/>
        <v>#DIV/0!</v>
      </c>
      <c r="J99" s="27"/>
      <c r="K99" s="27" t="e">
        <f t="shared" si="22"/>
        <v>#DIV/0!</v>
      </c>
      <c r="L99" s="79">
        <f>'[1]2024_60-69 ΕΞΟΔΑ+ΟΜ 2'!J53</f>
        <v>0</v>
      </c>
      <c r="M99" s="15">
        <f t="shared" si="23"/>
        <v>0</v>
      </c>
      <c r="N99" s="10">
        <f>L99+'[1]2025 Ιούνιος'!N99</f>
        <v>119.88</v>
      </c>
      <c r="O99" s="15">
        <f t="shared" si="24"/>
        <v>2.6686511624593704E-3</v>
      </c>
      <c r="P99" s="27"/>
      <c r="Q99" s="28" t="e">
        <f t="shared" si="25"/>
        <v>#DIV/0!</v>
      </c>
    </row>
    <row r="100" spans="1:17" ht="15" customHeight="1" x14ac:dyDescent="0.25">
      <c r="A100" s="67">
        <v>99</v>
      </c>
      <c r="B100" s="67">
        <v>20</v>
      </c>
      <c r="C100" s="46" t="str">
        <f>[1]ΑΝΤΙΣΤΟΙΧΙΣΗ!L206</f>
        <v>Αμοιβές συνεργατών ( Συνδρομές για Marketing - Ιστοσελίδα _ Editing 3D  -)</v>
      </c>
      <c r="D100" s="79">
        <f>'[1]2025_60-69 ΕΞΟΔΑ+ΟΜ 2'!J56</f>
        <v>0</v>
      </c>
      <c r="E100" s="15" t="e">
        <f t="shared" si="19"/>
        <v>#DIV/0!</v>
      </c>
      <c r="F100" s="79">
        <f>'[1]2025 Ιούνιος'!F100+'[1]2025 Ιούλιος'!D100</f>
        <v>878.12</v>
      </c>
      <c r="G100" s="15">
        <f t="shared" si="20"/>
        <v>1.896696440875437E-2</v>
      </c>
      <c r="H100" s="14"/>
      <c r="I100" s="26" t="e">
        <f t="shared" si="21"/>
        <v>#DIV/0!</v>
      </c>
      <c r="J100" s="27"/>
      <c r="K100" s="27" t="e">
        <f t="shared" si="22"/>
        <v>#DIV/0!</v>
      </c>
      <c r="L100" s="79">
        <f>'[1]2024_60-69 ΕΞΟΔΑ+ΟΜ 2'!J54</f>
        <v>142.41</v>
      </c>
      <c r="M100" s="15">
        <f t="shared" si="23"/>
        <v>2.1016389862074866E-2</v>
      </c>
      <c r="N100" s="10">
        <f>L100+'[1]2025 Ιούνιος'!N100</f>
        <v>1710.0700000000002</v>
      </c>
      <c r="O100" s="15">
        <f t="shared" si="24"/>
        <v>3.8067903681906039E-2</v>
      </c>
      <c r="P100" s="27"/>
      <c r="Q100" s="28" t="e">
        <f t="shared" si="25"/>
        <v>#DIV/0!</v>
      </c>
    </row>
    <row r="101" spans="1:17" ht="25.5" customHeight="1" x14ac:dyDescent="0.25">
      <c r="A101" s="67">
        <v>100</v>
      </c>
      <c r="B101" s="67">
        <v>21</v>
      </c>
      <c r="C101" s="46" t="str">
        <f>[1]ΑΝΤΙΣΤΟΙΧΙΣΗ!L207</f>
        <v xml:space="preserve">Αμοιβές Τρίτων </v>
      </c>
      <c r="D101" s="79">
        <f>'[1]2025_60-69 ΕΞΟΔΑ+ΟΜ 2'!J57</f>
        <v>0</v>
      </c>
      <c r="E101" s="15" t="e">
        <f t="shared" si="19"/>
        <v>#DIV/0!</v>
      </c>
      <c r="F101" s="79">
        <f>'[1]2025 Ιούνιος'!F101+'[1]2025 Ιούλιος'!D101</f>
        <v>0</v>
      </c>
      <c r="G101" s="15">
        <f t="shared" si="20"/>
        <v>0</v>
      </c>
      <c r="H101" s="14"/>
      <c r="I101" s="26" t="e">
        <f t="shared" si="21"/>
        <v>#DIV/0!</v>
      </c>
      <c r="J101" s="27"/>
      <c r="K101" s="27" t="e">
        <f t="shared" si="22"/>
        <v>#DIV/0!</v>
      </c>
      <c r="L101" s="79">
        <f>'[1]2024_60-69 ΕΞΟΔΑ+ΟΜ 2'!J55</f>
        <v>0</v>
      </c>
      <c r="M101" s="15">
        <f t="shared" si="23"/>
        <v>0</v>
      </c>
      <c r="N101" s="10">
        <f>L101+'[1]2025 Ιούνιος'!N101</f>
        <v>0</v>
      </c>
      <c r="O101" s="15">
        <f t="shared" si="24"/>
        <v>0</v>
      </c>
      <c r="P101" s="27"/>
      <c r="Q101" s="28" t="e">
        <f t="shared" si="25"/>
        <v>#DIV/0!</v>
      </c>
    </row>
    <row r="102" spans="1:17" ht="24" customHeight="1" x14ac:dyDescent="0.25">
      <c r="A102" s="67">
        <v>101</v>
      </c>
      <c r="B102" s="67">
        <v>22</v>
      </c>
      <c r="C102" s="82" t="str">
        <f>[1]ΑΝΤΙΣΤΟΙΧΙΣΗ!L208</f>
        <v>Επισκευές - Συντηρήσεις</v>
      </c>
      <c r="D102" s="79">
        <f>'[1]2025_60-69 ΕΞΟΔΑ+ΟΜ 2'!J58</f>
        <v>0</v>
      </c>
      <c r="E102" s="15" t="e">
        <f t="shared" si="19"/>
        <v>#DIV/0!</v>
      </c>
      <c r="F102" s="79">
        <f>'[1]2025 Ιούνιος'!F102+'[1]2025 Ιούλιος'!D102</f>
        <v>0</v>
      </c>
      <c r="G102" s="15">
        <f t="shared" si="20"/>
        <v>0</v>
      </c>
      <c r="H102" s="14"/>
      <c r="I102" s="26" t="e">
        <f t="shared" si="21"/>
        <v>#DIV/0!</v>
      </c>
      <c r="J102" s="27"/>
      <c r="K102" s="27" t="e">
        <f t="shared" si="22"/>
        <v>#DIV/0!</v>
      </c>
      <c r="L102" s="79">
        <f>'[1]2024_60-69 ΕΞΟΔΑ+ΟΜ 2'!J56</f>
        <v>0</v>
      </c>
      <c r="M102" s="15">
        <f t="shared" si="23"/>
        <v>0</v>
      </c>
      <c r="N102" s="10">
        <f>L102+'[1]2025 Ιούνιος'!N102</f>
        <v>1396.23</v>
      </c>
      <c r="O102" s="15">
        <f t="shared" si="24"/>
        <v>3.108150494294834E-2</v>
      </c>
      <c r="P102" s="27"/>
      <c r="Q102" s="28" t="e">
        <f t="shared" si="25"/>
        <v>#DIV/0!</v>
      </c>
    </row>
    <row r="103" spans="1:17" ht="15.75" hidden="1" customHeight="1" x14ac:dyDescent="0.25">
      <c r="A103" s="67">
        <v>102</v>
      </c>
      <c r="B103" s="67">
        <v>23</v>
      </c>
      <c r="C103" s="72" t="str">
        <f>[1]ΑΝΤΙΣΤΟΙΧΙΣΗ!L209</f>
        <v xml:space="preserve">Εξοδα προβολής και διαφήμισης </v>
      </c>
      <c r="D103" s="79">
        <f>'[1]2025_60-69 ΕΞΟΔΑ+ΟΜ 2'!J59</f>
        <v>0</v>
      </c>
      <c r="E103" s="15" t="e">
        <f t="shared" si="19"/>
        <v>#DIV/0!</v>
      </c>
      <c r="F103" s="79">
        <f>'[1]2025 Ιούνιος'!F103+'[1]2025 Ιούλιος'!D103</f>
        <v>2545.4699999999998</v>
      </c>
      <c r="G103" s="15">
        <f t="shared" si="20"/>
        <v>5.4980912510308365E-2</v>
      </c>
      <c r="H103" s="14"/>
      <c r="I103" s="26" t="e">
        <f t="shared" si="21"/>
        <v>#DIV/0!</v>
      </c>
      <c r="J103" s="27"/>
      <c r="K103" s="27" t="e">
        <f t="shared" si="22"/>
        <v>#DIV/0!</v>
      </c>
      <c r="L103" s="79">
        <f>'[1]2024_60-69 ΕΞΟΔΑ+ΟΜ 2'!J57</f>
        <v>1576.34</v>
      </c>
      <c r="M103" s="15">
        <f t="shared" si="23"/>
        <v>0.23263096689265567</v>
      </c>
      <c r="N103" s="10">
        <f>L103+'[1]2025 Ιούνιος'!N103</f>
        <v>6234.57</v>
      </c>
      <c r="O103" s="15">
        <f t="shared" si="24"/>
        <v>0.13878789187466062</v>
      </c>
      <c r="P103" s="27"/>
      <c r="Q103" s="28" t="e">
        <f t="shared" si="25"/>
        <v>#DIV/0!</v>
      </c>
    </row>
    <row r="104" spans="1:17" ht="15.75" hidden="1" customHeight="1" x14ac:dyDescent="0.25">
      <c r="A104" s="67">
        <v>103</v>
      </c>
      <c r="B104" s="67">
        <v>24</v>
      </c>
      <c r="C104" s="82" t="str">
        <f>[1]ΑΝΤΙΣΤΟΙΧΙΣΗ!L210</f>
        <v>Εξοδα εκθέσεων και επιδείξεων</v>
      </c>
      <c r="D104" s="79">
        <f>'[1]2025_60-69 ΕΞΟΔΑ+ΟΜ 2'!J60</f>
        <v>0</v>
      </c>
      <c r="E104" s="15" t="e">
        <f t="shared" si="19"/>
        <v>#DIV/0!</v>
      </c>
      <c r="F104" s="79">
        <f>'[1]2025 Ιούνιος'!F104+'[1]2025 Ιούλιος'!D104</f>
        <v>0</v>
      </c>
      <c r="G104" s="15">
        <f t="shared" si="20"/>
        <v>0</v>
      </c>
      <c r="H104" s="14"/>
      <c r="I104" s="26" t="e">
        <f t="shared" si="21"/>
        <v>#DIV/0!</v>
      </c>
      <c r="J104" s="27"/>
      <c r="K104" s="27" t="e">
        <f t="shared" si="22"/>
        <v>#DIV/0!</v>
      </c>
      <c r="L104" s="79">
        <f>'[1]2024_60-69 ΕΞΟΔΑ+ΟΜ 2'!J58</f>
        <v>0</v>
      </c>
      <c r="M104" s="15">
        <f t="shared" si="23"/>
        <v>0</v>
      </c>
      <c r="N104" s="10">
        <f>L104+'[1]2025 Ιούνιος'!N104</f>
        <v>0</v>
      </c>
      <c r="O104" s="15">
        <f t="shared" si="24"/>
        <v>0</v>
      </c>
      <c r="P104" s="27"/>
      <c r="Q104" s="28" t="e">
        <f t="shared" si="25"/>
        <v>#DIV/0!</v>
      </c>
    </row>
    <row r="105" spans="1:17" ht="31.5" customHeight="1" x14ac:dyDescent="0.25">
      <c r="A105" s="67">
        <v>104</v>
      </c>
      <c r="B105" s="67">
        <v>25</v>
      </c>
      <c r="C105" s="82" t="str">
        <f>[1]ΑΝΤΙΣΤΟΙΧΙΣΗ!L211</f>
        <v>Αποσβέσεις ( Εξοπλισμού R.DEP. &amp; M.DEP.)</v>
      </c>
      <c r="D105" s="79">
        <f>'[1]2025_60-69 ΕΞΟΔΑ+ΟΜ 2'!J61</f>
        <v>0</v>
      </c>
      <c r="E105" s="15" t="e">
        <f t="shared" si="19"/>
        <v>#DIV/0!</v>
      </c>
      <c r="F105" s="79">
        <f>'[1]2025 Ιούνιος'!F105+'[1]2025 Ιούλιος'!D105</f>
        <v>0</v>
      </c>
      <c r="G105" s="15">
        <f t="shared" si="20"/>
        <v>0</v>
      </c>
      <c r="H105" s="14"/>
      <c r="I105" s="26" t="e">
        <f t="shared" si="21"/>
        <v>#DIV/0!</v>
      </c>
      <c r="J105" s="27"/>
      <c r="K105" s="27" t="e">
        <f t="shared" si="22"/>
        <v>#DIV/0!</v>
      </c>
      <c r="L105" s="79">
        <f>'[1]2024_60-69 ΕΞΟΔΑ+ΟΜ 2'!J59</f>
        <v>0</v>
      </c>
      <c r="M105" s="15">
        <f t="shared" si="23"/>
        <v>0</v>
      </c>
      <c r="N105" s="10">
        <f>L105+'[1]2025 Ιούνιος'!N105</f>
        <v>0</v>
      </c>
      <c r="O105" s="15">
        <f t="shared" si="24"/>
        <v>0</v>
      </c>
      <c r="P105" s="27"/>
      <c r="Q105" s="28" t="e">
        <f t="shared" si="25"/>
        <v>#DIV/0!</v>
      </c>
    </row>
    <row r="106" spans="1:17" ht="45" customHeight="1" x14ac:dyDescent="0.25">
      <c r="A106" s="67">
        <v>105</v>
      </c>
      <c r="B106" s="67">
        <v>26</v>
      </c>
      <c r="C106" s="82">
        <f>[1]ΑΝΤΙΣΤΟΙΧΙΣΗ!L212</f>
        <v>0</v>
      </c>
      <c r="D106" s="79"/>
      <c r="E106" s="15"/>
      <c r="F106" s="79"/>
      <c r="G106" s="15"/>
      <c r="H106" s="14"/>
      <c r="I106" s="26"/>
      <c r="J106" s="27"/>
      <c r="K106" s="27"/>
      <c r="L106" s="79"/>
      <c r="M106" s="15"/>
      <c r="N106" s="27"/>
      <c r="O106" s="27"/>
      <c r="P106" s="27"/>
      <c r="Q106" s="28"/>
    </row>
    <row r="107" spans="1:17" ht="30" customHeight="1" x14ac:dyDescent="0.25">
      <c r="A107" s="67">
        <v>106</v>
      </c>
      <c r="B107" s="67">
        <v>27</v>
      </c>
      <c r="C107" s="82">
        <f>[1]ΑΝΤΙΣΤΟΙΧΙΣΗ!L213</f>
        <v>0</v>
      </c>
      <c r="D107" s="79"/>
      <c r="E107" s="15"/>
      <c r="F107" s="79"/>
      <c r="G107" s="15"/>
      <c r="H107" s="14"/>
      <c r="I107" s="26"/>
      <c r="J107" s="27"/>
      <c r="K107" s="27"/>
      <c r="L107" s="79"/>
      <c r="M107" s="15"/>
      <c r="N107" s="27"/>
      <c r="O107" s="27"/>
      <c r="P107" s="27"/>
      <c r="Q107" s="28"/>
    </row>
    <row r="108" spans="1:17" ht="15" customHeight="1" x14ac:dyDescent="0.25">
      <c r="A108" s="67">
        <v>107</v>
      </c>
      <c r="B108" s="67">
        <v>28</v>
      </c>
      <c r="C108" s="82">
        <f>[1]ΑΝΤΙΣΤΟΙΧΙΣΗ!L214</f>
        <v>0</v>
      </c>
      <c r="D108" s="79"/>
      <c r="E108" s="15"/>
      <c r="F108" s="79"/>
      <c r="G108" s="15"/>
      <c r="H108" s="14"/>
      <c r="I108" s="26"/>
      <c r="J108" s="27"/>
      <c r="K108" s="27"/>
      <c r="L108" s="79"/>
      <c r="M108" s="15"/>
      <c r="N108" s="27"/>
      <c r="O108" s="27"/>
      <c r="P108" s="27"/>
      <c r="Q108" s="28"/>
    </row>
    <row r="109" spans="1:17" ht="28.5" customHeight="1" x14ac:dyDescent="0.25">
      <c r="A109" s="67">
        <v>108</v>
      </c>
      <c r="B109" s="67">
        <v>29</v>
      </c>
      <c r="C109" s="82">
        <f>[1]ΑΝΤΙΣΤΟΙΧΙΣΗ!L215</f>
        <v>0</v>
      </c>
      <c r="D109" s="79"/>
      <c r="E109" s="15"/>
      <c r="F109" s="79"/>
      <c r="G109" s="15"/>
      <c r="H109" s="14"/>
      <c r="I109" s="12"/>
      <c r="J109" s="83"/>
      <c r="K109" s="11"/>
      <c r="L109" s="79"/>
      <c r="M109" s="15"/>
      <c r="N109" s="83"/>
      <c r="O109" s="83"/>
      <c r="P109" s="83"/>
      <c r="Q109" s="28"/>
    </row>
    <row r="110" spans="1:17" ht="15" customHeight="1" x14ac:dyDescent="0.25">
      <c r="A110" s="67">
        <v>109</v>
      </c>
      <c r="B110" s="67">
        <v>30</v>
      </c>
      <c r="C110" s="84">
        <f>[1]ΑΝΤΙΣΤΟΙΧΙΣΗ!L216</f>
        <v>0</v>
      </c>
      <c r="D110" s="79"/>
      <c r="E110" s="15"/>
      <c r="F110" s="79"/>
      <c r="G110" s="15"/>
      <c r="H110" s="14"/>
      <c r="I110" s="12"/>
      <c r="J110" s="83"/>
      <c r="K110" s="11"/>
      <c r="L110" s="79"/>
      <c r="M110" s="15"/>
      <c r="N110" s="83"/>
      <c r="O110" s="83"/>
      <c r="P110" s="83"/>
      <c r="Q110" s="28"/>
    </row>
    <row r="111" spans="1:17" ht="15" customHeight="1" x14ac:dyDescent="0.25">
      <c r="A111" s="60">
        <v>110</v>
      </c>
      <c r="B111" s="60"/>
      <c r="C111" s="20" t="s">
        <v>41</v>
      </c>
      <c r="D111" s="7">
        <f>'[1]2025_60-69 ΕΞΟΔΑ+ΟΜ 2'!J36</f>
        <v>0</v>
      </c>
      <c r="E111" s="8"/>
      <c r="F111" s="7">
        <f>D111+'[1]2025 Ιούνιος'!F111</f>
        <v>46297.340000000004</v>
      </c>
      <c r="G111" s="8"/>
      <c r="H111" s="7">
        <f>SUM(H81:H110)</f>
        <v>0</v>
      </c>
      <c r="I111" s="8"/>
      <c r="J111" s="7">
        <f>SUM(J81:J110)</f>
        <v>0</v>
      </c>
      <c r="K111" s="8"/>
      <c r="L111" s="7">
        <f>SUM(L81:L110)</f>
        <v>6776.14</v>
      </c>
      <c r="M111" s="8"/>
      <c r="N111" s="7">
        <f>SUM(N81:N110)</f>
        <v>44921.570000000007</v>
      </c>
      <c r="O111" s="8"/>
      <c r="P111" s="7">
        <f>SUM(P81:P110)</f>
        <v>0</v>
      </c>
      <c r="Q111" s="8"/>
    </row>
    <row r="112" spans="1:17" ht="15" customHeight="1" x14ac:dyDescent="0.25">
      <c r="A112" s="60">
        <v>111</v>
      </c>
      <c r="B112" s="60"/>
      <c r="C112" s="22" t="s">
        <v>18</v>
      </c>
      <c r="D112" s="7">
        <f>D80-D111</f>
        <v>0</v>
      </c>
      <c r="E112" s="8"/>
      <c r="F112" s="7">
        <f>F80-F111</f>
        <v>0</v>
      </c>
      <c r="G112" s="8"/>
      <c r="H112" s="7">
        <f>H80-H111</f>
        <v>0</v>
      </c>
      <c r="I112" s="8"/>
      <c r="J112" s="7">
        <f>J80-J111</f>
        <v>0</v>
      </c>
      <c r="K112" s="8"/>
      <c r="L112" s="7">
        <f>L80-L111</f>
        <v>0</v>
      </c>
      <c r="M112" s="8"/>
      <c r="N112" s="7">
        <f>N80-N111</f>
        <v>0</v>
      </c>
      <c r="O112" s="8"/>
      <c r="P112" s="7">
        <f>P80-P111</f>
        <v>0</v>
      </c>
      <c r="Q112" s="8"/>
    </row>
    <row r="113" spans="1:17" ht="15" customHeight="1" x14ac:dyDescent="0.25">
      <c r="A113" s="85">
        <v>112</v>
      </c>
      <c r="B113" s="85"/>
      <c r="C113" s="78" t="s">
        <v>160</v>
      </c>
      <c r="D113" s="181" t="str">
        <f>[1]ΑΝΤΙΣΤΟΙΧΙΣΗ!$F$32</f>
        <v xml:space="preserve">ΠΡΑΓΜΑΤΟΠΟΙΗΘΕΝΤΑ ΜΗΝΟΣ ΤΡΕΧ. ΕΤΟΥΣ </v>
      </c>
      <c r="E113" s="181"/>
      <c r="F113" s="181"/>
      <c r="G113" s="181"/>
      <c r="H113" s="181" t="str">
        <f>[1]ΑΝΤΙΣΤΟΙΧΙΣΗ!$F$35</f>
        <v>ΠΡΟΥΠΟΛΟΓΙΣΜΟΣ ΤΡΕΧΟΝΤΟΣ ΕΤΟΥΣ</v>
      </c>
      <c r="I113" s="181"/>
      <c r="J113" s="181"/>
      <c r="K113" s="181"/>
      <c r="L113" s="181" t="str">
        <f>[1]ΑΝΤΙΣΤΟΙΧΙΣΗ!$F$68</f>
        <v>ΠΡΑΓΜΑΤΟΠΟΙΗΘΕΝΤΑ ΠΡΟΗΓΟΥΜΕΝΟΥ ΕΤΟΥΣ</v>
      </c>
      <c r="M113" s="181"/>
      <c r="N113" s="181"/>
      <c r="O113" s="181">
        <f>[1]ΑΝΤΙΣΤΟΙΧΙΣΗ!$D$33</f>
        <v>2024</v>
      </c>
      <c r="P113" s="182" t="str">
        <f>[1]ΑΝΤΙΣΤΟΙΧΙΣΗ!$F$100</f>
        <v xml:space="preserve">ΣΥΓΚΡΙΣΕΙΣ </v>
      </c>
      <c r="Q113" s="182">
        <f>[1]ΑΝΤΙΣΤΟΙΧΙΣΗ!$H$141</f>
        <v>2024</v>
      </c>
    </row>
    <row r="114" spans="1:17" ht="15" customHeight="1" x14ac:dyDescent="0.25">
      <c r="A114" s="60">
        <v>113</v>
      </c>
      <c r="B114" s="19"/>
      <c r="C114" s="5" t="s">
        <v>161</v>
      </c>
      <c r="D114" s="179" t="str">
        <f>[1]ΑΝΤΙΣΤΟΙΧΙΣΗ!$F$112</f>
        <v xml:space="preserve">ΙΟΥΛΙΟΣ ΤΡΕΧΟΝ ΕΤΟΣ </v>
      </c>
      <c r="E114" s="179"/>
      <c r="F114" s="179"/>
      <c r="G114" s="61">
        <f>[1]ΑΝΤΙΣΤΟΙΧΙΣΗ!$D$34</f>
        <v>2025</v>
      </c>
      <c r="H114" s="179" t="str">
        <f>[1]ΑΝΤΙΣΤΟΙΧΙΣΗ!$F$112</f>
        <v xml:space="preserve">ΙΟΥΛΙΟΣ ΤΡΕΧΟΝ ΕΤΟΣ </v>
      </c>
      <c r="I114" s="179"/>
      <c r="J114" s="179"/>
      <c r="K114" s="61">
        <f>[1]ΑΝΤΙΣΤΟΙΧΙΣΗ!$D$34</f>
        <v>2025</v>
      </c>
      <c r="L114" s="179" t="str">
        <f>[1]ΑΝΤΙΣΤΟΙΧΙΣΗ!$F$126</f>
        <v>ΙΟΥΛΙΟΣ ΠΡΟΗΓΟΥΜΕΝΟΥ ΕΤΟΥΣ</v>
      </c>
      <c r="M114" s="179"/>
      <c r="N114" s="179"/>
      <c r="O114" s="61">
        <f>[1]ΑΝΤΙΣΤΟΙΧΙΣΗ!$D$33</f>
        <v>2024</v>
      </c>
      <c r="P114" s="179"/>
      <c r="Q114" s="179"/>
    </row>
    <row r="115" spans="1:17" ht="28.5" customHeight="1" x14ac:dyDescent="0.25">
      <c r="A115" s="69">
        <v>114</v>
      </c>
      <c r="B115" s="69" t="s">
        <v>42</v>
      </c>
      <c r="C115" s="62" t="s">
        <v>20</v>
      </c>
      <c r="D115" s="62" t="s">
        <v>166</v>
      </c>
      <c r="E115" s="63" t="s">
        <v>35</v>
      </c>
      <c r="F115" s="63" t="s">
        <v>36</v>
      </c>
      <c r="G115" s="63" t="s">
        <v>27</v>
      </c>
      <c r="H115" s="63" t="s">
        <v>38</v>
      </c>
      <c r="I115" s="63" t="s">
        <v>39</v>
      </c>
      <c r="J115" s="63" t="s">
        <v>36</v>
      </c>
      <c r="K115" s="63" t="s">
        <v>37</v>
      </c>
      <c r="L115" s="63" t="s">
        <v>38</v>
      </c>
      <c r="M115" s="63" t="s">
        <v>39</v>
      </c>
      <c r="N115" s="63" t="s">
        <v>36</v>
      </c>
      <c r="O115" s="63" t="s">
        <v>27</v>
      </c>
      <c r="P115" s="63" t="s">
        <v>28</v>
      </c>
      <c r="Q115" s="63" t="s">
        <v>40</v>
      </c>
    </row>
    <row r="116" spans="1:17" ht="28.5" customHeight="1" x14ac:dyDescent="0.25">
      <c r="A116" s="60">
        <v>115</v>
      </c>
      <c r="B116" s="19" t="s">
        <v>2</v>
      </c>
      <c r="C116" s="6" t="s">
        <v>167</v>
      </c>
      <c r="D116" s="7">
        <f>SUM(D117:D156)</f>
        <v>777.67000000000007</v>
      </c>
      <c r="E116" s="8"/>
      <c r="F116" s="7">
        <f>SUM(F117:F156)</f>
        <v>48900.83</v>
      </c>
      <c r="G116" s="8"/>
      <c r="H116" s="7">
        <f>SUM(H117:H156)</f>
        <v>0</v>
      </c>
      <c r="I116" s="8"/>
      <c r="J116" s="7">
        <f>SUM(J117:J156)</f>
        <v>0</v>
      </c>
      <c r="K116" s="8"/>
      <c r="L116" s="7">
        <f>SUM(L117:L156)</f>
        <v>7678.37</v>
      </c>
      <c r="M116" s="8"/>
      <c r="N116" s="7">
        <f>SUM(N117:N156)</f>
        <v>57079.740000000005</v>
      </c>
      <c r="O116" s="8"/>
      <c r="P116" s="7">
        <f>SUM(P117:P156)</f>
        <v>0</v>
      </c>
      <c r="Q116" s="8"/>
    </row>
    <row r="117" spans="1:17" ht="28.5" customHeight="1" x14ac:dyDescent="0.25">
      <c r="A117" s="67">
        <v>116</v>
      </c>
      <c r="B117" s="67">
        <v>1</v>
      </c>
      <c r="C117" s="44" t="str">
        <f>[1]ΑΝΤΙΣΤΟΙΧΙΣΗ!O187</f>
        <v>Μικτές Αποδοχές (Α.Κ.Διοικ.)</v>
      </c>
      <c r="D117" s="14">
        <f>'[1]2025_60-69 ΕΞΟΔΑ+ΟΜ 2'!J74</f>
        <v>0</v>
      </c>
      <c r="E117" s="15">
        <f>D117/$D$116</f>
        <v>0</v>
      </c>
      <c r="F117" s="10">
        <f>D117+'[1]2025 Ιούνιος'!F117</f>
        <v>6449.25</v>
      </c>
      <c r="G117" s="15">
        <f>F117/$F$116</f>
        <v>0.1318842645411131</v>
      </c>
      <c r="H117" s="14"/>
      <c r="I117" s="29" t="e">
        <f>H117/$H$116</f>
        <v>#DIV/0!</v>
      </c>
      <c r="J117" s="10"/>
      <c r="K117" s="10" t="e">
        <f>J117/$J$116</f>
        <v>#DIV/0!</v>
      </c>
      <c r="L117" s="14">
        <f>'[1]2024_60-69 ΕΞΟΔΑ+ΟΜ 2'!J66</f>
        <v>1079</v>
      </c>
      <c r="M117" s="15">
        <f>L117/$L$116</f>
        <v>0.14052461655273191</v>
      </c>
      <c r="N117" s="10">
        <f>L117+'[1]2025 Ιούνιος'!N117</f>
        <v>8678.77</v>
      </c>
      <c r="O117" s="15">
        <f>N117/$N$116</f>
        <v>0.15204641787085926</v>
      </c>
      <c r="P117" s="10"/>
      <c r="Q117" s="30" t="e">
        <f t="shared" ref="Q117:Q153" si="26">SUM(D117:P117)</f>
        <v>#DIV/0!</v>
      </c>
    </row>
    <row r="118" spans="1:17" ht="15" customHeight="1" x14ac:dyDescent="0.25">
      <c r="A118" s="67">
        <v>117</v>
      </c>
      <c r="B118" s="67">
        <v>2</v>
      </c>
      <c r="C118" s="71" t="str">
        <f>[1]ΑΝΤΙΣΤΟΙΧΙΣΗ!O188</f>
        <v>Ασφαλιστικές εισφορές  (Α.Κ.Διοικ.)</v>
      </c>
      <c r="D118" s="14">
        <f>'[1]2025_60-69 ΕΞΟΔΑ+ΟΜ 2'!J75</f>
        <v>0</v>
      </c>
      <c r="E118" s="15">
        <f t="shared" ref="E118:E153" si="27">D118/$D$116</f>
        <v>0</v>
      </c>
      <c r="F118" s="10">
        <f>D118+'[1]2025 Ιούνιος'!F118</f>
        <v>1329.02</v>
      </c>
      <c r="G118" s="15">
        <f t="shared" ref="G118:G153" si="28">F118/$F$116</f>
        <v>2.7177861807253578E-2</v>
      </c>
      <c r="H118" s="14"/>
      <c r="I118" s="29" t="e">
        <f t="shared" ref="I118:I153" si="29">H118/$H$116</f>
        <v>#DIV/0!</v>
      </c>
      <c r="J118" s="10"/>
      <c r="K118" s="10" t="e">
        <f t="shared" ref="K118:K153" si="30">J118/$J$116</f>
        <v>#DIV/0!</v>
      </c>
      <c r="L118" s="14">
        <f>'[1]2024_60-69 ΕΞΟΔΑ+ΟΜ 2'!J67</f>
        <v>240.51</v>
      </c>
      <c r="M118" s="15">
        <f t="shared" ref="M118:M153" si="31">L118/$L$116</f>
        <v>3.1323054241981042E-2</v>
      </c>
      <c r="N118" s="10">
        <f>L118+'[1]2025 Ιούνιος'!N118</f>
        <v>1827.15</v>
      </c>
      <c r="O118" s="15">
        <f t="shared" ref="O118:O153" si="32">N118/$N$116</f>
        <v>3.2010482178089807E-2</v>
      </c>
      <c r="P118" s="10"/>
      <c r="Q118" s="30" t="e">
        <f t="shared" si="26"/>
        <v>#DIV/0!</v>
      </c>
    </row>
    <row r="119" spans="1:17" ht="28.5" customHeight="1" x14ac:dyDescent="0.25">
      <c r="A119" s="67">
        <v>118</v>
      </c>
      <c r="B119" s="67">
        <v>3</v>
      </c>
      <c r="C119" s="46" t="str">
        <f>[1]ΑΝΤΙΣΤΟΙΧΙΣΗ!O189</f>
        <v xml:space="preserve">Ενοίκια  Έδρας </v>
      </c>
      <c r="D119" s="14">
        <f>'[1]2025_60-69 ΕΞΟΔΑ+ΟΜ 2'!J76</f>
        <v>0</v>
      </c>
      <c r="E119" s="15">
        <f t="shared" si="27"/>
        <v>0</v>
      </c>
      <c r="F119" s="10">
        <f>D119+'[1]2025 Ιούνιος'!F119</f>
        <v>4377.5</v>
      </c>
      <c r="G119" s="15">
        <f t="shared" si="28"/>
        <v>8.9517907978249031E-2</v>
      </c>
      <c r="H119" s="14"/>
      <c r="I119" s="29" t="e">
        <f t="shared" si="29"/>
        <v>#DIV/0!</v>
      </c>
      <c r="J119" s="10"/>
      <c r="K119" s="10" t="e">
        <f t="shared" si="30"/>
        <v>#DIV/0!</v>
      </c>
      <c r="L119" s="14">
        <f>'[1]2024_60-69 ΕΞΟΔΑ+ΟΜ 2'!J68</f>
        <v>875.5</v>
      </c>
      <c r="M119" s="15">
        <f t="shared" si="31"/>
        <v>0.11402159572930193</v>
      </c>
      <c r="N119" s="10">
        <f>L119+'[1]2025 Ιούνιος'!N119</f>
        <v>5975.5</v>
      </c>
      <c r="O119" s="15">
        <f t="shared" si="32"/>
        <v>0.10468688189539756</v>
      </c>
      <c r="P119" s="10"/>
      <c r="Q119" s="30" t="e">
        <f t="shared" si="26"/>
        <v>#DIV/0!</v>
      </c>
    </row>
    <row r="120" spans="1:17" ht="28.5" customHeight="1" x14ac:dyDescent="0.25">
      <c r="A120" s="67">
        <v>119</v>
      </c>
      <c r="B120" s="67">
        <v>4</v>
      </c>
      <c r="C120" s="46" t="str">
        <f>[1]ΑΝΤΙΣΤΟΙΧΙΣΗ!O190</f>
        <v>Ενοίκιο Αποθήκης Β</v>
      </c>
      <c r="D120" s="14">
        <f>'[1]2025_60-69 ΕΞΟΔΑ+ΟΜ 2'!J77</f>
        <v>0</v>
      </c>
      <c r="E120" s="15">
        <f t="shared" si="27"/>
        <v>0</v>
      </c>
      <c r="F120" s="10">
        <f>D120+'[1]2025 Ιούνιος'!F120</f>
        <v>0</v>
      </c>
      <c r="G120" s="15">
        <f t="shared" si="28"/>
        <v>0</v>
      </c>
      <c r="H120" s="14"/>
      <c r="I120" s="29" t="e">
        <f t="shared" si="29"/>
        <v>#DIV/0!</v>
      </c>
      <c r="J120" s="10"/>
      <c r="K120" s="10" t="e">
        <f t="shared" si="30"/>
        <v>#DIV/0!</v>
      </c>
      <c r="L120" s="14">
        <f>'[1]2024_60-69 ΕΞΟΔΑ+ΟΜ 2'!J69</f>
        <v>0</v>
      </c>
      <c r="M120" s="15">
        <f t="shared" si="31"/>
        <v>0</v>
      </c>
      <c r="N120" s="10">
        <f>L120+'[1]2025 Ιούνιος'!N120</f>
        <v>0</v>
      </c>
      <c r="O120" s="15">
        <f t="shared" si="32"/>
        <v>0</v>
      </c>
      <c r="P120" s="10"/>
      <c r="Q120" s="30" t="e">
        <f t="shared" si="26"/>
        <v>#DIV/0!</v>
      </c>
    </row>
    <row r="121" spans="1:17" ht="28.5" customHeight="1" x14ac:dyDescent="0.25">
      <c r="A121" s="67">
        <v>120</v>
      </c>
      <c r="B121" s="67">
        <v>5</v>
      </c>
      <c r="C121" s="46" t="str">
        <f>[1]ΑΝΤΙΣΤΟΙΧΙΣΗ!O191</f>
        <v>Ενοίκιο Αποθήκης Α</v>
      </c>
      <c r="D121" s="14">
        <f>'[1]2025_60-69 ΕΞΟΔΑ+ΟΜ 2'!J78</f>
        <v>0</v>
      </c>
      <c r="E121" s="15">
        <f t="shared" si="27"/>
        <v>0</v>
      </c>
      <c r="F121" s="10">
        <f>D121+'[1]2025 Ιούνιος'!F121</f>
        <v>1242.75</v>
      </c>
      <c r="G121" s="15">
        <f t="shared" si="28"/>
        <v>2.5413679072522899E-2</v>
      </c>
      <c r="H121" s="14"/>
      <c r="I121" s="29" t="e">
        <f t="shared" si="29"/>
        <v>#DIV/0!</v>
      </c>
      <c r="J121" s="10"/>
      <c r="K121" s="10" t="e">
        <f t="shared" si="30"/>
        <v>#DIV/0!</v>
      </c>
      <c r="L121" s="14">
        <f>'[1]2024_60-69 ΕΞΟΔΑ+ΟΜ 2'!J70</f>
        <v>241.31</v>
      </c>
      <c r="M121" s="15">
        <f t="shared" si="31"/>
        <v>3.1427243021630892E-2</v>
      </c>
      <c r="N121" s="10">
        <f>L121+'[1]2025 Ιούνιος'!N121</f>
        <v>1689.1699999999998</v>
      </c>
      <c r="O121" s="15">
        <f t="shared" si="32"/>
        <v>2.9593162127227624E-2</v>
      </c>
      <c r="P121" s="10"/>
      <c r="Q121" s="30" t="e">
        <f t="shared" si="26"/>
        <v>#DIV/0!</v>
      </c>
    </row>
    <row r="122" spans="1:17" ht="15" customHeight="1" x14ac:dyDescent="0.25">
      <c r="A122" s="67">
        <v>121</v>
      </c>
      <c r="B122" s="67">
        <v>6</v>
      </c>
      <c r="C122" s="46" t="str">
        <f>[1]ΑΝΤΙΣΤΟΙΧΙΣΗ!O192</f>
        <v>Ενοίκιο Αριστοφάνους 1</v>
      </c>
      <c r="D122" s="14">
        <f>'[1]2025_60-69 ΕΞΟΔΑ+ΟΜ 2'!J79</f>
        <v>0</v>
      </c>
      <c r="E122" s="15">
        <f t="shared" si="27"/>
        <v>0</v>
      </c>
      <c r="F122" s="10">
        <f>D122+'[1]2025 Ιούνιος'!F122</f>
        <v>4826.25</v>
      </c>
      <c r="G122" s="15">
        <f t="shared" si="28"/>
        <v>9.8694643833243723E-2</v>
      </c>
      <c r="H122" s="14"/>
      <c r="I122" s="29" t="e">
        <f t="shared" si="29"/>
        <v>#DIV/0!</v>
      </c>
      <c r="J122" s="10"/>
      <c r="K122" s="10" t="e">
        <f t="shared" si="30"/>
        <v>#DIV/0!</v>
      </c>
      <c r="L122" s="14">
        <f>'[1]2024_60-69 ΕΞΟΔΑ+ΟΜ 2'!J71</f>
        <v>965.25</v>
      </c>
      <c r="M122" s="15">
        <f t="shared" si="31"/>
        <v>0.1257102744462692</v>
      </c>
      <c r="N122" s="10">
        <f>L122+'[1]2025 Ιούνιος'!N122</f>
        <v>6756.75</v>
      </c>
      <c r="O122" s="15">
        <f t="shared" si="32"/>
        <v>0.11837387486348044</v>
      </c>
      <c r="P122" s="10"/>
      <c r="Q122" s="30" t="e">
        <f t="shared" si="26"/>
        <v>#DIV/0!</v>
      </c>
    </row>
    <row r="123" spans="1:17" ht="15" customHeight="1" x14ac:dyDescent="0.25">
      <c r="A123" s="67">
        <v>122</v>
      </c>
      <c r="B123" s="67">
        <v>7</v>
      </c>
      <c r="C123" s="46" t="str">
        <f>[1]ΑΝΤΙΣΤΟΙΧΙΣΗ!O193</f>
        <v xml:space="preserve">Χαρτόσημο ενοικίου Έδρας </v>
      </c>
      <c r="D123" s="14">
        <f>'[1]2025_60-69 ΕΞΟΔΑ+ΟΜ 2'!J80</f>
        <v>0</v>
      </c>
      <c r="E123" s="15">
        <f t="shared" si="27"/>
        <v>0</v>
      </c>
      <c r="F123" s="10">
        <f>D123+'[1]2025 Ιούνιος'!F123</f>
        <v>157.6</v>
      </c>
      <c r="G123" s="15">
        <f t="shared" si="28"/>
        <v>3.2228491827234833E-3</v>
      </c>
      <c r="H123" s="14"/>
      <c r="I123" s="29" t="e">
        <f t="shared" si="29"/>
        <v>#DIV/0!</v>
      </c>
      <c r="J123" s="10"/>
      <c r="K123" s="10" t="e">
        <f t="shared" si="30"/>
        <v>#DIV/0!</v>
      </c>
      <c r="L123" s="14">
        <f>'[1]2024_60-69 ΕΞΟΔΑ+ΟΜ 2'!J72</f>
        <v>31.52</v>
      </c>
      <c r="M123" s="15">
        <f t="shared" si="31"/>
        <v>4.1050379182039935E-3</v>
      </c>
      <c r="N123" s="10">
        <f>L123+'[1]2025 Ιούνιος'!N123</f>
        <v>215.12</v>
      </c>
      <c r="O123" s="15">
        <f t="shared" si="32"/>
        <v>3.7687627869363101E-3</v>
      </c>
      <c r="P123" s="10"/>
      <c r="Q123" s="30" t="e">
        <f t="shared" si="26"/>
        <v>#DIV/0!</v>
      </c>
    </row>
    <row r="124" spans="1:17" ht="28.5" customHeight="1" x14ac:dyDescent="0.25">
      <c r="A124" s="67">
        <v>123</v>
      </c>
      <c r="B124" s="67">
        <v>8</v>
      </c>
      <c r="C124" s="46" t="str">
        <f>[1]ΑΝΤΙΣΤΟΙΧΙΣΗ!O194</f>
        <v xml:space="preserve">Χαρτόσημο Ενοικίου Αποθήκης Α </v>
      </c>
      <c r="D124" s="14">
        <f>'[1]2025_60-69 ΕΞΟΔΑ+ΟΜ 2'!J81</f>
        <v>0</v>
      </c>
      <c r="E124" s="15">
        <f t="shared" si="27"/>
        <v>0</v>
      </c>
      <c r="F124" s="10">
        <f>D124+'[1]2025 Ιούνιος'!F124</f>
        <v>44.75</v>
      </c>
      <c r="G124" s="15">
        <f t="shared" si="28"/>
        <v>9.1511739166799417E-4</v>
      </c>
      <c r="H124" s="14"/>
      <c r="I124" s="29" t="e">
        <f t="shared" si="29"/>
        <v>#DIV/0!</v>
      </c>
      <c r="J124" s="10"/>
      <c r="K124" s="10" t="e">
        <f t="shared" si="30"/>
        <v>#DIV/0!</v>
      </c>
      <c r="L124" s="14">
        <f>'[1]2024_60-69 ΕΞΟΔΑ+ΟΜ 2'!J73</f>
        <v>8.69</v>
      </c>
      <c r="M124" s="15">
        <f t="shared" si="31"/>
        <v>1.1317506189464691E-3</v>
      </c>
      <c r="N124" s="10">
        <f>L124+'[1]2025 Ιούνιος'!N124</f>
        <v>60.829999999999991</v>
      </c>
      <c r="O124" s="15">
        <f t="shared" si="32"/>
        <v>1.0657021212780574E-3</v>
      </c>
      <c r="P124" s="10"/>
      <c r="Q124" s="30" t="e">
        <f t="shared" si="26"/>
        <v>#DIV/0!</v>
      </c>
    </row>
    <row r="125" spans="1:17" ht="15" customHeight="1" x14ac:dyDescent="0.25">
      <c r="A125" s="67">
        <v>124</v>
      </c>
      <c r="B125" s="67">
        <v>9</v>
      </c>
      <c r="C125" s="46" t="str">
        <f>[1]ΑΝΤΙΣΤΟΙΧΙΣΗ!O195</f>
        <v xml:space="preserve">Χαρτόσημο Ενοικίου Αποθήκης Β </v>
      </c>
      <c r="D125" s="14">
        <f>'[1]2025_60-69 ΕΞΟΔΑ+ΟΜ 2'!J82</f>
        <v>0</v>
      </c>
      <c r="E125" s="15">
        <f t="shared" si="27"/>
        <v>0</v>
      </c>
      <c r="F125" s="10">
        <f>D125+'[1]2025 Ιούνιος'!F125</f>
        <v>0</v>
      </c>
      <c r="G125" s="15">
        <f t="shared" si="28"/>
        <v>0</v>
      </c>
      <c r="H125" s="14"/>
      <c r="I125" s="29" t="e">
        <f t="shared" si="29"/>
        <v>#DIV/0!</v>
      </c>
      <c r="J125" s="10"/>
      <c r="K125" s="10" t="e">
        <f t="shared" si="30"/>
        <v>#DIV/0!</v>
      </c>
      <c r="L125" s="14">
        <f>'[1]2024_60-69 ΕΞΟΔΑ+ΟΜ 2'!J74</f>
        <v>0</v>
      </c>
      <c r="M125" s="15">
        <f t="shared" si="31"/>
        <v>0</v>
      </c>
      <c r="N125" s="10">
        <f>L125+'[1]2025 Ιούνιος'!N125</f>
        <v>0</v>
      </c>
      <c r="O125" s="15">
        <f t="shared" si="32"/>
        <v>0</v>
      </c>
      <c r="P125" s="10"/>
      <c r="Q125" s="30" t="e">
        <f t="shared" si="26"/>
        <v>#DIV/0!</v>
      </c>
    </row>
    <row r="126" spans="1:17" ht="28.5" customHeight="1" x14ac:dyDescent="0.25">
      <c r="A126" s="67">
        <v>125</v>
      </c>
      <c r="B126" s="67">
        <v>10</v>
      </c>
      <c r="C126" s="46" t="str">
        <f>[1]ΑΝΤΙΣΤΟΙΧΙΣΗ!O196</f>
        <v>Χαρτόσημο Ενοικίου Αριστοφάνους 1</v>
      </c>
      <c r="D126" s="14">
        <f>'[1]2025_60-69 ΕΞΟΔΑ+ΟΜ 2'!J83</f>
        <v>0</v>
      </c>
      <c r="E126" s="15">
        <f t="shared" si="27"/>
        <v>0</v>
      </c>
      <c r="F126" s="10">
        <f>D126+'[1]2025 Ιούνιος'!F126</f>
        <v>173.75</v>
      </c>
      <c r="G126" s="15">
        <f t="shared" si="28"/>
        <v>3.5531094257500334E-3</v>
      </c>
      <c r="H126" s="14"/>
      <c r="I126" s="29" t="e">
        <f t="shared" si="29"/>
        <v>#DIV/0!</v>
      </c>
      <c r="J126" s="10"/>
      <c r="K126" s="10" t="e">
        <f t="shared" si="30"/>
        <v>#DIV/0!</v>
      </c>
      <c r="L126" s="14">
        <f>'[1]2024_60-69 ΕΞΟΔΑ+ΟΜ 2'!J75</f>
        <v>34.75</v>
      </c>
      <c r="M126" s="15">
        <f t="shared" si="31"/>
        <v>4.5257001160402535E-3</v>
      </c>
      <c r="N126" s="10">
        <f>L126+'[1]2025 Ιούνιος'!N126</f>
        <v>243.25</v>
      </c>
      <c r="O126" s="15">
        <f t="shared" si="32"/>
        <v>4.2615821305422904E-3</v>
      </c>
      <c r="P126" s="10"/>
      <c r="Q126" s="30" t="e">
        <f t="shared" si="26"/>
        <v>#DIV/0!</v>
      </c>
    </row>
    <row r="127" spans="1:17" ht="15" customHeight="1" x14ac:dyDescent="0.25">
      <c r="A127" s="67">
        <v>126</v>
      </c>
      <c r="B127" s="67">
        <v>11</v>
      </c>
      <c r="C127" s="46" t="str">
        <f>[1]ΑΝΤΙΣΤΟΙΧΙΣΗ!O197</f>
        <v xml:space="preserve">Κοινόχρηστες Δαπάνες Έδρας </v>
      </c>
      <c r="D127" s="14">
        <f>'[1]2025_60-69 ΕΞΟΔΑ+ΟΜ 2'!J84</f>
        <v>0</v>
      </c>
      <c r="E127" s="15">
        <f t="shared" si="27"/>
        <v>0</v>
      </c>
      <c r="F127" s="10">
        <f>D127+'[1]2025 Ιούνιος'!F127</f>
        <v>0</v>
      </c>
      <c r="G127" s="15">
        <f t="shared" si="28"/>
        <v>0</v>
      </c>
      <c r="H127" s="14"/>
      <c r="I127" s="29" t="e">
        <f t="shared" si="29"/>
        <v>#DIV/0!</v>
      </c>
      <c r="J127" s="10"/>
      <c r="K127" s="10" t="e">
        <f t="shared" si="30"/>
        <v>#DIV/0!</v>
      </c>
      <c r="L127" s="14">
        <f>'[1]2024_60-69 ΕΞΟΔΑ+ΟΜ 2'!J76</f>
        <v>0</v>
      </c>
      <c r="M127" s="15">
        <f t="shared" si="31"/>
        <v>0</v>
      </c>
      <c r="N127" s="10">
        <f>L127+'[1]2025 Ιούνιος'!N127</f>
        <v>0</v>
      </c>
      <c r="O127" s="15">
        <f t="shared" si="32"/>
        <v>0</v>
      </c>
      <c r="P127" s="10"/>
      <c r="Q127" s="30" t="e">
        <f t="shared" si="26"/>
        <v>#DIV/0!</v>
      </c>
    </row>
    <row r="128" spans="1:17" ht="15" customHeight="1" x14ac:dyDescent="0.25">
      <c r="A128" s="67">
        <v>127</v>
      </c>
      <c r="B128" s="67">
        <v>12</v>
      </c>
      <c r="C128" s="46" t="str">
        <f>[1]ΑΝΤΙΣΤΟΙΧΙΣΗ!O198</f>
        <v xml:space="preserve">Κοινόχρηστες Δαπάνες Αποθήκης Α </v>
      </c>
      <c r="D128" s="14">
        <f>'[1]2025_60-69 ΕΞΟΔΑ+ΟΜ 2'!J85</f>
        <v>0</v>
      </c>
      <c r="E128" s="15">
        <f t="shared" si="27"/>
        <v>0</v>
      </c>
      <c r="F128" s="10">
        <f>D128+'[1]2025 Ιούνιος'!F128</f>
        <v>0</v>
      </c>
      <c r="G128" s="15">
        <f t="shared" si="28"/>
        <v>0</v>
      </c>
      <c r="H128" s="14"/>
      <c r="I128" s="29" t="e">
        <f t="shared" si="29"/>
        <v>#DIV/0!</v>
      </c>
      <c r="J128" s="10"/>
      <c r="K128" s="10" t="e">
        <f t="shared" si="30"/>
        <v>#DIV/0!</v>
      </c>
      <c r="L128" s="14">
        <f>'[1]2024_60-69 ΕΞΟΔΑ+ΟΜ 2'!J77</f>
        <v>0</v>
      </c>
      <c r="M128" s="15">
        <f t="shared" si="31"/>
        <v>0</v>
      </c>
      <c r="N128" s="10">
        <f>L128+'[1]2025 Ιούνιος'!N128</f>
        <v>0</v>
      </c>
      <c r="O128" s="15">
        <f t="shared" si="32"/>
        <v>0</v>
      </c>
      <c r="P128" s="10"/>
      <c r="Q128" s="30" t="e">
        <f t="shared" si="26"/>
        <v>#DIV/0!</v>
      </c>
    </row>
    <row r="129" spans="1:17" ht="15" customHeight="1" x14ac:dyDescent="0.25">
      <c r="A129" s="67">
        <v>128</v>
      </c>
      <c r="B129" s="67">
        <v>13</v>
      </c>
      <c r="C129" s="46" t="str">
        <f>[1]ΑΝΤΙΣΤΟΙΧΙΣΗ!O199</f>
        <v xml:space="preserve">Κοινόχρηστες Δαπάνες Αποθήκης Β </v>
      </c>
      <c r="D129" s="14">
        <f>'[1]2025_60-69 ΕΞΟΔΑ+ΟΜ 2'!J86</f>
        <v>0</v>
      </c>
      <c r="E129" s="15">
        <f t="shared" si="27"/>
        <v>0</v>
      </c>
      <c r="F129" s="10">
        <f>D129+'[1]2025 Ιούνιος'!F129</f>
        <v>0</v>
      </c>
      <c r="G129" s="15">
        <f t="shared" si="28"/>
        <v>0</v>
      </c>
      <c r="H129" s="14"/>
      <c r="I129" s="29" t="e">
        <f t="shared" si="29"/>
        <v>#DIV/0!</v>
      </c>
      <c r="J129" s="10"/>
      <c r="K129" s="10" t="e">
        <f t="shared" si="30"/>
        <v>#DIV/0!</v>
      </c>
      <c r="L129" s="14">
        <f>'[1]2024_60-69 ΕΞΟΔΑ+ΟΜ 2'!J78</f>
        <v>0</v>
      </c>
      <c r="M129" s="15">
        <f t="shared" si="31"/>
        <v>0</v>
      </c>
      <c r="N129" s="10">
        <f>L129+'[1]2025 Ιούνιος'!N129</f>
        <v>0</v>
      </c>
      <c r="O129" s="15">
        <f t="shared" si="32"/>
        <v>0</v>
      </c>
      <c r="P129" s="10"/>
      <c r="Q129" s="30" t="e">
        <f t="shared" si="26"/>
        <v>#DIV/0!</v>
      </c>
    </row>
    <row r="130" spans="1:17" ht="15" customHeight="1" x14ac:dyDescent="0.25">
      <c r="A130" s="67">
        <v>129</v>
      </c>
      <c r="B130" s="67">
        <v>14</v>
      </c>
      <c r="C130" s="46" t="str">
        <f>[1]ΑΝΤΙΣΤΟΙΧΙΣΗ!O200</f>
        <v>Κοινόχρηστες Δαπάνες Αριστοφάνους 1</v>
      </c>
      <c r="D130" s="14">
        <f>'[1]2025_60-69 ΕΞΟΔΑ+ΟΜ 2'!J87</f>
        <v>0</v>
      </c>
      <c r="E130" s="15">
        <f t="shared" si="27"/>
        <v>0</v>
      </c>
      <c r="F130" s="10">
        <f>D130+'[1]2025 Ιούνιος'!F130</f>
        <v>172.5</v>
      </c>
      <c r="G130" s="15">
        <f t="shared" si="28"/>
        <v>3.5275474874352846E-3</v>
      </c>
      <c r="H130" s="14"/>
      <c r="I130" s="29" t="e">
        <f t="shared" si="29"/>
        <v>#DIV/0!</v>
      </c>
      <c r="J130" s="10"/>
      <c r="K130" s="10" t="e">
        <f t="shared" si="30"/>
        <v>#DIV/0!</v>
      </c>
      <c r="L130" s="14">
        <f>'[1]2024_60-69 ΕΞΟΔΑ+ΟΜ 2'!J79</f>
        <v>0</v>
      </c>
      <c r="M130" s="15">
        <f t="shared" si="31"/>
        <v>0</v>
      </c>
      <c r="N130" s="10">
        <f>L130+'[1]2025 Ιούνιος'!N130</f>
        <v>248.5</v>
      </c>
      <c r="O130" s="15">
        <f t="shared" si="32"/>
        <v>4.3535587232878068E-3</v>
      </c>
      <c r="P130" s="10"/>
      <c r="Q130" s="30" t="e">
        <f t="shared" si="26"/>
        <v>#DIV/0!</v>
      </c>
    </row>
    <row r="131" spans="1:17" ht="15" customHeight="1" x14ac:dyDescent="0.25">
      <c r="A131" s="67">
        <v>130</v>
      </c>
      <c r="B131" s="67">
        <v>15</v>
      </c>
      <c r="C131" s="71" t="str">
        <f>[1]ΑΝΤΙΣΤΟΙΧΙΣΗ!O201</f>
        <v xml:space="preserve">Ενέργεια  Έδρας </v>
      </c>
      <c r="D131" s="14">
        <f>'[1]2025_60-69 ΕΞΟΔΑ+ΟΜ 2'!J88</f>
        <v>0</v>
      </c>
      <c r="E131" s="15">
        <f t="shared" si="27"/>
        <v>0</v>
      </c>
      <c r="F131" s="10">
        <f>D131+'[1]2025 Ιούνιος'!F131</f>
        <v>751.64</v>
      </c>
      <c r="G131" s="15">
        <f t="shared" si="28"/>
        <v>1.5370700251918014E-2</v>
      </c>
      <c r="H131" s="14"/>
      <c r="I131" s="29" t="e">
        <f t="shared" si="29"/>
        <v>#DIV/0!</v>
      </c>
      <c r="J131" s="10"/>
      <c r="K131" s="10" t="e">
        <f t="shared" si="30"/>
        <v>#DIV/0!</v>
      </c>
      <c r="L131" s="14">
        <f>'[1]2024_60-69 ΕΞΟΔΑ+ΟΜ 2'!J80</f>
        <v>265.68</v>
      </c>
      <c r="M131" s="15">
        <f t="shared" si="31"/>
        <v>3.4601093721714375E-2</v>
      </c>
      <c r="N131" s="10">
        <f>L131+'[1]2025 Ιούνιος'!N131</f>
        <v>944.32999999999993</v>
      </c>
      <c r="O131" s="15">
        <f t="shared" si="32"/>
        <v>1.6544048729023639E-2</v>
      </c>
      <c r="P131" s="10"/>
      <c r="Q131" s="30" t="e">
        <f t="shared" si="26"/>
        <v>#DIV/0!</v>
      </c>
    </row>
    <row r="132" spans="1:17" ht="15" customHeight="1" x14ac:dyDescent="0.25">
      <c r="A132" s="67">
        <v>131</v>
      </c>
      <c r="B132" s="67">
        <v>16</v>
      </c>
      <c r="C132" s="71" t="str">
        <f>[1]ΑΝΤΙΣΤΟΙΧΙΣΗ!O202</f>
        <v xml:space="preserve">Ενέργεια Αποθήκης Α </v>
      </c>
      <c r="D132" s="14">
        <f>'[1]2025_60-69 ΕΞΟΔΑ+ΟΜ 2'!J89</f>
        <v>0</v>
      </c>
      <c r="E132" s="15">
        <f t="shared" si="27"/>
        <v>0</v>
      </c>
      <c r="F132" s="10">
        <f>D132+'[1]2025 Ιούνιος'!F132</f>
        <v>88.68</v>
      </c>
      <c r="G132" s="15">
        <f t="shared" si="28"/>
        <v>1.8134661518015135E-3</v>
      </c>
      <c r="H132" s="14"/>
      <c r="I132" s="29" t="e">
        <f t="shared" si="29"/>
        <v>#DIV/0!</v>
      </c>
      <c r="J132" s="10"/>
      <c r="K132" s="10" t="e">
        <f t="shared" si="30"/>
        <v>#DIV/0!</v>
      </c>
      <c r="L132" s="14">
        <f>'[1]2024_60-69 ΕΞΟΔΑ+ΟΜ 2'!J81</f>
        <v>5.2</v>
      </c>
      <c r="M132" s="15">
        <f t="shared" si="31"/>
        <v>6.7722706772400921E-4</v>
      </c>
      <c r="N132" s="10">
        <f>L132+'[1]2025 Ιούνιος'!N132</f>
        <v>81.530000000000015</v>
      </c>
      <c r="O132" s="15">
        <f t="shared" si="32"/>
        <v>1.4283526869603822E-3</v>
      </c>
      <c r="P132" s="10"/>
      <c r="Q132" s="30" t="e">
        <f t="shared" si="26"/>
        <v>#DIV/0!</v>
      </c>
    </row>
    <row r="133" spans="1:17" ht="57" customHeight="1" x14ac:dyDescent="0.25">
      <c r="A133" s="67">
        <v>132</v>
      </c>
      <c r="B133" s="67">
        <v>17</v>
      </c>
      <c r="C133" s="71" t="str">
        <f>[1]ΑΝΤΙΣΤΟΙΧΙΣΗ!O203</f>
        <v>Ενέργεια Αποθήκης Β (OPERATION)</v>
      </c>
      <c r="D133" s="14">
        <f>'[1]2025_60-69 ΕΞΟΔΑ+ΟΜ 2'!J90</f>
        <v>0</v>
      </c>
      <c r="E133" s="15">
        <f t="shared" si="27"/>
        <v>0</v>
      </c>
      <c r="F133" s="10">
        <f>D133+'[1]2025 Ιούνιος'!F133</f>
        <v>46.31</v>
      </c>
      <c r="G133" s="15">
        <f t="shared" si="28"/>
        <v>9.4701869068480025E-4</v>
      </c>
      <c r="H133" s="14"/>
      <c r="I133" s="29" t="e">
        <f t="shared" si="29"/>
        <v>#DIV/0!</v>
      </c>
      <c r="J133" s="10"/>
      <c r="K133" s="10" t="e">
        <f t="shared" si="30"/>
        <v>#DIV/0!</v>
      </c>
      <c r="L133" s="14">
        <f>'[1]2024_60-69 ΕΞΟΔΑ+ΟΜ 2'!J82</f>
        <v>0.87</v>
      </c>
      <c r="M133" s="15">
        <f t="shared" si="31"/>
        <v>1.1330529786920922E-4</v>
      </c>
      <c r="N133" s="10">
        <f>L133+'[1]2025 Ιούνιος'!N133</f>
        <v>34.190000000000005</v>
      </c>
      <c r="O133" s="15">
        <f t="shared" si="32"/>
        <v>5.9898661066080537E-4</v>
      </c>
      <c r="P133" s="10"/>
      <c r="Q133" s="30" t="e">
        <f t="shared" si="26"/>
        <v>#DIV/0!</v>
      </c>
    </row>
    <row r="134" spans="1:17" ht="57" customHeight="1" x14ac:dyDescent="0.25">
      <c r="A134" s="67">
        <v>133</v>
      </c>
      <c r="B134" s="67">
        <v>18</v>
      </c>
      <c r="C134" s="71" t="str">
        <f>[1]ΑΝΤΙΣΤΟΙΧΙΣΗ!O204</f>
        <v>Ενέργεια Αριστοφάνους 1</v>
      </c>
      <c r="D134" s="14">
        <f>'[1]2025_60-69 ΕΞΟΔΑ+ΟΜ 2'!J91</f>
        <v>0</v>
      </c>
      <c r="E134" s="15">
        <f t="shared" si="27"/>
        <v>0</v>
      </c>
      <c r="F134" s="10">
        <f>D134+'[1]2025 Ιούνιος'!F134</f>
        <v>62.370000000000005</v>
      </c>
      <c r="G134" s="15">
        <f t="shared" si="28"/>
        <v>1.2754384741526883E-3</v>
      </c>
      <c r="H134" s="14"/>
      <c r="I134" s="29" t="e">
        <f t="shared" si="29"/>
        <v>#DIV/0!</v>
      </c>
      <c r="J134" s="10"/>
      <c r="K134" s="10" t="e">
        <f t="shared" si="30"/>
        <v>#DIV/0!</v>
      </c>
      <c r="L134" s="14">
        <f>'[1]2024_60-69 ΕΞΟΔΑ+ΟΜ 2'!J83</f>
        <v>87.68</v>
      </c>
      <c r="M134" s="15">
        <f t="shared" si="31"/>
        <v>1.1419090249623294E-2</v>
      </c>
      <c r="N134" s="10">
        <f>L134+'[1]2025 Ιούνιος'!N134</f>
        <v>272.22000000000003</v>
      </c>
      <c r="O134" s="15">
        <f t="shared" si="32"/>
        <v>4.7691177289875533E-3</v>
      </c>
      <c r="P134" s="10"/>
      <c r="Q134" s="30" t="e">
        <f t="shared" si="26"/>
        <v>#DIV/0!</v>
      </c>
    </row>
    <row r="135" spans="1:17" ht="15" customHeight="1" x14ac:dyDescent="0.25">
      <c r="A135" s="67">
        <v>134</v>
      </c>
      <c r="B135" s="67">
        <v>19</v>
      </c>
      <c r="C135" s="73" t="str">
        <f>[1]ΑΝΤΙΣΤΟΙΧΙΣΗ!O205</f>
        <v xml:space="preserve">Τηλεπικοινωνίες (Τηλεφωνία &amp; Διαδίκτυο) </v>
      </c>
      <c r="D135" s="14">
        <f>'[1]2025_60-69 ΕΞΟΔΑ+ΟΜ 2'!J92</f>
        <v>0</v>
      </c>
      <c r="E135" s="15">
        <f t="shared" si="27"/>
        <v>0</v>
      </c>
      <c r="F135" s="10">
        <f>D135+'[1]2025 Ιούνιος'!F135</f>
        <v>1482.8000000000002</v>
      </c>
      <c r="G135" s="15">
        <f t="shared" si="28"/>
        <v>3.0322593706487194E-2</v>
      </c>
      <c r="H135" s="14"/>
      <c r="I135" s="29" t="e">
        <f t="shared" si="29"/>
        <v>#DIV/0!</v>
      </c>
      <c r="J135" s="10"/>
      <c r="K135" s="10" t="e">
        <f t="shared" si="30"/>
        <v>#DIV/0!</v>
      </c>
      <c r="L135" s="14">
        <f>'[1]2024_60-69 ΕΞΟΔΑ+ΟΜ 2'!J84</f>
        <v>252.57000000000002</v>
      </c>
      <c r="M135" s="15">
        <f t="shared" si="31"/>
        <v>3.2893700095202504E-2</v>
      </c>
      <c r="N135" s="10">
        <f>L135+'[1]2025 Ιούνιος'!N135</f>
        <v>2088.25</v>
      </c>
      <c r="O135" s="15">
        <f t="shared" si="32"/>
        <v>3.6584784723966854E-2</v>
      </c>
      <c r="P135" s="10"/>
      <c r="Q135" s="30" t="e">
        <f t="shared" si="26"/>
        <v>#DIV/0!</v>
      </c>
    </row>
    <row r="136" spans="1:17" ht="15" customHeight="1" x14ac:dyDescent="0.25">
      <c r="A136" s="67">
        <v>135</v>
      </c>
      <c r="B136" s="67">
        <v>20</v>
      </c>
      <c r="C136" s="46" t="str">
        <f>[1]ΑΝΤΙΣΤΟΙΧΙΣΗ!O206</f>
        <v xml:space="preserve">Υδρευση </v>
      </c>
      <c r="D136" s="14">
        <f>'[1]2025_60-69 ΕΞΟΔΑ+ΟΜ 2'!J93</f>
        <v>0</v>
      </c>
      <c r="E136" s="15">
        <f t="shared" si="27"/>
        <v>0</v>
      </c>
      <c r="F136" s="10">
        <f>D136+'[1]2025 Ιούνιος'!F136</f>
        <v>25.62</v>
      </c>
      <c r="G136" s="15">
        <f t="shared" si="28"/>
        <v>5.2391748769908407E-4</v>
      </c>
      <c r="H136" s="14"/>
      <c r="I136" s="29" t="e">
        <f t="shared" si="29"/>
        <v>#DIV/0!</v>
      </c>
      <c r="J136" s="10"/>
      <c r="K136" s="10" t="e">
        <f t="shared" si="30"/>
        <v>#DIV/0!</v>
      </c>
      <c r="L136" s="14">
        <f>'[1]2024_60-69 ΕΞΟΔΑ+ΟΜ 2'!J85</f>
        <v>0</v>
      </c>
      <c r="M136" s="15">
        <f t="shared" si="31"/>
        <v>0</v>
      </c>
      <c r="N136" s="10">
        <f>L136+'[1]2025 Ιούνιος'!N136</f>
        <v>50.31</v>
      </c>
      <c r="O136" s="15">
        <f t="shared" si="32"/>
        <v>8.8139854876704063E-4</v>
      </c>
      <c r="P136" s="10"/>
      <c r="Q136" s="30" t="e">
        <f t="shared" si="26"/>
        <v>#DIV/0!</v>
      </c>
    </row>
    <row r="137" spans="1:17" ht="15" customHeight="1" x14ac:dyDescent="0.25">
      <c r="A137" s="67">
        <v>136</v>
      </c>
      <c r="B137" s="67">
        <v>21</v>
      </c>
      <c r="C137" s="46" t="str">
        <f>[1]ΑΝΤΙΣΤΟΙΧΙΣΗ!O207</f>
        <v xml:space="preserve">Ασφάλιστρα </v>
      </c>
      <c r="D137" s="14">
        <f>'[1]2025_60-69 ΕΞΟΔΑ+ΟΜ 2'!J94</f>
        <v>0</v>
      </c>
      <c r="E137" s="15">
        <f t="shared" si="27"/>
        <v>0</v>
      </c>
      <c r="F137" s="10">
        <f>D137+'[1]2025 Ιούνιος'!F137</f>
        <v>299.25</v>
      </c>
      <c r="G137" s="15">
        <f t="shared" si="28"/>
        <v>6.1195280325507763E-3</v>
      </c>
      <c r="H137" s="14"/>
      <c r="I137" s="29" t="e">
        <f t="shared" si="29"/>
        <v>#DIV/0!</v>
      </c>
      <c r="J137" s="10"/>
      <c r="K137" s="10" t="e">
        <f t="shared" si="30"/>
        <v>#DIV/0!</v>
      </c>
      <c r="L137" s="14">
        <f>'[1]2024_60-69 ΕΞΟΔΑ+ΟΜ 2'!J86</f>
        <v>0</v>
      </c>
      <c r="M137" s="15">
        <f t="shared" si="31"/>
        <v>0</v>
      </c>
      <c r="N137" s="10">
        <f>L137+'[1]2025 Ιούνιος'!N137</f>
        <v>469.58000000000004</v>
      </c>
      <c r="O137" s="15">
        <f t="shared" si="32"/>
        <v>8.226736842179028E-3</v>
      </c>
      <c r="P137" s="10"/>
      <c r="Q137" s="30" t="e">
        <f t="shared" si="26"/>
        <v>#DIV/0!</v>
      </c>
    </row>
    <row r="138" spans="1:17" ht="15" customHeight="1" x14ac:dyDescent="0.25">
      <c r="A138" s="67">
        <v>137</v>
      </c>
      <c r="B138" s="67">
        <v>22</v>
      </c>
      <c r="C138" s="46" t="str">
        <f>[1]ΑΝΤΙΣΤΟΙΧΙΣΗ!O208</f>
        <v xml:space="preserve">Έντυπα και γραφική Ύλη </v>
      </c>
      <c r="D138" s="14">
        <f>'[1]2025_60-69 ΕΞΟΔΑ+ΟΜ 2'!J95</f>
        <v>0</v>
      </c>
      <c r="E138" s="15">
        <f t="shared" si="27"/>
        <v>0</v>
      </c>
      <c r="F138" s="10">
        <f>D138+'[1]2025 Ιούνιος'!F138</f>
        <v>0</v>
      </c>
      <c r="G138" s="15">
        <f t="shared" si="28"/>
        <v>0</v>
      </c>
      <c r="H138" s="14"/>
      <c r="I138" s="29" t="e">
        <f t="shared" si="29"/>
        <v>#DIV/0!</v>
      </c>
      <c r="J138" s="10"/>
      <c r="K138" s="10" t="e">
        <f t="shared" si="30"/>
        <v>#DIV/0!</v>
      </c>
      <c r="L138" s="14">
        <f>'[1]2024_60-69 ΕΞΟΔΑ+ΟΜ 2'!J87</f>
        <v>0</v>
      </c>
      <c r="M138" s="15">
        <f t="shared" si="31"/>
        <v>0</v>
      </c>
      <c r="N138" s="10">
        <f>L138+'[1]2025 Ιούνιος'!N138</f>
        <v>0</v>
      </c>
      <c r="O138" s="15">
        <f t="shared" si="32"/>
        <v>0</v>
      </c>
      <c r="P138" s="10"/>
      <c r="Q138" s="30" t="e">
        <f t="shared" si="26"/>
        <v>#DIV/0!</v>
      </c>
    </row>
    <row r="139" spans="1:17" ht="15" customHeight="1" x14ac:dyDescent="0.25">
      <c r="A139" s="67">
        <v>138</v>
      </c>
      <c r="B139" s="67">
        <v>23</v>
      </c>
      <c r="C139" s="46" t="str">
        <f>[1]ΑΝΤΙΣΤΟΙΧΙΣΗ!O209</f>
        <v xml:space="preserve">Υλικά Καθαριότητας </v>
      </c>
      <c r="D139" s="14">
        <f>'[1]2025_60-69 ΕΞΟΔΑ+ΟΜ 2'!J96</f>
        <v>0</v>
      </c>
      <c r="E139" s="15">
        <f t="shared" si="27"/>
        <v>0</v>
      </c>
      <c r="F139" s="10">
        <f>D139+'[1]2025 Ιούνιος'!F139</f>
        <v>0</v>
      </c>
      <c r="G139" s="15">
        <f t="shared" si="28"/>
        <v>0</v>
      </c>
      <c r="H139" s="14"/>
      <c r="I139" s="29" t="e">
        <f t="shared" si="29"/>
        <v>#DIV/0!</v>
      </c>
      <c r="J139" s="10"/>
      <c r="K139" s="10" t="e">
        <f t="shared" si="30"/>
        <v>#DIV/0!</v>
      </c>
      <c r="L139" s="14">
        <f>'[1]2024_60-69 ΕΞΟΔΑ+ΟΜ 2'!J88</f>
        <v>0</v>
      </c>
      <c r="M139" s="15">
        <f t="shared" si="31"/>
        <v>0</v>
      </c>
      <c r="N139" s="10">
        <f>L139+'[1]2025 Ιούνιος'!N139</f>
        <v>0</v>
      </c>
      <c r="O139" s="15">
        <f t="shared" si="32"/>
        <v>0</v>
      </c>
      <c r="P139" s="10"/>
      <c r="Q139" s="30" t="e">
        <f t="shared" si="26"/>
        <v>#DIV/0!</v>
      </c>
    </row>
    <row r="140" spans="1:17" ht="15" customHeight="1" x14ac:dyDescent="0.25">
      <c r="A140" s="67">
        <v>139</v>
      </c>
      <c r="B140" s="67">
        <v>24</v>
      </c>
      <c r="C140" s="72" t="str">
        <f>[1]ΑΝΤΙΣΤΟΙΧΙΣΗ!O210</f>
        <v>Υλικά Φαρμακείου</v>
      </c>
      <c r="D140" s="14">
        <f>'[1]2025_60-69 ΕΞΟΔΑ+ΟΜ 2'!J97</f>
        <v>0</v>
      </c>
      <c r="E140" s="15">
        <f t="shared" si="27"/>
        <v>0</v>
      </c>
      <c r="F140" s="10">
        <f>D140+'[1]2025 Ιούνιος'!F140</f>
        <v>0</v>
      </c>
      <c r="G140" s="15">
        <f t="shared" si="28"/>
        <v>0</v>
      </c>
      <c r="H140" s="14"/>
      <c r="I140" s="29" t="e">
        <f t="shared" si="29"/>
        <v>#DIV/0!</v>
      </c>
      <c r="J140" s="10"/>
      <c r="K140" s="10" t="e">
        <f t="shared" si="30"/>
        <v>#DIV/0!</v>
      </c>
      <c r="L140" s="14">
        <f>'[1]2024_60-69 ΕΞΟΔΑ+ΟΜ 2'!J89</f>
        <v>0</v>
      </c>
      <c r="M140" s="15">
        <f t="shared" si="31"/>
        <v>0</v>
      </c>
      <c r="N140" s="10">
        <f>L140+'[1]2025 Ιούνιος'!N140</f>
        <v>0</v>
      </c>
      <c r="O140" s="15">
        <f t="shared" si="32"/>
        <v>0</v>
      </c>
      <c r="P140" s="10"/>
      <c r="Q140" s="30" t="e">
        <f t="shared" si="26"/>
        <v>#DIV/0!</v>
      </c>
    </row>
    <row r="141" spans="1:17" ht="15" customHeight="1" x14ac:dyDescent="0.25">
      <c r="A141" s="67">
        <v>140</v>
      </c>
      <c r="B141" s="67">
        <v>25</v>
      </c>
      <c r="C141" s="72" t="str">
        <f>[1]ΑΝΤΙΣΤΟΙΧΙΣΗ!O211</f>
        <v>Διάφορα αναλώσιμα</v>
      </c>
      <c r="D141" s="14">
        <f>'[1]2025_60-69 ΕΞΟΔΑ+ΟΜ 2'!J98</f>
        <v>0</v>
      </c>
      <c r="E141" s="15">
        <f t="shared" si="27"/>
        <v>0</v>
      </c>
      <c r="F141" s="10">
        <f>D141+'[1]2025 Ιούνιος'!F141</f>
        <v>1086.5899999999999</v>
      </c>
      <c r="G141" s="15">
        <f t="shared" si="28"/>
        <v>2.2220277242738003E-2</v>
      </c>
      <c r="H141" s="14"/>
      <c r="I141" s="29" t="e">
        <f t="shared" si="29"/>
        <v>#DIV/0!</v>
      </c>
      <c r="J141" s="10"/>
      <c r="K141" s="10" t="e">
        <f t="shared" si="30"/>
        <v>#DIV/0!</v>
      </c>
      <c r="L141" s="14">
        <f>'[1]2024_60-69 ΕΞΟΔΑ+ΟΜ 2'!J90</f>
        <v>244.16</v>
      </c>
      <c r="M141" s="15">
        <f t="shared" si="31"/>
        <v>3.1798415549133478E-2</v>
      </c>
      <c r="N141" s="10">
        <f>L141+'[1]2025 Ιούνιος'!N141</f>
        <v>1145.46</v>
      </c>
      <c r="O141" s="15">
        <f t="shared" si="32"/>
        <v>2.0067715795481899E-2</v>
      </c>
      <c r="P141" s="10"/>
      <c r="Q141" s="30" t="e">
        <f t="shared" si="26"/>
        <v>#DIV/0!</v>
      </c>
    </row>
    <row r="142" spans="1:17" ht="15" customHeight="1" x14ac:dyDescent="0.25">
      <c r="A142" s="67">
        <v>141</v>
      </c>
      <c r="B142" s="67">
        <v>26</v>
      </c>
      <c r="C142" s="46" t="str">
        <f>[1]ΑΝΤΙΣΤΟΙΧΙΣΗ!O212</f>
        <v>Αμοιβές συνεργατών ( Εξωτερικοί Συνεργάτες Λογιστής - Μισθοδοσία Δικηγόρος )</v>
      </c>
      <c r="D142" s="14">
        <f>'[1]2025_60-69 ΕΞΟΔΑ+ΟΜ 2'!J99</f>
        <v>0</v>
      </c>
      <c r="E142" s="15">
        <f t="shared" si="27"/>
        <v>0</v>
      </c>
      <c r="F142" s="10">
        <f>D142+'[1]2025 Ιούνιος'!F142</f>
        <v>5242.7299999999996</v>
      </c>
      <c r="G142" s="15">
        <f t="shared" si="28"/>
        <v>0.10721147268870486</v>
      </c>
      <c r="H142" s="14"/>
      <c r="I142" s="29" t="e">
        <f t="shared" si="29"/>
        <v>#DIV/0!</v>
      </c>
      <c r="J142" s="10"/>
      <c r="K142" s="10" t="e">
        <f t="shared" si="30"/>
        <v>#DIV/0!</v>
      </c>
      <c r="L142" s="14">
        <f>'[1]2024_60-69 ΕΞΟΔΑ+ΟΜ 2'!J91</f>
        <v>1250</v>
      </c>
      <c r="M142" s="15">
        <f t="shared" si="31"/>
        <v>0.1627949682028868</v>
      </c>
      <c r="N142" s="10">
        <f>L142+'[1]2025 Ιούνιος'!N142</f>
        <v>6050</v>
      </c>
      <c r="O142" s="15">
        <f t="shared" si="32"/>
        <v>0.10599207354483393</v>
      </c>
      <c r="P142" s="10"/>
      <c r="Q142" s="30" t="e">
        <f t="shared" si="26"/>
        <v>#DIV/0!</v>
      </c>
    </row>
    <row r="143" spans="1:17" ht="42.75" customHeight="1" x14ac:dyDescent="0.25">
      <c r="A143" s="67">
        <v>142</v>
      </c>
      <c r="B143" s="67">
        <v>27</v>
      </c>
      <c r="C143" s="46" t="str">
        <f>[1]ΑΝΤΙΣΤΟΙΧΙΣΗ!O213</f>
        <v>Αμοιβές Τρίτων (Αμοιβές - Συνδρομές για υποστήριξη Pylon Συναγερμός - Διατακτικές)</v>
      </c>
      <c r="D143" s="14">
        <f>'[1]2025_60-69 ΕΞΟΔΑ+ΟΜ 2'!J100</f>
        <v>0</v>
      </c>
      <c r="E143" s="15">
        <f t="shared" si="27"/>
        <v>0</v>
      </c>
      <c r="F143" s="10">
        <f>D143+'[1]2025 Ιούνιος'!F143</f>
        <v>4600.62</v>
      </c>
      <c r="G143" s="15">
        <f t="shared" si="28"/>
        <v>9.4080611719678367E-2</v>
      </c>
      <c r="H143" s="14"/>
      <c r="I143" s="29" t="e">
        <f t="shared" si="29"/>
        <v>#DIV/0!</v>
      </c>
      <c r="J143" s="10"/>
      <c r="K143" s="10" t="e">
        <f t="shared" si="30"/>
        <v>#DIV/0!</v>
      </c>
      <c r="L143" s="14">
        <f>'[1]2024_60-69 ΕΞΟΔΑ+ΟΜ 2'!J92</f>
        <v>448.23</v>
      </c>
      <c r="M143" s="15">
        <f t="shared" si="31"/>
        <v>5.8375670878063966E-2</v>
      </c>
      <c r="N143" s="10">
        <f>L143+'[1]2025 Ιούνιος'!N143</f>
        <v>3007.3</v>
      </c>
      <c r="O143" s="15">
        <f t="shared" si="32"/>
        <v>5.2685944259732088E-2</v>
      </c>
      <c r="P143" s="10"/>
      <c r="Q143" s="30" t="e">
        <f t="shared" si="26"/>
        <v>#DIV/0!</v>
      </c>
    </row>
    <row r="144" spans="1:17" ht="15" customHeight="1" x14ac:dyDescent="0.25">
      <c r="A144" s="67">
        <v>143</v>
      </c>
      <c r="B144" s="67">
        <v>28</v>
      </c>
      <c r="C144" s="46" t="str">
        <f>[1]ΑΝΤΙΣΤΟΙΧΙΣΗ!O214</f>
        <v>Επισκευές - Συντηρήσεις</v>
      </c>
      <c r="D144" s="14">
        <f>'[1]2025_60-69 ΕΞΟΔΑ+ΟΜ 2'!J101</f>
        <v>0</v>
      </c>
      <c r="E144" s="15">
        <f t="shared" si="27"/>
        <v>0</v>
      </c>
      <c r="F144" s="10">
        <f>D144+'[1]2025 Ιούνιος'!F144</f>
        <v>2050.08</v>
      </c>
      <c r="G144" s="15">
        <f t="shared" si="28"/>
        <v>4.1923214800239583E-2</v>
      </c>
      <c r="H144" s="14"/>
      <c r="I144" s="29" t="e">
        <f t="shared" si="29"/>
        <v>#DIV/0!</v>
      </c>
      <c r="J144" s="10"/>
      <c r="K144" s="10" t="e">
        <f t="shared" si="30"/>
        <v>#DIV/0!</v>
      </c>
      <c r="L144" s="14">
        <f>'[1]2024_60-69 ΕΞΟΔΑ+ΟΜ 2'!J93</f>
        <v>196.93</v>
      </c>
      <c r="M144" s="15">
        <f t="shared" si="31"/>
        <v>2.5647370470555601E-2</v>
      </c>
      <c r="N144" s="10">
        <f>L144+'[1]2025 Ιούνιος'!N144</f>
        <v>1602.3600000000001</v>
      </c>
      <c r="O144" s="15">
        <f t="shared" si="32"/>
        <v>2.8072307266991756E-2</v>
      </c>
      <c r="P144" s="10"/>
      <c r="Q144" s="30" t="e">
        <f t="shared" si="26"/>
        <v>#DIV/0!</v>
      </c>
    </row>
    <row r="145" spans="1:17" ht="15" customHeight="1" x14ac:dyDescent="0.25">
      <c r="A145" s="67">
        <v>144</v>
      </c>
      <c r="B145" s="67">
        <v>29</v>
      </c>
      <c r="C145" s="46" t="str">
        <f>[1]ΑΝΤΙΣΤΟΙΧΙΣΗ!O215</f>
        <v xml:space="preserve">Εξοδα μεταφορών </v>
      </c>
      <c r="D145" s="14">
        <f>'[1]2025_60-69 ΕΞΟΔΑ+ΟΜ 2'!J102</f>
        <v>0</v>
      </c>
      <c r="E145" s="15">
        <f t="shared" si="27"/>
        <v>0</v>
      </c>
      <c r="F145" s="10">
        <f>D145+'[1]2025 Ιούνιος'!F145</f>
        <v>345.75</v>
      </c>
      <c r="G145" s="15">
        <f t="shared" si="28"/>
        <v>7.0704321378594181E-3</v>
      </c>
      <c r="H145" s="14"/>
      <c r="I145" s="29" t="e">
        <f t="shared" si="29"/>
        <v>#DIV/0!</v>
      </c>
      <c r="J145" s="10"/>
      <c r="K145" s="10" t="e">
        <f t="shared" si="30"/>
        <v>#DIV/0!</v>
      </c>
      <c r="L145" s="14">
        <f>'[1]2024_60-69 ΕΞΟΔΑ+ΟΜ 2'!J94</f>
        <v>97.33</v>
      </c>
      <c r="M145" s="15">
        <f t="shared" si="31"/>
        <v>1.2675867404149579E-2</v>
      </c>
      <c r="N145" s="10">
        <f>L145+'[1]2025 Ιούνιος'!N145</f>
        <v>810.62</v>
      </c>
      <c r="O145" s="15">
        <f t="shared" si="32"/>
        <v>1.4201536306927815E-2</v>
      </c>
      <c r="P145" s="10"/>
      <c r="Q145" s="30" t="e">
        <f t="shared" si="26"/>
        <v>#DIV/0!</v>
      </c>
    </row>
    <row r="146" spans="1:17" ht="15" customHeight="1" x14ac:dyDescent="0.25">
      <c r="A146" s="67">
        <v>145</v>
      </c>
      <c r="B146" s="67">
        <v>30</v>
      </c>
      <c r="C146" s="46" t="str">
        <f>[1]ΑΝΤΙΣΤΟΙΧΙΣΗ!O216</f>
        <v xml:space="preserve">Εξοδα ταξιδίων </v>
      </c>
      <c r="D146" s="14">
        <f>'[1]2025_60-69 ΕΞΟΔΑ+ΟΜ 2'!J103</f>
        <v>0</v>
      </c>
      <c r="E146" s="15">
        <f t="shared" si="27"/>
        <v>0</v>
      </c>
      <c r="F146" s="10">
        <f>D146+'[1]2025 Ιούνιος'!F146</f>
        <v>0</v>
      </c>
      <c r="G146" s="15">
        <f t="shared" si="28"/>
        <v>0</v>
      </c>
      <c r="H146" s="14"/>
      <c r="I146" s="29" t="e">
        <f t="shared" si="29"/>
        <v>#DIV/0!</v>
      </c>
      <c r="J146" s="10"/>
      <c r="K146" s="10" t="e">
        <f t="shared" si="30"/>
        <v>#DIV/0!</v>
      </c>
      <c r="L146" s="14">
        <f>'[1]2024_60-69 ΕΞΟΔΑ+ΟΜ 2'!J95</f>
        <v>0</v>
      </c>
      <c r="M146" s="15">
        <f t="shared" si="31"/>
        <v>0</v>
      </c>
      <c r="N146" s="10">
        <f>L146+'[1]2025 Ιούνιος'!N146</f>
        <v>0</v>
      </c>
      <c r="O146" s="15">
        <f t="shared" si="32"/>
        <v>0</v>
      </c>
      <c r="P146" s="10"/>
      <c r="Q146" s="30" t="e">
        <f t="shared" si="26"/>
        <v>#DIV/0!</v>
      </c>
    </row>
    <row r="147" spans="1:17" ht="15" customHeight="1" x14ac:dyDescent="0.25">
      <c r="A147" s="67">
        <v>146</v>
      </c>
      <c r="B147" s="67">
        <v>31</v>
      </c>
      <c r="C147" s="46" t="str">
        <f>[1]ΑΝΤΙΣΤΟΙΧΙΣΗ!O217</f>
        <v xml:space="preserve">Υλικά άμεσης ανάλωσης </v>
      </c>
      <c r="D147" s="14">
        <f>'[1]2025_60-69 ΕΞΟΔΑ+ΟΜ 2'!J104</f>
        <v>0</v>
      </c>
      <c r="E147" s="15">
        <f t="shared" si="27"/>
        <v>0</v>
      </c>
      <c r="F147" s="10">
        <f>D147+'[1]2025 Ιούνιος'!F147</f>
        <v>0</v>
      </c>
      <c r="G147" s="15">
        <f t="shared" si="28"/>
        <v>0</v>
      </c>
      <c r="H147" s="14"/>
      <c r="I147" s="29" t="e">
        <f t="shared" si="29"/>
        <v>#DIV/0!</v>
      </c>
      <c r="J147" s="10"/>
      <c r="K147" s="10" t="e">
        <f t="shared" si="30"/>
        <v>#DIV/0!</v>
      </c>
      <c r="L147" s="14">
        <f>'[1]2024_60-69 ΕΞΟΔΑ+ΟΜ 2'!J96</f>
        <v>0</v>
      </c>
      <c r="M147" s="15">
        <f t="shared" si="31"/>
        <v>0</v>
      </c>
      <c r="N147" s="10">
        <f>L147+'[1]2025 Ιούνιος'!N147</f>
        <v>0</v>
      </c>
      <c r="O147" s="15">
        <f t="shared" si="32"/>
        <v>0</v>
      </c>
      <c r="P147" s="10"/>
      <c r="Q147" s="30" t="e">
        <f t="shared" si="26"/>
        <v>#DIV/0!</v>
      </c>
    </row>
    <row r="148" spans="1:17" ht="30" customHeight="1" x14ac:dyDescent="0.25">
      <c r="A148" s="67">
        <v>147</v>
      </c>
      <c r="B148" s="67">
        <v>32</v>
      </c>
      <c r="C148" s="46" t="str">
        <f>[1]ΑΝΤΙΣΤΟΙΧΙΣΗ!O218</f>
        <v xml:space="preserve">Φόροι και τέλη </v>
      </c>
      <c r="D148" s="14">
        <f>'[1]2025_60-69 ΕΞΟΔΑ+ΟΜ 2'!J105</f>
        <v>0</v>
      </c>
      <c r="E148" s="15">
        <f t="shared" si="27"/>
        <v>0</v>
      </c>
      <c r="F148" s="10">
        <f>D148+'[1]2025 Ιούνιος'!F148</f>
        <v>4137.37</v>
      </c>
      <c r="G148" s="15">
        <f t="shared" si="28"/>
        <v>8.4607357380232603E-2</v>
      </c>
      <c r="H148" s="14"/>
      <c r="I148" s="29" t="e">
        <f t="shared" si="29"/>
        <v>#DIV/0!</v>
      </c>
      <c r="J148" s="10"/>
      <c r="K148" s="10" t="e">
        <f t="shared" si="30"/>
        <v>#DIV/0!</v>
      </c>
      <c r="L148" s="14">
        <f>'[1]2024_60-69 ΕΞΟΔΑ+ΟΜ 2'!J97</f>
        <v>394.60999999999996</v>
      </c>
      <c r="M148" s="15">
        <f t="shared" si="31"/>
        <v>5.1392417922032925E-2</v>
      </c>
      <c r="N148" s="10">
        <f>L148+'[1]2025 Ιούνιος'!N148</f>
        <v>3361.2200000000003</v>
      </c>
      <c r="O148" s="15">
        <f t="shared" si="32"/>
        <v>5.8886392965349879E-2</v>
      </c>
      <c r="P148" s="10"/>
      <c r="Q148" s="30" t="e">
        <f t="shared" si="26"/>
        <v>#DIV/0!</v>
      </c>
    </row>
    <row r="149" spans="1:17" ht="30" customHeight="1" x14ac:dyDescent="0.25">
      <c r="A149" s="67">
        <v>148</v>
      </c>
      <c r="B149" s="67">
        <v>33</v>
      </c>
      <c r="C149" s="46" t="str">
        <f>[1]ΑΝΤΙΣΤΟΙΧΙΣΗ!O219</f>
        <v>Εξοδα δημοσιεύσεων</v>
      </c>
      <c r="D149" s="14">
        <f>'[1]2025_60-69 ΕΞΟΔΑ+ΟΜ 2'!J106</f>
        <v>0</v>
      </c>
      <c r="E149" s="15">
        <f t="shared" si="27"/>
        <v>0</v>
      </c>
      <c r="F149" s="10">
        <f>D149+'[1]2025 Ιούνιος'!F149</f>
        <v>0</v>
      </c>
      <c r="G149" s="15">
        <f t="shared" si="28"/>
        <v>0</v>
      </c>
      <c r="H149" s="14"/>
      <c r="I149" s="29" t="e">
        <f t="shared" si="29"/>
        <v>#DIV/0!</v>
      </c>
      <c r="J149" s="10"/>
      <c r="K149" s="10" t="e">
        <f t="shared" si="30"/>
        <v>#DIV/0!</v>
      </c>
      <c r="L149" s="14">
        <f>'[1]2024_60-69 ΕΞΟΔΑ+ΟΜ 2'!J98</f>
        <v>0</v>
      </c>
      <c r="M149" s="15">
        <f t="shared" si="31"/>
        <v>0</v>
      </c>
      <c r="N149" s="10">
        <f>L149+'[1]2025 Ιούνιος'!N149</f>
        <v>0</v>
      </c>
      <c r="O149" s="15">
        <f t="shared" si="32"/>
        <v>0</v>
      </c>
      <c r="P149" s="10"/>
      <c r="Q149" s="30" t="e">
        <f t="shared" si="26"/>
        <v>#DIV/0!</v>
      </c>
    </row>
    <row r="150" spans="1:17" ht="30" customHeight="1" x14ac:dyDescent="0.25">
      <c r="A150" s="67">
        <v>149</v>
      </c>
      <c r="B150" s="67">
        <v>34</v>
      </c>
      <c r="C150" s="46" t="str">
        <f>[1]ΑΝΤΙΣΤΟΙΧΙΣΗ!O220</f>
        <v xml:space="preserve">Λοιπά Διάφορα έξοδα </v>
      </c>
      <c r="D150" s="14">
        <f>'[1]2025_60-69 ΕΞΟΔΑ+ΟΜ 2'!J107</f>
        <v>0</v>
      </c>
      <c r="E150" s="15">
        <f t="shared" si="27"/>
        <v>0</v>
      </c>
      <c r="F150" s="10">
        <f>D150+'[1]2025 Ιούνιος'!F150</f>
        <v>2393.4199999999996</v>
      </c>
      <c r="G150" s="15">
        <f t="shared" si="28"/>
        <v>4.8944363521028163E-2</v>
      </c>
      <c r="H150" s="14"/>
      <c r="I150" s="29" t="e">
        <f t="shared" si="29"/>
        <v>#DIV/0!</v>
      </c>
      <c r="J150" s="10"/>
      <c r="K150" s="10" t="e">
        <f t="shared" si="30"/>
        <v>#DIV/0!</v>
      </c>
      <c r="L150" s="14">
        <f>'[1]2024_60-69 ΕΞΟΔΑ+ΟΜ 2'!J99</f>
        <v>373.4</v>
      </c>
      <c r="M150" s="15">
        <f t="shared" si="31"/>
        <v>4.8630112901566346E-2</v>
      </c>
      <c r="N150" s="10">
        <f>L150+'[1]2025 Ιούνιος'!N150</f>
        <v>929.62</v>
      </c>
      <c r="O150" s="15">
        <f t="shared" si="32"/>
        <v>1.6286339075826203E-2</v>
      </c>
      <c r="P150" s="10"/>
      <c r="Q150" s="30" t="e">
        <f t="shared" si="26"/>
        <v>#DIV/0!</v>
      </c>
    </row>
    <row r="151" spans="1:17" ht="15" x14ac:dyDescent="0.25">
      <c r="A151" s="67">
        <v>150</v>
      </c>
      <c r="B151" s="67">
        <v>35</v>
      </c>
      <c r="C151" s="46" t="str">
        <f>[1]ΑΝΤΙΣΤΟΙΧΙΣΗ!O221</f>
        <v xml:space="preserve">Τόκοι και συναφή εξοδα </v>
      </c>
      <c r="D151" s="14">
        <f>'[1]2025_60-69 ΕΞΟΔΑ+ΟΜ 2'!J108</f>
        <v>0</v>
      </c>
      <c r="E151" s="15">
        <f t="shared" si="27"/>
        <v>0</v>
      </c>
      <c r="F151" s="10">
        <f>D151+'[1]2025 Ιούνιος'!F151</f>
        <v>0</v>
      </c>
      <c r="G151" s="15">
        <f t="shared" si="28"/>
        <v>0</v>
      </c>
      <c r="H151" s="14"/>
      <c r="I151" s="29" t="e">
        <f t="shared" si="29"/>
        <v>#DIV/0!</v>
      </c>
      <c r="J151" s="10"/>
      <c r="K151" s="10" t="e">
        <f t="shared" si="30"/>
        <v>#DIV/0!</v>
      </c>
      <c r="L151" s="14">
        <f>'[1]2024_60-69 ΕΞΟΔΑ+ΟΜ 2'!J100</f>
        <v>540.63</v>
      </c>
      <c r="M151" s="15">
        <f t="shared" si="31"/>
        <v>7.0409474927621354E-2</v>
      </c>
      <c r="N151" s="10">
        <f>L151+'[1]2025 Ιούνιος'!N151</f>
        <v>4814.63</v>
      </c>
      <c r="O151" s="15">
        <f t="shared" si="32"/>
        <v>8.4349192901018819E-2</v>
      </c>
      <c r="P151" s="10"/>
      <c r="Q151" s="30" t="e">
        <f t="shared" si="26"/>
        <v>#DIV/0!</v>
      </c>
    </row>
    <row r="152" spans="1:17" ht="42.75" x14ac:dyDescent="0.25">
      <c r="A152" s="67">
        <v>151</v>
      </c>
      <c r="B152" s="67">
        <v>36</v>
      </c>
      <c r="C152" s="46" t="str">
        <f>[1]ΑΝΤΙΣΤΟΙΧΙΣΗ!O222</f>
        <v xml:space="preserve">Αποσβέσεις ( Εξοπλισμού Διοίκησης και εγκαταστάσεων στην έδρα και αποθήκες ) </v>
      </c>
      <c r="D152" s="14">
        <f>'[1]2025_60-69 ΕΞΟΔΑ+ΟΜ 2'!J109</f>
        <v>777.67000000000007</v>
      </c>
      <c r="E152" s="15">
        <f t="shared" si="27"/>
        <v>1</v>
      </c>
      <c r="F152" s="10">
        <f>D152+'[1]2025 Ιούνιος'!F152</f>
        <v>5443.6900000000005</v>
      </c>
      <c r="G152" s="15">
        <f t="shared" si="28"/>
        <v>0.11132101438769036</v>
      </c>
      <c r="H152" s="14"/>
      <c r="I152" s="29" t="e">
        <f t="shared" si="29"/>
        <v>#DIV/0!</v>
      </c>
      <c r="J152" s="10"/>
      <c r="K152" s="10" t="e">
        <f t="shared" si="30"/>
        <v>#DIV/0!</v>
      </c>
      <c r="L152" s="14">
        <f>'[1]2024_60-69 ΕΞΟΔΑ+ΟΜ 2'!J101</f>
        <v>0</v>
      </c>
      <c r="M152" s="15">
        <f t="shared" si="31"/>
        <v>0</v>
      </c>
      <c r="N152" s="10">
        <f>L152+'[1]2025 Ιούνιος'!N152</f>
        <v>0</v>
      </c>
      <c r="O152" s="15">
        <f t="shared" si="32"/>
        <v>0</v>
      </c>
      <c r="P152" s="10"/>
      <c r="Q152" s="30" t="e">
        <f t="shared" si="26"/>
        <v>#DIV/0!</v>
      </c>
    </row>
    <row r="153" spans="1:17" ht="15" x14ac:dyDescent="0.25">
      <c r="A153" s="67">
        <v>152</v>
      </c>
      <c r="B153" s="67">
        <v>37</v>
      </c>
      <c r="C153" s="46" t="str">
        <f>[1]ΑΝΤΙΣΤΟΙΧΙΣΗ!O223</f>
        <v xml:space="preserve">Ασυνήθη έξοδα </v>
      </c>
      <c r="D153" s="14">
        <f>'[1]2025_60-69 ΕΞΟΔΑ+ΟΜ 2'!J110</f>
        <v>0</v>
      </c>
      <c r="E153" s="15">
        <f t="shared" si="27"/>
        <v>0</v>
      </c>
      <c r="F153" s="10">
        <f>D153+'[1]2025 Ιούνιος'!F153</f>
        <v>2070.54</v>
      </c>
      <c r="G153" s="15">
        <f t="shared" si="28"/>
        <v>4.2341612606575388E-2</v>
      </c>
      <c r="H153" s="14"/>
      <c r="I153" s="29" t="e">
        <f t="shared" si="29"/>
        <v>#DIV/0!</v>
      </c>
      <c r="J153" s="10"/>
      <c r="K153" s="10" t="e">
        <f t="shared" si="30"/>
        <v>#DIV/0!</v>
      </c>
      <c r="L153" s="14">
        <f>'[1]2024_60-69 ΕΞΟΔΑ+ΟΜ 2'!J102</f>
        <v>44.55</v>
      </c>
      <c r="M153" s="15">
        <f t="shared" si="31"/>
        <v>5.8020126667508859E-3</v>
      </c>
      <c r="N153" s="10">
        <f>L153+'[1]2025 Ιούνιος'!N153</f>
        <v>5723.0800000000008</v>
      </c>
      <c r="O153" s="15">
        <f t="shared" si="32"/>
        <v>0.10026464731619311</v>
      </c>
      <c r="P153" s="10"/>
      <c r="Q153" s="30" t="e">
        <f t="shared" si="26"/>
        <v>#DIV/0!</v>
      </c>
    </row>
    <row r="154" spans="1:17" ht="15" x14ac:dyDescent="0.25">
      <c r="A154" s="67">
        <v>153</v>
      </c>
      <c r="B154" s="67">
        <v>38</v>
      </c>
      <c r="C154" s="46">
        <f>[1]ΑΝΤΙΣΤΟΙΧΙΣΗ!O224</f>
        <v>0</v>
      </c>
      <c r="D154" s="14"/>
      <c r="E154" s="15"/>
      <c r="F154" s="10"/>
      <c r="G154" s="15"/>
      <c r="H154" s="14"/>
      <c r="I154" s="29"/>
      <c r="J154" s="10"/>
      <c r="K154" s="10"/>
      <c r="L154" s="14"/>
      <c r="M154" s="15"/>
      <c r="N154" s="10"/>
      <c r="O154" s="15"/>
      <c r="P154" s="10"/>
      <c r="Q154" s="30"/>
    </row>
    <row r="155" spans="1:17" ht="15" x14ac:dyDescent="0.25">
      <c r="A155" s="67">
        <v>154</v>
      </c>
      <c r="B155" s="67">
        <v>39</v>
      </c>
      <c r="C155" s="46">
        <f>[1]ΑΝΤΙΣΤΟΙΧΙΣΗ!O225</f>
        <v>0</v>
      </c>
      <c r="D155" s="14"/>
      <c r="E155" s="15"/>
      <c r="F155" s="10"/>
      <c r="G155" s="15"/>
      <c r="H155" s="14"/>
      <c r="I155" s="29"/>
      <c r="J155" s="10"/>
      <c r="K155" s="10"/>
      <c r="L155" s="14"/>
      <c r="M155" s="15"/>
      <c r="N155" s="10"/>
      <c r="O155" s="15"/>
      <c r="P155" s="10"/>
      <c r="Q155" s="30"/>
    </row>
    <row r="156" spans="1:17" ht="15" x14ac:dyDescent="0.25">
      <c r="A156" s="67">
        <v>155</v>
      </c>
      <c r="B156" s="67">
        <v>40</v>
      </c>
      <c r="C156" s="46">
        <f>[1]ΑΝΤΙΣΤΟΙΧΙΣΗ!O226</f>
        <v>0</v>
      </c>
      <c r="D156" s="14"/>
      <c r="E156" s="15"/>
      <c r="F156" s="10"/>
      <c r="G156" s="15"/>
      <c r="H156" s="14"/>
      <c r="I156" s="29"/>
      <c r="J156" s="10"/>
      <c r="K156" s="10"/>
      <c r="L156" s="14"/>
      <c r="M156" s="15"/>
      <c r="N156" s="10"/>
      <c r="O156" s="15"/>
      <c r="P156" s="10"/>
      <c r="Q156" s="30"/>
    </row>
    <row r="157" spans="1:17" ht="30" x14ac:dyDescent="0.25">
      <c r="A157" s="86"/>
      <c r="B157" s="86"/>
      <c r="C157" s="6" t="s">
        <v>43</v>
      </c>
      <c r="D157" s="7">
        <f>'[1]2025_60-69 ΕΞΟΔΑ+ΟΜ 2'!J73</f>
        <v>777.67000000000007</v>
      </c>
      <c r="E157" s="8"/>
      <c r="F157" s="7">
        <f>D157+'[1]2025 Ιούνιος'!F157</f>
        <v>48900.829999999994</v>
      </c>
      <c r="G157" s="8"/>
      <c r="H157" s="7">
        <f>SUM(H117:H156)</f>
        <v>0</v>
      </c>
      <c r="I157" s="8"/>
      <c r="J157" s="7">
        <f>SUM(J117:J156)</f>
        <v>0</v>
      </c>
      <c r="K157" s="8"/>
      <c r="L157" s="7">
        <f>SUM(L117:L156)</f>
        <v>7678.37</v>
      </c>
      <c r="M157" s="8"/>
      <c r="N157" s="7">
        <f>SUM(N117:N156)</f>
        <v>57079.740000000005</v>
      </c>
      <c r="O157" s="8"/>
      <c r="P157" s="7">
        <f>SUM(P117:P156)</f>
        <v>0</v>
      </c>
      <c r="Q157" s="8"/>
    </row>
    <row r="158" spans="1:17" ht="30" x14ac:dyDescent="0.25">
      <c r="A158" s="86"/>
      <c r="B158" s="86"/>
      <c r="C158" s="6" t="s">
        <v>18</v>
      </c>
      <c r="D158" s="7">
        <f>D116-D157</f>
        <v>0</v>
      </c>
      <c r="E158" s="8"/>
      <c r="F158" s="7">
        <f>F116-F157</f>
        <v>0</v>
      </c>
      <c r="G158" s="8"/>
      <c r="H158" s="7">
        <f>H116-H157</f>
        <v>0</v>
      </c>
      <c r="I158" s="8"/>
      <c r="J158" s="7">
        <f>J116-J157</f>
        <v>0</v>
      </c>
      <c r="K158" s="8"/>
      <c r="L158" s="7">
        <f>L116-L157</f>
        <v>0</v>
      </c>
      <c r="M158" s="8"/>
      <c r="N158" s="7">
        <f>N116-N157</f>
        <v>0</v>
      </c>
      <c r="O158" s="8"/>
      <c r="P158" s="7">
        <f>P116-P157</f>
        <v>0</v>
      </c>
      <c r="Q158" s="8"/>
    </row>
    <row r="159" spans="1:17" ht="30" x14ac:dyDescent="0.25">
      <c r="A159" s="87"/>
      <c r="B159" s="87"/>
      <c r="C159" s="2" t="s">
        <v>14</v>
      </c>
      <c r="D159" s="31">
        <f>D7-D74-D111-D157</f>
        <v>-8617.6466666666674</v>
      </c>
      <c r="E159" s="4"/>
      <c r="F159" s="31">
        <f>F7-F74-F111-F157</f>
        <v>-119462.80082595866</v>
      </c>
      <c r="G159" s="4"/>
      <c r="H159" s="31">
        <f>H7-H74-H111-H157</f>
        <v>0</v>
      </c>
      <c r="I159" s="4"/>
      <c r="J159" s="31">
        <f>J7-J74-J111-J157</f>
        <v>0</v>
      </c>
      <c r="K159" s="4"/>
      <c r="L159" s="31">
        <f>L7-L74-L111-L157</f>
        <v>16425.669999999987</v>
      </c>
      <c r="M159" s="4"/>
      <c r="N159" s="31">
        <f>N7-N74-N111-N157</f>
        <v>-62461.500946902568</v>
      </c>
      <c r="O159" s="4"/>
      <c r="P159" s="31"/>
      <c r="Q159" s="4"/>
    </row>
  </sheetData>
  <mergeCells count="33">
    <mergeCell ref="D114:F114"/>
    <mergeCell ref="H114:J114"/>
    <mergeCell ref="L114:N114"/>
    <mergeCell ref="P114:Q114"/>
    <mergeCell ref="D78:F78"/>
    <mergeCell ref="H78:J78"/>
    <mergeCell ref="L78:N78"/>
    <mergeCell ref="P78:Q78"/>
    <mergeCell ref="D113:G113"/>
    <mergeCell ref="H113:K113"/>
    <mergeCell ref="L113:O113"/>
    <mergeCell ref="P113:Q113"/>
    <mergeCell ref="D41:F41"/>
    <mergeCell ref="H41:J41"/>
    <mergeCell ref="L41:N41"/>
    <mergeCell ref="P41:Q41"/>
    <mergeCell ref="D77:G77"/>
    <mergeCell ref="H77:K77"/>
    <mergeCell ref="L77:O77"/>
    <mergeCell ref="P77:Q77"/>
    <mergeCell ref="D3:F3"/>
    <mergeCell ref="H3:J3"/>
    <mergeCell ref="L3:N3"/>
    <mergeCell ref="P3:Q3"/>
    <mergeCell ref="D40:G40"/>
    <mergeCell ref="H40:K40"/>
    <mergeCell ref="L40:O40"/>
    <mergeCell ref="P40:Q40"/>
    <mergeCell ref="A1:Q1"/>
    <mergeCell ref="D2:G2"/>
    <mergeCell ref="H2:K2"/>
    <mergeCell ref="L2:O2"/>
    <mergeCell ref="P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9"/>
  <sheetViews>
    <sheetView workbookViewId="0">
      <selection sqref="A1:Q161"/>
    </sheetView>
  </sheetViews>
  <sheetFormatPr defaultColWidth="9.140625" defaultRowHeight="12" x14ac:dyDescent="0.25"/>
  <cols>
    <col min="1" max="1" width="4.7109375" style="1" customWidth="1"/>
    <col min="2" max="2" width="4.7109375" style="32" customWidth="1"/>
    <col min="3" max="3" width="30.7109375" style="33" customWidth="1"/>
    <col min="4" max="4" width="13.85546875" style="33" customWidth="1"/>
    <col min="5" max="5" width="10.85546875" style="33" customWidth="1"/>
    <col min="6" max="6" width="20.140625" style="33" bestFit="1" customWidth="1"/>
    <col min="7" max="7" width="11.7109375" style="33" customWidth="1"/>
    <col min="8" max="9" width="8.85546875" style="33" customWidth="1"/>
    <col min="10" max="10" width="11.42578125" style="33" customWidth="1"/>
    <col min="11" max="11" width="10.7109375" style="33" customWidth="1"/>
    <col min="12" max="12" width="12.7109375" style="33" customWidth="1"/>
    <col min="13" max="13" width="11.7109375" style="33" customWidth="1"/>
    <col min="14" max="14" width="14.5703125" style="33" customWidth="1"/>
    <col min="15" max="16" width="13.28515625" style="3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</row>
    <row r="2" spans="1:17" ht="41.25" customHeight="1" x14ac:dyDescent="0.25">
      <c r="A2" s="57">
        <v>1</v>
      </c>
      <c r="B2" s="58"/>
      <c r="C2" s="58" t="s">
        <v>160</v>
      </c>
      <c r="D2" s="181" t="str">
        <f>[1]ΑΝΤΙΣΤΟΙΧΙΣΗ!$F$32</f>
        <v xml:space="preserve">ΠΡΑΓΜΑΤΟΠΟΙΗΘΕΝΤΑ ΜΗΝΟΣ ΤΡΕΧ. ΕΤΟΥΣ </v>
      </c>
      <c r="E2" s="181"/>
      <c r="F2" s="181"/>
      <c r="G2" s="181">
        <f>[1]ΑΝΤΙΣΤΟΙΧΙΣΗ!$D$34</f>
        <v>2025</v>
      </c>
      <c r="H2" s="181" t="str">
        <f>[1]ΑΝΤΙΣΤΟΙΧΙΣΗ!$F$35</f>
        <v>ΠΡΟΥΠΟΛΟΓΙΣΜΟΣ ΤΡΕΧΟΝΤΟΣ ΕΤΟΥΣ</v>
      </c>
      <c r="I2" s="181"/>
      <c r="J2" s="181"/>
      <c r="K2" s="181">
        <f>[1]ΑΝΤΙΣΤΟΙΧΙΣΗ!$D$34</f>
        <v>2025</v>
      </c>
      <c r="L2" s="181" t="str">
        <f>[1]ΑΝΤΙΣΤΟΙΧΙΣΗ!$F$68</f>
        <v>ΠΡΑΓΜΑΤΟΠΟΙΗΘΕΝΤΑ ΠΡΟΗΓΟΥΜΕΝΟΥ ΕΤΟΥΣ</v>
      </c>
      <c r="M2" s="181"/>
      <c r="N2" s="181"/>
      <c r="O2" s="181">
        <f>[1]ΑΝΤΙΣΤΟΙΧΙΣΗ!$D$33</f>
        <v>2024</v>
      </c>
      <c r="P2" s="182" t="str">
        <f>[1]ΑΝΤΙΣΤΟΙΧΙΣΗ!$F$100</f>
        <v xml:space="preserve">ΣΥΓΚΡΙΣΕΙΣ </v>
      </c>
      <c r="Q2" s="182">
        <f>[1]ΑΝΤΙΣΤΟΙΧΙΣΗ!$H$141</f>
        <v>2024</v>
      </c>
    </row>
    <row r="3" spans="1:17" ht="16.5" customHeight="1" x14ac:dyDescent="0.25">
      <c r="A3" s="59">
        <v>2</v>
      </c>
      <c r="B3" s="60"/>
      <c r="C3" s="5" t="s">
        <v>161</v>
      </c>
      <c r="D3" s="179" t="str">
        <f>[1]ΑΝΤΙΣΤΟΙΧΙΣΗ!$F$113</f>
        <v xml:space="preserve">ΑΥΓΟΥΣΤΟΣ ΤΡΕΧΟΝ ΕΤΟΣ </v>
      </c>
      <c r="E3" s="179"/>
      <c r="F3" s="179"/>
      <c r="G3" s="61">
        <f>[1]ΑΝΤΙΣΤΟΙΧΙΣΗ!$D$34</f>
        <v>2025</v>
      </c>
      <c r="H3" s="179" t="str">
        <f>[1]ΑΝΤΙΣΤΟΙΧΙΣΗ!$F$113</f>
        <v xml:space="preserve">ΑΥΓΟΥΣΤΟΣ ΤΡΕΧΟΝ ΕΤΟΣ </v>
      </c>
      <c r="I3" s="179"/>
      <c r="J3" s="179"/>
      <c r="K3" s="61">
        <f>[1]ΑΝΤΙΣΤΟΙΧΙΣΗ!$D$34</f>
        <v>2025</v>
      </c>
      <c r="L3" s="179" t="str">
        <f>[1]ΑΝΤΙΣΤΟΙΧΙΣΗ!$F$127</f>
        <v>ΑΥΓΟΥΣΤΟΣ ΠΡΟΗΓΟΥΜΕΝΟΥ ΕΤΟΥΣ</v>
      </c>
      <c r="M3" s="179"/>
      <c r="N3" s="179"/>
      <c r="O3" s="61">
        <f>[1]ΑΝΤΙΣΤΟΙΧΙΣΗ!$D$33</f>
        <v>2024</v>
      </c>
      <c r="P3" s="179"/>
      <c r="Q3" s="179"/>
    </row>
    <row r="4" spans="1:17" ht="78.75" customHeight="1" x14ac:dyDescent="0.25">
      <c r="A4" s="62">
        <v>3</v>
      </c>
      <c r="B4" s="62" t="s">
        <v>1</v>
      </c>
      <c r="C4" s="62" t="s">
        <v>86</v>
      </c>
      <c r="D4" s="62" t="s">
        <v>4</v>
      </c>
      <c r="E4" s="63" t="s">
        <v>5</v>
      </c>
      <c r="F4" s="63" t="s">
        <v>6</v>
      </c>
      <c r="G4" s="63" t="s">
        <v>7</v>
      </c>
      <c r="H4" s="63" t="s">
        <v>4</v>
      </c>
      <c r="I4" s="63" t="s">
        <v>8</v>
      </c>
      <c r="J4" s="63" t="s">
        <v>9</v>
      </c>
      <c r="K4" s="63" t="s">
        <v>7</v>
      </c>
      <c r="L4" s="63" t="s">
        <v>10</v>
      </c>
      <c r="M4" s="63" t="s">
        <v>5</v>
      </c>
      <c r="N4" s="63" t="s">
        <v>11</v>
      </c>
      <c r="O4" s="63" t="s">
        <v>7</v>
      </c>
      <c r="P4" s="63" t="s">
        <v>12</v>
      </c>
      <c r="Q4" s="63" t="s">
        <v>13</v>
      </c>
    </row>
    <row r="5" spans="1:17" ht="30" customHeight="1" x14ac:dyDescent="0.25">
      <c r="A5" s="64">
        <v>4</v>
      </c>
      <c r="B5" s="65"/>
      <c r="C5" s="2" t="s">
        <v>14</v>
      </c>
      <c r="D5" s="3">
        <f>D7-D6</f>
        <v>-8617.6466666666674</v>
      </c>
      <c r="E5" s="4"/>
      <c r="F5" s="3">
        <f>F7-F6</f>
        <v>-128080.44749262533</v>
      </c>
      <c r="G5" s="4"/>
      <c r="H5" s="3">
        <f>H159-H6</f>
        <v>0</v>
      </c>
      <c r="I5" s="4"/>
      <c r="J5" s="3">
        <f>J159-J6</f>
        <v>0</v>
      </c>
      <c r="K5" s="4"/>
      <c r="L5" s="3">
        <f>L7-L6</f>
        <v>-1923.6199999999953</v>
      </c>
      <c r="M5" s="4"/>
      <c r="N5" s="3">
        <f>N7-N6</f>
        <v>322008.2680530973</v>
      </c>
      <c r="O5" s="4"/>
      <c r="P5" s="3">
        <f>P159-P6</f>
        <v>225749.70221238938</v>
      </c>
      <c r="Q5" s="4"/>
    </row>
    <row r="6" spans="1:17" ht="25.5" customHeight="1" x14ac:dyDescent="0.25">
      <c r="A6" s="64">
        <v>5</v>
      </c>
      <c r="B6" s="65"/>
      <c r="C6" s="2" t="s">
        <v>15</v>
      </c>
      <c r="D6" s="3">
        <f>D43+D80+D116</f>
        <v>8617.6466666666674</v>
      </c>
      <c r="E6" s="4"/>
      <c r="F6" s="3">
        <f>F74+F111+F157</f>
        <v>343920.01333333331</v>
      </c>
      <c r="G6" s="4"/>
      <c r="H6" s="3">
        <f>H38-H43-H80</f>
        <v>0</v>
      </c>
      <c r="I6" s="4"/>
      <c r="J6" s="66">
        <f>J38-J43-J80</f>
        <v>0</v>
      </c>
      <c r="K6" s="4"/>
      <c r="L6" s="3">
        <f>L43+L80+L116</f>
        <v>72580.45</v>
      </c>
      <c r="M6" s="4"/>
      <c r="N6" s="66">
        <f>N74+N111+N157</f>
        <v>119581.00000000003</v>
      </c>
      <c r="O6" s="4"/>
      <c r="P6" s="3">
        <f>P38-P43-P80</f>
        <v>-225749.70221238938</v>
      </c>
      <c r="Q6" s="4"/>
    </row>
    <row r="7" spans="1:17" ht="15.75" customHeight="1" x14ac:dyDescent="0.25">
      <c r="A7" s="19">
        <v>6</v>
      </c>
      <c r="B7" s="19" t="s">
        <v>2</v>
      </c>
      <c r="C7" s="6" t="s">
        <v>16</v>
      </c>
      <c r="D7" s="7">
        <f>SUM(D8:D37)</f>
        <v>0</v>
      </c>
      <c r="E7" s="8"/>
      <c r="F7" s="7">
        <f>SUM(F8:F37)</f>
        <v>215839.56584070798</v>
      </c>
      <c r="G7" s="8"/>
      <c r="H7" s="7">
        <f>SUM(H8:H37)</f>
        <v>0</v>
      </c>
      <c r="I7" s="8"/>
      <c r="J7" s="7">
        <f>SUM(J8:J37)</f>
        <v>0</v>
      </c>
      <c r="K7" s="8"/>
      <c r="L7" s="7">
        <f>SUM(L8:L37)</f>
        <v>70656.83</v>
      </c>
      <c r="M7" s="8"/>
      <c r="N7" s="7">
        <f>SUM(N8:N37)</f>
        <v>441589.26805309736</v>
      </c>
      <c r="O7" s="8"/>
      <c r="P7" s="7">
        <f>SUM(P8:P37)</f>
        <v>-225749.70221238938</v>
      </c>
      <c r="Q7" s="8"/>
    </row>
    <row r="8" spans="1:17" ht="18.75" customHeight="1" x14ac:dyDescent="0.25">
      <c r="A8" s="67">
        <v>7</v>
      </c>
      <c r="B8" s="67">
        <v>1</v>
      </c>
      <c r="C8" s="44" t="str">
        <f>[1]ΑΝΤΙΣΤΟΙΧΙΣΗ!F187</f>
        <v>Εσοδα Φιλοξενείας-Διαμονής</v>
      </c>
      <c r="D8" s="10">
        <f>'[1]2025_ΕΣΟΔΑ'!J2</f>
        <v>0</v>
      </c>
      <c r="E8" s="11" t="e">
        <f>D8/$D$7</f>
        <v>#DIV/0!</v>
      </c>
      <c r="F8" s="12">
        <f>D8+'[1]2025 Ιούλιος'!F8</f>
        <v>191311.33176991151</v>
      </c>
      <c r="G8" s="11">
        <f>F8/$F$7</f>
        <v>0.88635895381248786</v>
      </c>
      <c r="H8" s="12"/>
      <c r="I8" s="11" t="e">
        <f>H8/$H$7</f>
        <v>#DIV/0!</v>
      </c>
      <c r="J8" s="12">
        <f>H8+'[1]2025 Ιούλιος'!J8</f>
        <v>0</v>
      </c>
      <c r="K8" s="11" t="e">
        <f>J8/$J$7</f>
        <v>#DIV/0!</v>
      </c>
      <c r="L8" s="68">
        <f>'[1]2024_60-69 ΕΞΟΔΑ+ΟΜ 2'!J114</f>
        <v>62815.14</v>
      </c>
      <c r="M8" s="11">
        <f>L8/$L$7</f>
        <v>0.88901724008846705</v>
      </c>
      <c r="N8" s="12">
        <f>L8+'[1]2025 Ιούλιος'!N8</f>
        <v>388625.57283185842</v>
      </c>
      <c r="O8" s="11">
        <f>N8/$N$7</f>
        <v>0.88006118116332821</v>
      </c>
      <c r="P8" s="12">
        <f t="shared" ref="P8:P37" si="0">F8-N8</f>
        <v>-197314.2410619469</v>
      </c>
      <c r="Q8" s="11">
        <f t="shared" ref="Q8:Q37" si="1">N8/F8</f>
        <v>2.031377698521565</v>
      </c>
    </row>
    <row r="9" spans="1:17" ht="16.5" customHeight="1" x14ac:dyDescent="0.25">
      <c r="A9" s="67">
        <v>8</v>
      </c>
      <c r="B9" s="67">
        <v>2</v>
      </c>
      <c r="C9" s="44" t="str">
        <f>[1]ΑΝΤΙΣΤΟΙΧΙΣΗ!F188</f>
        <v>Early Check in/Check Out</v>
      </c>
      <c r="D9" s="10">
        <f>'[1]2025_ΕΣΟΔΑ'!J3</f>
        <v>0</v>
      </c>
      <c r="E9" s="11" t="e">
        <f t="shared" ref="E9:E37" si="2">D9/$D$7</f>
        <v>#DIV/0!</v>
      </c>
      <c r="F9" s="12">
        <f>D9+'[1]2025 Ιούλιος'!F9</f>
        <v>44.25</v>
      </c>
      <c r="G9" s="11">
        <f t="shared" ref="G9:G37" si="3">F9/$F$7</f>
        <v>2.0501338495397547E-4</v>
      </c>
      <c r="H9" s="12"/>
      <c r="I9" s="11" t="e">
        <f t="shared" ref="I9:I37" si="4">H9/$H$7</f>
        <v>#DIV/0!</v>
      </c>
      <c r="J9" s="12">
        <f>H9+'[1]2025 Ιούλιος'!J9</f>
        <v>0</v>
      </c>
      <c r="K9" s="11" t="e">
        <f t="shared" ref="K9:K37" si="5">J9/$J$7</f>
        <v>#DIV/0!</v>
      </c>
      <c r="L9" s="68">
        <f>'[1]2024_60-69 ΕΞΟΔΑ+ΟΜ 2'!J115</f>
        <v>0</v>
      </c>
      <c r="M9" s="11">
        <f t="shared" ref="M9:M37" si="6">L9/$L$7</f>
        <v>0</v>
      </c>
      <c r="N9" s="12">
        <f>L9+'[1]2025 Ιούλιος'!N9</f>
        <v>0</v>
      </c>
      <c r="O9" s="11">
        <f t="shared" ref="O9:O37" si="7">N9/$N$7</f>
        <v>0</v>
      </c>
      <c r="P9" s="12">
        <f t="shared" si="0"/>
        <v>44.25</v>
      </c>
      <c r="Q9" s="11">
        <f t="shared" si="1"/>
        <v>0</v>
      </c>
    </row>
    <row r="10" spans="1:17" ht="16.5" customHeight="1" x14ac:dyDescent="0.25">
      <c r="A10" s="67">
        <v>9</v>
      </c>
      <c r="B10" s="67">
        <v>3</v>
      </c>
      <c r="C10" s="44" t="str">
        <f>[1]ΑΝΤΙΣΤΟΙΧΙΣΗ!F189</f>
        <v xml:space="preserve">Πρωινό ( Εξτρα ) </v>
      </c>
      <c r="D10" s="10">
        <f>'[1]2025_ΕΣΟΔΑ'!J4</f>
        <v>0</v>
      </c>
      <c r="E10" s="11" t="e">
        <f t="shared" si="2"/>
        <v>#DIV/0!</v>
      </c>
      <c r="F10" s="12">
        <f>D10+'[1]2025 Ιούλιος'!F10</f>
        <v>0</v>
      </c>
      <c r="G10" s="11">
        <f t="shared" si="3"/>
        <v>0</v>
      </c>
      <c r="H10" s="12"/>
      <c r="I10" s="11" t="e">
        <f t="shared" si="4"/>
        <v>#DIV/0!</v>
      </c>
      <c r="J10" s="12">
        <f>H10+'[1]2025 Ιούλιος'!J10</f>
        <v>0</v>
      </c>
      <c r="K10" s="11" t="e">
        <f t="shared" si="5"/>
        <v>#DIV/0!</v>
      </c>
      <c r="L10" s="68">
        <f>'[1]2024_60-69 ΕΞΟΔΑ+ΟΜ 2'!J116</f>
        <v>0</v>
      </c>
      <c r="M10" s="11">
        <f t="shared" si="6"/>
        <v>0</v>
      </c>
      <c r="N10" s="12">
        <f>L10+'[1]2025 Ιούλιος'!N10</f>
        <v>0</v>
      </c>
      <c r="O10" s="11">
        <f t="shared" si="7"/>
        <v>0</v>
      </c>
      <c r="P10" s="12">
        <f t="shared" si="0"/>
        <v>0</v>
      </c>
      <c r="Q10" s="11" t="e">
        <f t="shared" si="1"/>
        <v>#DIV/0!</v>
      </c>
    </row>
    <row r="11" spans="1:17" ht="14.25" customHeight="1" x14ac:dyDescent="0.25">
      <c r="A11" s="67">
        <v>10</v>
      </c>
      <c r="B11" s="67">
        <v>4</v>
      </c>
      <c r="C11" s="44" t="str">
        <f>[1]ΑΝΤΙΣΤΟΙΧΙΣΗ!F190</f>
        <v xml:space="preserve">Έσοδα Καθαριότητας </v>
      </c>
      <c r="D11" s="10">
        <f>'[1]2025_ΕΣΟΔΑ'!J5</f>
        <v>0</v>
      </c>
      <c r="E11" s="11" t="e">
        <f t="shared" si="2"/>
        <v>#DIV/0!</v>
      </c>
      <c r="F11" s="12">
        <f>D11+'[1]2025 Ιούλιος'!F11</f>
        <v>13159.754070796458</v>
      </c>
      <c r="G11" s="11">
        <f t="shared" si="3"/>
        <v>6.0970072931431418E-2</v>
      </c>
      <c r="H11" s="12"/>
      <c r="I11" s="11" t="e">
        <f t="shared" si="4"/>
        <v>#DIV/0!</v>
      </c>
      <c r="J11" s="12">
        <f>H11+'[1]2025 Ιούλιος'!J11</f>
        <v>0</v>
      </c>
      <c r="K11" s="11" t="e">
        <f t="shared" si="5"/>
        <v>#DIV/0!</v>
      </c>
      <c r="L11" s="68">
        <f>'[1]2024_60-69 ΕΞΟΔΑ+ΟΜ 2'!J117</f>
        <v>3860.69</v>
      </c>
      <c r="M11" s="11">
        <f t="shared" si="6"/>
        <v>5.4640011446876399E-2</v>
      </c>
      <c r="N11" s="12">
        <f>L11+'[1]2025 Ιούλιος'!N11</f>
        <v>28149.08522123894</v>
      </c>
      <c r="O11" s="11">
        <f t="shared" si="7"/>
        <v>6.3744948660876988E-2</v>
      </c>
      <c r="P11" s="12">
        <f t="shared" si="0"/>
        <v>-14989.331150442482</v>
      </c>
      <c r="Q11" s="11">
        <f t="shared" si="1"/>
        <v>2.1390282120625748</v>
      </c>
    </row>
    <row r="12" spans="1:17" ht="17.25" customHeight="1" x14ac:dyDescent="0.25">
      <c r="A12" s="67">
        <v>11</v>
      </c>
      <c r="B12" s="67">
        <v>5</v>
      </c>
      <c r="C12" s="44" t="str">
        <f>[1]ΑΝΤΙΣΤΟΙΧΙΣΗ!F191</f>
        <v>Cancellation Fees</v>
      </c>
      <c r="D12" s="10">
        <f>'[1]2025_ΕΣΟΔΑ'!J6</f>
        <v>0</v>
      </c>
      <c r="E12" s="11" t="e">
        <f t="shared" si="2"/>
        <v>#DIV/0!</v>
      </c>
      <c r="F12" s="12">
        <f>D12+'[1]2025 Ιούλιος'!F12</f>
        <v>2225.63</v>
      </c>
      <c r="G12" s="11">
        <f t="shared" si="3"/>
        <v>1.0311501467912236E-2</v>
      </c>
      <c r="H12" s="12"/>
      <c r="I12" s="11" t="e">
        <f t="shared" si="4"/>
        <v>#DIV/0!</v>
      </c>
      <c r="J12" s="12">
        <f>H12+'[1]2025 Ιούλιος'!J12</f>
        <v>0</v>
      </c>
      <c r="K12" s="11" t="e">
        <f t="shared" si="5"/>
        <v>#DIV/0!</v>
      </c>
      <c r="L12" s="68">
        <f>'[1]2024_60-69 ΕΞΟΔΑ+ΟΜ 2'!J118</f>
        <v>0</v>
      </c>
      <c r="M12" s="11">
        <f t="shared" si="6"/>
        <v>0</v>
      </c>
      <c r="N12" s="12">
        <f>L12+'[1]2025 Ιούλιος'!N12</f>
        <v>2406.5899999999997</v>
      </c>
      <c r="O12" s="11">
        <f t="shared" si="7"/>
        <v>5.4498380601736623E-3</v>
      </c>
      <c r="P12" s="12">
        <f t="shared" si="0"/>
        <v>-180.95999999999958</v>
      </c>
      <c r="Q12" s="11">
        <f t="shared" si="1"/>
        <v>1.0813073152320913</v>
      </c>
    </row>
    <row r="13" spans="1:17" ht="31.5" customHeight="1" x14ac:dyDescent="0.25">
      <c r="A13" s="67">
        <v>12</v>
      </c>
      <c r="B13" s="67">
        <v>6</v>
      </c>
      <c r="C13" s="44" t="str">
        <f>[1]ΑΝΤΙΣΤΟΙΧΙΣΗ!F192</f>
        <v>Έσοδα Διαχείρισης καταλυμάτων 24%</v>
      </c>
      <c r="D13" s="10">
        <f>'[1]2025_ΕΣΟΔΑ'!J7</f>
        <v>0</v>
      </c>
      <c r="E13" s="11" t="e">
        <f t="shared" si="2"/>
        <v>#DIV/0!</v>
      </c>
      <c r="F13" s="12">
        <f>D13+'[1]2025 Ιούλιος'!F13</f>
        <v>3326.71</v>
      </c>
      <c r="G13" s="11">
        <f t="shared" si="3"/>
        <v>1.5412883115485644E-2</v>
      </c>
      <c r="H13" s="12"/>
      <c r="I13" s="11" t="e">
        <f t="shared" si="4"/>
        <v>#DIV/0!</v>
      </c>
      <c r="J13" s="12">
        <f>H13+'[1]2025 Ιούλιος'!J13</f>
        <v>0</v>
      </c>
      <c r="K13" s="11" t="e">
        <f t="shared" si="5"/>
        <v>#DIV/0!</v>
      </c>
      <c r="L13" s="68">
        <f>'[1]2024_60-69 ΕΞΟΔΑ+ΟΜ 2'!J119</f>
        <v>2335.15</v>
      </c>
      <c r="M13" s="11">
        <f t="shared" si="6"/>
        <v>3.3049175854620139E-2</v>
      </c>
      <c r="N13" s="12">
        <f>L13+'[1]2025 Ιούλιος'!N13</f>
        <v>11612.22</v>
      </c>
      <c r="O13" s="11">
        <f t="shared" si="7"/>
        <v>2.6296427110189029E-2</v>
      </c>
      <c r="P13" s="12">
        <f t="shared" si="0"/>
        <v>-8285.5099999999984</v>
      </c>
      <c r="Q13" s="11">
        <f t="shared" si="1"/>
        <v>3.4906018258279197</v>
      </c>
    </row>
    <row r="14" spans="1:17" ht="32.25" customHeight="1" x14ac:dyDescent="0.25">
      <c r="A14" s="67">
        <v>13</v>
      </c>
      <c r="B14" s="67">
        <v>7</v>
      </c>
      <c r="C14" s="44" t="str">
        <f>[1]ΑΝΤΙΣΤΟΙΧΙΣΗ!F193</f>
        <v>Έσοδα από Ενοίκια Ιππάρχου 24%</v>
      </c>
      <c r="D14" s="10">
        <f>'[1]2025_ΕΣΟΔΑ'!J8</f>
        <v>0</v>
      </c>
      <c r="E14" s="11" t="e">
        <f t="shared" si="2"/>
        <v>#DIV/0!</v>
      </c>
      <c r="F14" s="12">
        <f>D14+'[1]2025 Ιούλιος'!F14</f>
        <v>500</v>
      </c>
      <c r="G14" s="11">
        <f t="shared" si="3"/>
        <v>2.3165354232087625E-3</v>
      </c>
      <c r="H14" s="12"/>
      <c r="I14" s="11" t="e">
        <f t="shared" si="4"/>
        <v>#DIV/0!</v>
      </c>
      <c r="J14" s="12">
        <f>H14+'[1]2025 Ιούλιος'!J14</f>
        <v>0</v>
      </c>
      <c r="K14" s="11" t="e">
        <f t="shared" si="5"/>
        <v>#DIV/0!</v>
      </c>
      <c r="L14" s="68">
        <f>'[1]2024_60-69 ΕΞΟΔΑ+ΟΜ 2'!J120</f>
        <v>100</v>
      </c>
      <c r="M14" s="11">
        <f t="shared" si="6"/>
        <v>1.4152913455075752E-3</v>
      </c>
      <c r="N14" s="12">
        <f>L14+'[1]2025 Ιούλιος'!N14</f>
        <v>800</v>
      </c>
      <c r="O14" s="11">
        <f t="shared" si="7"/>
        <v>1.8116382300844476E-3</v>
      </c>
      <c r="P14" s="12">
        <f t="shared" si="0"/>
        <v>-300</v>
      </c>
      <c r="Q14" s="11">
        <f t="shared" si="1"/>
        <v>1.6</v>
      </c>
    </row>
    <row r="15" spans="1:17" ht="30.75" customHeight="1" x14ac:dyDescent="0.25">
      <c r="A15" s="67">
        <v>14</v>
      </c>
      <c r="B15" s="67">
        <v>8</v>
      </c>
      <c r="C15" s="44" t="str">
        <f>[1]ΑΝΤΙΣΤΟΙΧΙΣΗ!F194</f>
        <v>Πωλ.Φύλαξη Αποσκευών (DIRECT)</v>
      </c>
      <c r="D15" s="10">
        <f>'[1]2025_ΕΣΟΔΑ'!J9</f>
        <v>0</v>
      </c>
      <c r="E15" s="11" t="e">
        <f t="shared" si="2"/>
        <v>#DIV/0!</v>
      </c>
      <c r="F15" s="12">
        <f>D15+'[1]2025 Ιούλιος'!F15</f>
        <v>1175.0900000000001</v>
      </c>
      <c r="G15" s="11">
        <f t="shared" si="3"/>
        <v>5.4442752209167703E-3</v>
      </c>
      <c r="H15" s="12"/>
      <c r="I15" s="11" t="e">
        <f t="shared" si="4"/>
        <v>#DIV/0!</v>
      </c>
      <c r="J15" s="12">
        <f>H15+'[1]2025 Ιούλιος'!J15</f>
        <v>0</v>
      </c>
      <c r="K15" s="11" t="e">
        <f t="shared" si="5"/>
        <v>#DIV/0!</v>
      </c>
      <c r="L15" s="68">
        <f>'[1]2024_60-69 ΕΞΟΔΑ+ΟΜ 2'!J121</f>
        <v>438.71</v>
      </c>
      <c r="M15" s="11">
        <f t="shared" si="6"/>
        <v>6.2090246618762826E-3</v>
      </c>
      <c r="N15" s="12">
        <f>L15+'[1]2025 Ιούλιος'!N15</f>
        <v>1107.71</v>
      </c>
      <c r="O15" s="11">
        <f t="shared" si="7"/>
        <v>2.5084622298085545E-3</v>
      </c>
      <c r="P15" s="12">
        <f t="shared" si="0"/>
        <v>67.380000000000109</v>
      </c>
      <c r="Q15" s="11">
        <f t="shared" si="1"/>
        <v>0.94265971117105918</v>
      </c>
    </row>
    <row r="16" spans="1:17" ht="29.25" customHeight="1" x14ac:dyDescent="0.25">
      <c r="A16" s="67">
        <v>15</v>
      </c>
      <c r="B16" s="67">
        <v>9</v>
      </c>
      <c r="C16" s="44" t="str">
        <f>[1]ΑΝΤΙΣΤΟΙΧΙΣΗ!F195</f>
        <v>Πωλ.Φύλαξη Αποσκευών  (ΤΡΙΤΩΝ) (RADICAL)</v>
      </c>
      <c r="D16" s="10">
        <f>'[1]2025_ΕΣΟΔΑ'!J10</f>
        <v>0</v>
      </c>
      <c r="E16" s="11" t="e">
        <f t="shared" si="2"/>
        <v>#DIV/0!</v>
      </c>
      <c r="F16" s="12">
        <f>D16+'[1]2025 Ιούλιος'!F16</f>
        <v>673.29</v>
      </c>
      <c r="G16" s="11">
        <f t="shared" si="3"/>
        <v>3.1194002701844551E-3</v>
      </c>
      <c r="H16" s="12"/>
      <c r="I16" s="11" t="e">
        <f t="shared" si="4"/>
        <v>#DIV/0!</v>
      </c>
      <c r="J16" s="12">
        <f>H16+'[1]2025 Ιούλιος'!J16</f>
        <v>0</v>
      </c>
      <c r="K16" s="11" t="e">
        <f t="shared" si="5"/>
        <v>#DIV/0!</v>
      </c>
      <c r="L16" s="68">
        <f>'[1]2024_60-69 ΕΞΟΔΑ+ΟΜ 2'!J122</f>
        <v>0</v>
      </c>
      <c r="M16" s="11">
        <f t="shared" si="6"/>
        <v>0</v>
      </c>
      <c r="N16" s="12">
        <f>L16+'[1]2025 Ιούλιος'!N16</f>
        <v>0</v>
      </c>
      <c r="O16" s="11">
        <f t="shared" si="7"/>
        <v>0</v>
      </c>
      <c r="P16" s="12">
        <f t="shared" si="0"/>
        <v>673.29</v>
      </c>
      <c r="Q16" s="11">
        <f t="shared" si="1"/>
        <v>0</v>
      </c>
    </row>
    <row r="17" spans="1:17" ht="34.5" customHeight="1" x14ac:dyDescent="0.25">
      <c r="A17" s="67">
        <v>16</v>
      </c>
      <c r="B17" s="67">
        <v>10</v>
      </c>
      <c r="C17" s="44" t="str">
        <f>[1]ΑΝΤΙΣΤΟΙΧΙΣΗ!F196</f>
        <v>Πωλ. TRANSFER (Περιορισμένη Μίσθωση)</v>
      </c>
      <c r="D17" s="10">
        <f>'[1]2025_ΕΣΟΔΑ'!J11</f>
        <v>0</v>
      </c>
      <c r="E17" s="11" t="e">
        <f t="shared" si="2"/>
        <v>#DIV/0!</v>
      </c>
      <c r="F17" s="12">
        <f>D17+'[1]2025 Ιούλιος'!F17</f>
        <v>464.6</v>
      </c>
      <c r="G17" s="11">
        <f t="shared" si="3"/>
        <v>2.1525247152455822E-3</v>
      </c>
      <c r="H17" s="12"/>
      <c r="I17" s="11" t="e">
        <f t="shared" si="4"/>
        <v>#DIV/0!</v>
      </c>
      <c r="J17" s="12">
        <f>H17+'[1]2025 Ιούλιος'!J17</f>
        <v>0</v>
      </c>
      <c r="K17" s="11" t="e">
        <f t="shared" si="5"/>
        <v>#DIV/0!</v>
      </c>
      <c r="L17" s="68">
        <f>'[1]2024_60-69 ΕΞΟΔΑ+ΟΜ 2'!J123</f>
        <v>0</v>
      </c>
      <c r="M17" s="11">
        <f t="shared" si="6"/>
        <v>0</v>
      </c>
      <c r="N17" s="12">
        <f>L17+'[1]2025 Ιούλιος'!N17</f>
        <v>256.64999999999998</v>
      </c>
      <c r="O17" s="11">
        <f t="shared" si="7"/>
        <v>5.8119618968896676E-4</v>
      </c>
      <c r="P17" s="12">
        <f t="shared" si="0"/>
        <v>207.95000000000005</v>
      </c>
      <c r="Q17" s="11">
        <f t="shared" si="1"/>
        <v>0.55241067585019366</v>
      </c>
    </row>
    <row r="18" spans="1:17" ht="27" customHeight="1" x14ac:dyDescent="0.25">
      <c r="A18" s="67">
        <v>17</v>
      </c>
      <c r="B18" s="67">
        <v>11</v>
      </c>
      <c r="C18" s="44" t="str">
        <f>[1]ΑΝΤΙΣΤΟΙΧΙΣΗ!F197</f>
        <v>Πωλ.Ενοικ.Μεταφ.Μέσων Αναψυχής (ποδήλατα)</v>
      </c>
      <c r="D18" s="10">
        <f>'[1]2025_ΕΣΟΔΑ'!J12</f>
        <v>0</v>
      </c>
      <c r="E18" s="11" t="e">
        <f t="shared" si="2"/>
        <v>#DIV/0!</v>
      </c>
      <c r="F18" s="12">
        <f>D18+'[1]2025 Ιούλιος'!F18</f>
        <v>0</v>
      </c>
      <c r="G18" s="11">
        <f t="shared" si="3"/>
        <v>0</v>
      </c>
      <c r="H18" s="12"/>
      <c r="I18" s="11" t="e">
        <f t="shared" si="4"/>
        <v>#DIV/0!</v>
      </c>
      <c r="J18" s="12">
        <f>H18+'[1]2025 Ιούλιος'!J18</f>
        <v>0</v>
      </c>
      <c r="K18" s="11" t="e">
        <f t="shared" si="5"/>
        <v>#DIV/0!</v>
      </c>
      <c r="L18" s="68">
        <f>'[1]2024_60-69 ΕΞΟΔΑ+ΟΜ 2'!J124</f>
        <v>0</v>
      </c>
      <c r="M18" s="11">
        <f t="shared" si="6"/>
        <v>0</v>
      </c>
      <c r="N18" s="12">
        <f>L18+'[1]2025 Ιούλιος'!N18</f>
        <v>0</v>
      </c>
      <c r="O18" s="11">
        <f t="shared" si="7"/>
        <v>0</v>
      </c>
      <c r="P18" s="12">
        <f t="shared" si="0"/>
        <v>0</v>
      </c>
      <c r="Q18" s="11" t="e">
        <f t="shared" si="1"/>
        <v>#DIV/0!</v>
      </c>
    </row>
    <row r="19" spans="1:17" ht="33" customHeight="1" x14ac:dyDescent="0.25">
      <c r="A19" s="67">
        <v>18</v>
      </c>
      <c r="B19" s="67">
        <v>12</v>
      </c>
      <c r="C19" s="44" t="str">
        <f>[1]ΑΝΤΙΣΤΟΙΧΙΣΗ!F198</f>
        <v>Πωλ.Ενοικ.Μεταφ.Μέσων(αυτοκινητα)</v>
      </c>
      <c r="D19" s="10">
        <f>'[1]2025_ΕΣΟΔΑ'!J13</f>
        <v>0</v>
      </c>
      <c r="E19" s="11" t="e">
        <f t="shared" si="2"/>
        <v>#DIV/0!</v>
      </c>
      <c r="F19" s="12">
        <f>D19+'[1]2025 Ιούλιος'!F19</f>
        <v>0</v>
      </c>
      <c r="G19" s="11">
        <f t="shared" si="3"/>
        <v>0</v>
      </c>
      <c r="H19" s="12"/>
      <c r="I19" s="11" t="e">
        <f t="shared" si="4"/>
        <v>#DIV/0!</v>
      </c>
      <c r="J19" s="12">
        <f>H19+'[1]2025 Ιούλιος'!J19</f>
        <v>0</v>
      </c>
      <c r="K19" s="11" t="e">
        <f t="shared" si="5"/>
        <v>#DIV/0!</v>
      </c>
      <c r="L19" s="68">
        <f>'[1]2024_60-69 ΕΞΟΔΑ+ΟΜ 2'!J125</f>
        <v>0</v>
      </c>
      <c r="M19" s="11">
        <f t="shared" si="6"/>
        <v>0</v>
      </c>
      <c r="N19" s="12">
        <f>L19+'[1]2025 Ιούλιος'!N19</f>
        <v>0</v>
      </c>
      <c r="O19" s="11">
        <f t="shared" si="7"/>
        <v>0</v>
      </c>
      <c r="P19" s="12">
        <f t="shared" si="0"/>
        <v>0</v>
      </c>
      <c r="Q19" s="11" t="e">
        <f t="shared" si="1"/>
        <v>#DIV/0!</v>
      </c>
    </row>
    <row r="20" spans="1:17" ht="31.5" customHeight="1" x14ac:dyDescent="0.25">
      <c r="A20" s="67">
        <v>19</v>
      </c>
      <c r="B20" s="67">
        <v>13</v>
      </c>
      <c r="C20" s="44" t="str">
        <f>[1]ΑΝΤΙΣΤΟΙΧΙΣΗ!F199</f>
        <v>Πωλήσεις Καθαριότητας (ΤΡΙΤΩΝ)</v>
      </c>
      <c r="D20" s="10">
        <f>'[1]2025_ΕΣΟΔΑ'!J14</f>
        <v>0</v>
      </c>
      <c r="E20" s="11" t="e">
        <f t="shared" si="2"/>
        <v>#DIV/0!</v>
      </c>
      <c r="F20" s="12">
        <f>D20+'[1]2025 Ιούλιος'!F20</f>
        <v>0</v>
      </c>
      <c r="G20" s="11">
        <f t="shared" si="3"/>
        <v>0</v>
      </c>
      <c r="H20" s="12"/>
      <c r="I20" s="11" t="e">
        <f t="shared" si="4"/>
        <v>#DIV/0!</v>
      </c>
      <c r="J20" s="12">
        <f>H20+'[1]2025 Ιούλιος'!J20</f>
        <v>0</v>
      </c>
      <c r="K20" s="11" t="e">
        <f t="shared" si="5"/>
        <v>#DIV/0!</v>
      </c>
      <c r="L20" s="68">
        <f>'[1]2024_60-69 ΕΞΟΔΑ+ΟΜ 2'!J126</f>
        <v>0</v>
      </c>
      <c r="M20" s="11">
        <f t="shared" si="6"/>
        <v>0</v>
      </c>
      <c r="N20" s="12">
        <f>L20+'[1]2025 Ιούλιος'!N20</f>
        <v>0</v>
      </c>
      <c r="O20" s="11">
        <f t="shared" si="7"/>
        <v>0</v>
      </c>
      <c r="P20" s="12">
        <f t="shared" si="0"/>
        <v>0</v>
      </c>
      <c r="Q20" s="11" t="e">
        <f t="shared" si="1"/>
        <v>#DIV/0!</v>
      </c>
    </row>
    <row r="21" spans="1:17" ht="21" customHeight="1" x14ac:dyDescent="0.25">
      <c r="A21" s="67">
        <v>20</v>
      </c>
      <c r="B21" s="67">
        <v>14</v>
      </c>
      <c r="C21" s="44" t="str">
        <f>[1]ΑΝΤΙΣΤΟΙΧΙΣΗ!F200</f>
        <v>Πωλ.Κρουαζιέρας</v>
      </c>
      <c r="D21" s="10">
        <f>'[1]2025_ΕΣΟΔΑ'!J15</f>
        <v>0</v>
      </c>
      <c r="E21" s="11" t="e">
        <f t="shared" si="2"/>
        <v>#DIV/0!</v>
      </c>
      <c r="F21" s="12">
        <f>D21+'[1]2025 Ιούλιος'!F21</f>
        <v>3230.0599999999995</v>
      </c>
      <c r="G21" s="11">
        <f t="shared" si="3"/>
        <v>1.4965096818179388E-2</v>
      </c>
      <c r="H21" s="12"/>
      <c r="I21" s="11" t="e">
        <f t="shared" si="4"/>
        <v>#DIV/0!</v>
      </c>
      <c r="J21" s="12">
        <f>H21+'[1]2025 Ιούλιος'!J21</f>
        <v>0</v>
      </c>
      <c r="K21" s="11" t="e">
        <f t="shared" si="5"/>
        <v>#DIV/0!</v>
      </c>
      <c r="L21" s="68">
        <f>'[1]2024_60-69 ΕΞΟΔΑ+ΟΜ 2'!J127</f>
        <v>911.51</v>
      </c>
      <c r="M21" s="11">
        <f t="shared" si="6"/>
        <v>1.2900522143436097E-2</v>
      </c>
      <c r="N21" s="12">
        <f>L21+'[1]2025 Ιούλιος'!N21</f>
        <v>1922.12</v>
      </c>
      <c r="O21" s="11">
        <f t="shared" si="7"/>
        <v>4.3527325935123979E-3</v>
      </c>
      <c r="P21" s="12">
        <f t="shared" si="0"/>
        <v>1307.9399999999996</v>
      </c>
      <c r="Q21" s="11">
        <f t="shared" si="1"/>
        <v>0.59507253735224741</v>
      </c>
    </row>
    <row r="22" spans="1:17" ht="18.75" customHeight="1" x14ac:dyDescent="0.25">
      <c r="A22" s="67">
        <v>21</v>
      </c>
      <c r="B22" s="67">
        <v>15</v>
      </c>
      <c r="C22" s="44" t="str">
        <f>[1]ΑΝΤΙΣΤΟΙΧΙΣΗ!F201</f>
        <v>Πωλ. Μαθημάτων</v>
      </c>
      <c r="D22" s="10">
        <f>'[1]2025_ΕΣΟΔΑ'!J16</f>
        <v>0</v>
      </c>
      <c r="E22" s="11" t="e">
        <f t="shared" si="2"/>
        <v>#DIV/0!</v>
      </c>
      <c r="F22" s="12">
        <f>D22+'[1]2025 Ιούλιος'!F22</f>
        <v>0</v>
      </c>
      <c r="G22" s="11">
        <f t="shared" si="3"/>
        <v>0</v>
      </c>
      <c r="H22" s="12"/>
      <c r="I22" s="11" t="e">
        <f t="shared" si="4"/>
        <v>#DIV/0!</v>
      </c>
      <c r="J22" s="12">
        <f>H22+'[1]2025 Ιούλιος'!J22</f>
        <v>0</v>
      </c>
      <c r="K22" s="11" t="e">
        <f t="shared" si="5"/>
        <v>#DIV/0!</v>
      </c>
      <c r="L22" s="68">
        <f>'[1]2024_60-69 ΕΞΟΔΑ+ΟΜ 2'!J128</f>
        <v>0</v>
      </c>
      <c r="M22" s="11">
        <f t="shared" si="6"/>
        <v>0</v>
      </c>
      <c r="N22" s="12">
        <f>L22+'[1]2025 Ιούλιος'!N22</f>
        <v>0</v>
      </c>
      <c r="O22" s="11">
        <f t="shared" si="7"/>
        <v>0</v>
      </c>
      <c r="P22" s="12">
        <f t="shared" si="0"/>
        <v>0</v>
      </c>
      <c r="Q22" s="11" t="e">
        <f t="shared" si="1"/>
        <v>#DIV/0!</v>
      </c>
    </row>
    <row r="23" spans="1:17" ht="31.5" customHeight="1" x14ac:dyDescent="0.25">
      <c r="A23" s="67">
        <v>22</v>
      </c>
      <c r="B23" s="67">
        <v>16</v>
      </c>
      <c r="C23" s="44" t="str">
        <f>[1]ΑΝΤΙΣΤΟΙΧΙΣΗ!F202</f>
        <v>Πωλ.Κρουαζ.Transfer.MM. (ΠΑΚΕΤΟ)</v>
      </c>
      <c r="D23" s="10">
        <f>'[1]2025_ΕΣΟΔΑ'!J17</f>
        <v>0</v>
      </c>
      <c r="E23" s="11" t="e">
        <f t="shared" si="2"/>
        <v>#DIV/0!</v>
      </c>
      <c r="F23" s="12">
        <f>D23+'[1]2025 Ιούλιος'!F23</f>
        <v>495.58</v>
      </c>
      <c r="G23" s="11">
        <f t="shared" si="3"/>
        <v>2.2960572500675971E-3</v>
      </c>
      <c r="H23" s="12"/>
      <c r="I23" s="11" t="e">
        <f t="shared" si="4"/>
        <v>#DIV/0!</v>
      </c>
      <c r="J23" s="12">
        <f>H23+'[1]2025 Ιούλιος'!J23</f>
        <v>0</v>
      </c>
      <c r="K23" s="11" t="e">
        <f t="shared" si="5"/>
        <v>#DIV/0!</v>
      </c>
      <c r="L23" s="68">
        <f>'[1]2024_60-69 ΕΞΟΔΑ+ΟΜ 2'!J129</f>
        <v>0</v>
      </c>
      <c r="M23" s="11">
        <f t="shared" si="6"/>
        <v>0</v>
      </c>
      <c r="N23" s="12">
        <f>L23+'[1]2025 Ιούλιος'!N23</f>
        <v>524.05999999999995</v>
      </c>
      <c r="O23" s="11">
        <f t="shared" si="7"/>
        <v>1.1867589135725694E-3</v>
      </c>
      <c r="P23" s="12">
        <f t="shared" si="0"/>
        <v>-28.479999999999961</v>
      </c>
      <c r="Q23" s="11">
        <f t="shared" si="1"/>
        <v>1.0574680172726905</v>
      </c>
    </row>
    <row r="24" spans="1:17" ht="22.5" customHeight="1" x14ac:dyDescent="0.25">
      <c r="A24" s="67">
        <v>23</v>
      </c>
      <c r="B24" s="67">
        <v>17</v>
      </c>
      <c r="C24" s="44" t="str">
        <f>[1]ΑΝΤΙΣΤΟΙΧΙΣΗ!F203</f>
        <v>Προμ. Συστ.Πελ. Αυτοκ.</v>
      </c>
      <c r="D24" s="10">
        <f>'[1]2025_ΕΣΟΔΑ'!J18</f>
        <v>0</v>
      </c>
      <c r="E24" s="11" t="e">
        <f t="shared" si="2"/>
        <v>#DIV/0!</v>
      </c>
      <c r="F24" s="12">
        <f>D24+'[1]2025 Ιούλιος'!F24</f>
        <v>0</v>
      </c>
      <c r="G24" s="11">
        <f t="shared" si="3"/>
        <v>0</v>
      </c>
      <c r="H24" s="12"/>
      <c r="I24" s="11" t="e">
        <f t="shared" si="4"/>
        <v>#DIV/0!</v>
      </c>
      <c r="J24" s="12">
        <f>H24+'[1]2025 Ιούλιος'!J24</f>
        <v>0</v>
      </c>
      <c r="K24" s="11" t="e">
        <f t="shared" si="5"/>
        <v>#DIV/0!</v>
      </c>
      <c r="L24" s="68">
        <f>'[1]2024_60-69 ΕΞΟΔΑ+ΟΜ 2'!J130</f>
        <v>352.35</v>
      </c>
      <c r="M24" s="11">
        <f t="shared" si="6"/>
        <v>4.9867790558959409E-3</v>
      </c>
      <c r="N24" s="12">
        <f>L24+'[1]2025 Ιούλιος'!N24</f>
        <v>2057.1</v>
      </c>
      <c r="O24" s="11">
        <f t="shared" si="7"/>
        <v>4.6584012538833965E-3</v>
      </c>
      <c r="P24" s="12">
        <f t="shared" si="0"/>
        <v>-2057.1</v>
      </c>
      <c r="Q24" s="11" t="e">
        <f t="shared" si="1"/>
        <v>#DIV/0!</v>
      </c>
    </row>
    <row r="25" spans="1:17" ht="20.25" customHeight="1" x14ac:dyDescent="0.25">
      <c r="A25" s="67">
        <v>24</v>
      </c>
      <c r="B25" s="67">
        <v>18</v>
      </c>
      <c r="C25" s="44" t="str">
        <f>[1]ΑΝΤΙΣΤΟΙΧΙΣΗ!F204</f>
        <v>Προμ. Συστ.Πελ. Γυμν.</v>
      </c>
      <c r="D25" s="10">
        <f>'[1]2025_ΕΣΟΔΑ'!J19</f>
        <v>0</v>
      </c>
      <c r="E25" s="11" t="e">
        <f t="shared" si="2"/>
        <v>#DIV/0!</v>
      </c>
      <c r="F25" s="12">
        <f>D25+'[1]2025 Ιούλιος'!F25</f>
        <v>0</v>
      </c>
      <c r="G25" s="11">
        <f t="shared" si="3"/>
        <v>0</v>
      </c>
      <c r="H25" s="12"/>
      <c r="I25" s="11" t="e">
        <f t="shared" si="4"/>
        <v>#DIV/0!</v>
      </c>
      <c r="J25" s="12">
        <f>H25+'[1]2025 Ιούλιος'!J25</f>
        <v>0</v>
      </c>
      <c r="K25" s="11" t="e">
        <f t="shared" si="5"/>
        <v>#DIV/0!</v>
      </c>
      <c r="L25" s="68">
        <f>'[1]2024_60-69 ΕΞΟΔΑ+ΟΜ 2'!J131</f>
        <v>0</v>
      </c>
      <c r="M25" s="11">
        <f t="shared" si="6"/>
        <v>0</v>
      </c>
      <c r="N25" s="12">
        <f>L25+'[1]2025 Ιούλιος'!N25</f>
        <v>0</v>
      </c>
      <c r="O25" s="11">
        <f t="shared" si="7"/>
        <v>0</v>
      </c>
      <c r="P25" s="12">
        <f t="shared" si="0"/>
        <v>0</v>
      </c>
      <c r="Q25" s="11" t="e">
        <f t="shared" si="1"/>
        <v>#DIV/0!</v>
      </c>
    </row>
    <row r="26" spans="1:17" ht="18.75" customHeight="1" x14ac:dyDescent="0.25">
      <c r="A26" s="67">
        <v>25</v>
      </c>
      <c r="B26" s="67">
        <v>19</v>
      </c>
      <c r="C26" s="44" t="str">
        <f>[1]ΑΝΤΙΣΤΟΙΧΙΣΗ!F205</f>
        <v>Προμ.Σύστ.Πελ. TRANSFER</v>
      </c>
      <c r="D26" s="10">
        <f>'[1]2025_ΕΣΟΔΑ'!J20</f>
        <v>0</v>
      </c>
      <c r="E26" s="11" t="e">
        <f t="shared" si="2"/>
        <v>#DIV/0!</v>
      </c>
      <c r="F26" s="12">
        <f>D26+'[1]2025 Ιούλιος'!F26</f>
        <v>0</v>
      </c>
      <c r="G26" s="11">
        <f t="shared" si="3"/>
        <v>0</v>
      </c>
      <c r="H26" s="12"/>
      <c r="I26" s="11" t="e">
        <f t="shared" si="4"/>
        <v>#DIV/0!</v>
      </c>
      <c r="J26" s="12">
        <f>H26+'[1]2025 Ιούλιος'!J26</f>
        <v>0</v>
      </c>
      <c r="K26" s="11" t="e">
        <f t="shared" si="5"/>
        <v>#DIV/0!</v>
      </c>
      <c r="L26" s="68">
        <f>'[1]2024_60-69 ΕΞΟΔΑ+ΟΜ 2'!J132</f>
        <v>0</v>
      </c>
      <c r="M26" s="11">
        <f t="shared" si="6"/>
        <v>0</v>
      </c>
      <c r="N26" s="12">
        <f>L26+'[1]2025 Ιούλιος'!N26</f>
        <v>0</v>
      </c>
      <c r="O26" s="11">
        <f t="shared" si="7"/>
        <v>0</v>
      </c>
      <c r="P26" s="12">
        <f t="shared" si="0"/>
        <v>0</v>
      </c>
      <c r="Q26" s="11" t="e">
        <f t="shared" si="1"/>
        <v>#DIV/0!</v>
      </c>
    </row>
    <row r="27" spans="1:17" ht="23.25" customHeight="1" x14ac:dyDescent="0.25">
      <c r="A27" s="67">
        <v>26</v>
      </c>
      <c r="B27" s="67">
        <v>20</v>
      </c>
      <c r="C27" s="44" t="str">
        <f>[1]ΑΝΤΙΣΤΟΙΧΙΣΗ!F206</f>
        <v>Προμ.Σύστ.Πελ.Εκδρ.- Ξεναγ.</v>
      </c>
      <c r="D27" s="10">
        <f>'[1]2025_ΕΣΟΔΑ'!J21</f>
        <v>0</v>
      </c>
      <c r="E27" s="11" t="e">
        <f t="shared" si="2"/>
        <v>#DIV/0!</v>
      </c>
      <c r="F27" s="12">
        <f>D27+'[1]2025 Ιούλιος'!F27</f>
        <v>250.7</v>
      </c>
      <c r="G27" s="11">
        <f t="shared" si="3"/>
        <v>1.1615108611968735E-3</v>
      </c>
      <c r="H27" s="12"/>
      <c r="I27" s="11" t="e">
        <f t="shared" si="4"/>
        <v>#DIV/0!</v>
      </c>
      <c r="J27" s="12">
        <f>H27+'[1]2025 Ιούλιος'!J27</f>
        <v>0</v>
      </c>
      <c r="K27" s="11" t="e">
        <f t="shared" si="5"/>
        <v>#DIV/0!</v>
      </c>
      <c r="L27" s="68">
        <f>'[1]2024_60-69 ΕΞΟΔΑ+ΟΜ 2'!J133</f>
        <v>54.92</v>
      </c>
      <c r="M27" s="11">
        <f t="shared" si="6"/>
        <v>7.7727800695276026E-4</v>
      </c>
      <c r="N27" s="12">
        <f>L27+'[1]2025 Ιούλιος'!N27</f>
        <v>474.67</v>
      </c>
      <c r="O27" s="11">
        <f t="shared" si="7"/>
        <v>1.0749128983427311E-3</v>
      </c>
      <c r="P27" s="12">
        <f t="shared" si="0"/>
        <v>-223.97000000000003</v>
      </c>
      <c r="Q27" s="11">
        <f t="shared" si="1"/>
        <v>1.8933785400877545</v>
      </c>
    </row>
    <row r="28" spans="1:17" ht="23.25" customHeight="1" x14ac:dyDescent="0.25">
      <c r="A28" s="67">
        <v>27</v>
      </c>
      <c r="B28" s="67">
        <v>21</v>
      </c>
      <c r="C28" s="44" t="str">
        <f>[1]ΑΝΤΙΣΤΟΙΧΙΣΗ!F207</f>
        <v>Προμ.Συστ.Πελ.Κρουαζιέρας</v>
      </c>
      <c r="D28" s="10">
        <f>'[1]2025_ΕΣΟΔΑ'!J22</f>
        <v>0</v>
      </c>
      <c r="E28" s="11" t="e">
        <f t="shared" si="2"/>
        <v>#DIV/0!</v>
      </c>
      <c r="F28" s="12">
        <f>D28+'[1]2025 Ιούλιος'!F28</f>
        <v>0</v>
      </c>
      <c r="G28" s="11">
        <f t="shared" si="3"/>
        <v>0</v>
      </c>
      <c r="H28" s="12"/>
      <c r="I28" s="11" t="e">
        <f t="shared" si="4"/>
        <v>#DIV/0!</v>
      </c>
      <c r="J28" s="12">
        <f>H28+'[1]2025 Ιούλιος'!J28</f>
        <v>0</v>
      </c>
      <c r="K28" s="11" t="e">
        <f t="shared" si="5"/>
        <v>#DIV/0!</v>
      </c>
      <c r="L28" s="68">
        <f>'[1]2024_60-69 ΕΞΟΔΑ+ΟΜ 2'!J134</f>
        <v>120.16</v>
      </c>
      <c r="M28" s="11">
        <f t="shared" si="6"/>
        <v>1.7006140807619022E-3</v>
      </c>
      <c r="N28" s="12">
        <f>L28+'[1]2025 Ιούλιος'!N28</f>
        <v>120.16</v>
      </c>
      <c r="O28" s="11">
        <f t="shared" si="7"/>
        <v>2.7210806215868403E-4</v>
      </c>
      <c r="P28" s="12">
        <f t="shared" si="0"/>
        <v>-120.16</v>
      </c>
      <c r="Q28" s="11" t="e">
        <f t="shared" si="1"/>
        <v>#DIV/0!</v>
      </c>
    </row>
    <row r="29" spans="1:17" ht="23.25" customHeight="1" x14ac:dyDescent="0.25">
      <c r="A29" s="67">
        <v>28</v>
      </c>
      <c r="B29" s="67">
        <v>22</v>
      </c>
      <c r="C29" s="44" t="str">
        <f>[1]ΑΝΤΙΣΤΟΙΧΙΣΗ!F208</f>
        <v>Ασυνήθη έσοδα και κέρδη</v>
      </c>
      <c r="D29" s="10">
        <f>'[1]2025_ΕΣΟΔΑ'!J23</f>
        <v>0</v>
      </c>
      <c r="E29" s="11" t="e">
        <f t="shared" si="2"/>
        <v>#DIV/0!</v>
      </c>
      <c r="F29" s="12">
        <f>D29+'[1]2025 Ιούλιος'!F29</f>
        <v>264.43</v>
      </c>
      <c r="G29" s="11">
        <f t="shared" si="3"/>
        <v>1.2251229239181862E-3</v>
      </c>
      <c r="H29" s="12"/>
      <c r="I29" s="11" t="e">
        <f t="shared" si="4"/>
        <v>#DIV/0!</v>
      </c>
      <c r="J29" s="12">
        <f>H29+'[1]2025 Ιούλιος'!J29</f>
        <v>0</v>
      </c>
      <c r="K29" s="11" t="e">
        <f t="shared" si="5"/>
        <v>#DIV/0!</v>
      </c>
      <c r="L29" s="68">
        <f>'[1]2024_60-69 ΕΞΟΔΑ+ΟΜ 2'!J135</f>
        <v>0</v>
      </c>
      <c r="M29" s="11">
        <f t="shared" si="6"/>
        <v>0</v>
      </c>
      <c r="N29" s="12">
        <f>L29+'[1]2025 Ιούλιος'!N29</f>
        <v>5604.5</v>
      </c>
      <c r="O29" s="11">
        <f t="shared" si="7"/>
        <v>1.2691658075635359E-2</v>
      </c>
      <c r="P29" s="12">
        <f t="shared" si="0"/>
        <v>-5340.07</v>
      </c>
      <c r="Q29" s="11">
        <f t="shared" si="1"/>
        <v>21.194645085655939</v>
      </c>
    </row>
    <row r="30" spans="1:17" ht="25.5" customHeight="1" x14ac:dyDescent="0.25">
      <c r="A30" s="67">
        <v>29</v>
      </c>
      <c r="B30" s="67">
        <v>23</v>
      </c>
      <c r="C30" s="44" t="str">
        <f>[1]ΑΝΤΙΣΤΟΙΧΙΣΗ!F209</f>
        <v>Φορος Παρεπιδημούντων</v>
      </c>
      <c r="D30" s="10">
        <f>'[1]2025_ΕΣΟΔΑ'!J24</f>
        <v>0</v>
      </c>
      <c r="E30" s="11" t="e">
        <f t="shared" si="2"/>
        <v>#DIV/0!</v>
      </c>
      <c r="F30" s="12">
        <f>D30+'[1]2025 Ιούλιος'!F30</f>
        <v>-1281.8600000000001</v>
      </c>
      <c r="G30" s="11">
        <f t="shared" si="3"/>
        <v>-5.9389481951887691E-3</v>
      </c>
      <c r="H30" s="12"/>
      <c r="I30" s="11" t="e">
        <f t="shared" si="4"/>
        <v>#DIV/0!</v>
      </c>
      <c r="J30" s="12">
        <f>H30+'[1]2025 Ιούλιος'!J30</f>
        <v>0</v>
      </c>
      <c r="K30" s="11" t="e">
        <f t="shared" si="5"/>
        <v>#DIV/0!</v>
      </c>
      <c r="L30" s="68">
        <f>'[1]2024_60-69 ΕΞΟΔΑ+ΟΜ 2'!J136</f>
        <v>-331.8</v>
      </c>
      <c r="M30" s="11">
        <f t="shared" si="6"/>
        <v>-4.6959366843941346E-3</v>
      </c>
      <c r="N30" s="12">
        <f>L30+'[1]2025 Ιούλιος'!N30</f>
        <v>-2071.17</v>
      </c>
      <c r="O30" s="11">
        <f t="shared" si="7"/>
        <v>-4.6902634412550066E-3</v>
      </c>
      <c r="P30" s="12">
        <f t="shared" si="0"/>
        <v>789.31</v>
      </c>
      <c r="Q30" s="11">
        <f t="shared" si="1"/>
        <v>1.6157536704476307</v>
      </c>
    </row>
    <row r="31" spans="1:17" ht="24" customHeight="1" x14ac:dyDescent="0.25">
      <c r="A31" s="67">
        <v>30</v>
      </c>
      <c r="B31" s="67">
        <v>24</v>
      </c>
      <c r="C31" s="44" t="str">
        <f>[1]ΑΝΤΙΣΤΟΙΧΙΣΗ!F210</f>
        <v xml:space="preserve">Πρόβλεψη </v>
      </c>
      <c r="D31" s="10">
        <f>'[1]2025_ΕΣΟΔΑ'!J25</f>
        <v>0</v>
      </c>
      <c r="E31" s="11" t="e">
        <f t="shared" si="2"/>
        <v>#DIV/0!</v>
      </c>
      <c r="F31" s="12">
        <f>D31+'[1]2025 Ιούλιος'!F31</f>
        <v>0</v>
      </c>
      <c r="G31" s="11">
        <f t="shared" si="3"/>
        <v>0</v>
      </c>
      <c r="H31" s="12"/>
      <c r="I31" s="11" t="e">
        <f t="shared" si="4"/>
        <v>#DIV/0!</v>
      </c>
      <c r="J31" s="12">
        <f>H31+'[1]2025 Ιούλιος'!J31</f>
        <v>0</v>
      </c>
      <c r="K31" s="11" t="e">
        <f t="shared" si="5"/>
        <v>#DIV/0!</v>
      </c>
      <c r="L31" s="68">
        <f>'[1]2024_60-69 ΕΞΟΔΑ+ΟΜ 2'!J137</f>
        <v>0</v>
      </c>
      <c r="M31" s="11">
        <f t="shared" si="6"/>
        <v>0</v>
      </c>
      <c r="N31" s="12">
        <f>L31+'[1]2025 Ιούλιος'!N31</f>
        <v>0</v>
      </c>
      <c r="O31" s="11">
        <f t="shared" si="7"/>
        <v>0</v>
      </c>
      <c r="P31" s="12">
        <f t="shared" si="0"/>
        <v>0</v>
      </c>
      <c r="Q31" s="11" t="e">
        <f t="shared" si="1"/>
        <v>#DIV/0!</v>
      </c>
    </row>
    <row r="32" spans="1:17" ht="15" customHeight="1" x14ac:dyDescent="0.25">
      <c r="A32" s="67">
        <v>31</v>
      </c>
      <c r="B32" s="67">
        <v>25</v>
      </c>
      <c r="C32" s="44">
        <f>[1]ΑΝΤΙΣΤΟΙΧΙΣΗ!F211</f>
        <v>0</v>
      </c>
      <c r="D32" s="10">
        <f>'[1]2025_ΕΣΟΔΑ'!J26</f>
        <v>0</v>
      </c>
      <c r="E32" s="11" t="e">
        <f t="shared" si="2"/>
        <v>#DIV/0!</v>
      </c>
      <c r="F32" s="12">
        <f>D32+'[1]2025 Ιούλιος'!F32</f>
        <v>0</v>
      </c>
      <c r="G32" s="11">
        <f t="shared" si="3"/>
        <v>0</v>
      </c>
      <c r="H32" s="12"/>
      <c r="I32" s="11" t="e">
        <f t="shared" si="4"/>
        <v>#DIV/0!</v>
      </c>
      <c r="J32" s="12">
        <f>H32+'[1]2025 Ιούλιος'!J32</f>
        <v>0</v>
      </c>
      <c r="K32" s="11" t="e">
        <f t="shared" si="5"/>
        <v>#DIV/0!</v>
      </c>
      <c r="L32" s="68">
        <f>'[1]2024_60-69 ΕΞΟΔΑ+ΟΜ 2'!J138</f>
        <v>0</v>
      </c>
      <c r="M32" s="11">
        <f t="shared" si="6"/>
        <v>0</v>
      </c>
      <c r="N32" s="12">
        <f>L32+'[1]2025 Ιούλιος'!N32</f>
        <v>0</v>
      </c>
      <c r="O32" s="11">
        <f t="shared" si="7"/>
        <v>0</v>
      </c>
      <c r="P32" s="12">
        <f t="shared" si="0"/>
        <v>0</v>
      </c>
      <c r="Q32" s="11" t="e">
        <f t="shared" si="1"/>
        <v>#DIV/0!</v>
      </c>
    </row>
    <row r="33" spans="1:17" ht="29.25" customHeight="1" x14ac:dyDescent="0.25">
      <c r="A33" s="67">
        <v>32</v>
      </c>
      <c r="B33" s="67">
        <v>26</v>
      </c>
      <c r="C33" s="44">
        <f>[1]ΑΝΤΙΣΤΟΙΧΙΣΗ!F212</f>
        <v>0</v>
      </c>
      <c r="D33" s="10">
        <f>'[1]2025_ΕΣΟΔΑ'!J27</f>
        <v>0</v>
      </c>
      <c r="E33" s="11" t="e">
        <f t="shared" si="2"/>
        <v>#DIV/0!</v>
      </c>
      <c r="F33" s="12">
        <f>D33+'[1]2025 Ιούλιος'!F33</f>
        <v>0</v>
      </c>
      <c r="G33" s="11">
        <f t="shared" si="3"/>
        <v>0</v>
      </c>
      <c r="H33" s="12"/>
      <c r="I33" s="11" t="e">
        <f t="shared" si="4"/>
        <v>#DIV/0!</v>
      </c>
      <c r="J33" s="12">
        <f>H33+'[1]2025 Ιούλιος'!J33</f>
        <v>0</v>
      </c>
      <c r="K33" s="11" t="e">
        <f t="shared" si="5"/>
        <v>#DIV/0!</v>
      </c>
      <c r="L33" s="68">
        <f>'[1]2024_60-69 ΕΞΟΔΑ+ΟΜ 2'!J139</f>
        <v>0</v>
      </c>
      <c r="M33" s="11">
        <f t="shared" si="6"/>
        <v>0</v>
      </c>
      <c r="N33" s="12">
        <f>L33+'[1]2025 Ιούλιος'!N33</f>
        <v>0</v>
      </c>
      <c r="O33" s="11">
        <f t="shared" si="7"/>
        <v>0</v>
      </c>
      <c r="P33" s="12">
        <f t="shared" si="0"/>
        <v>0</v>
      </c>
      <c r="Q33" s="11" t="e">
        <f t="shared" si="1"/>
        <v>#DIV/0!</v>
      </c>
    </row>
    <row r="34" spans="1:17" ht="41.25" customHeight="1" x14ac:dyDescent="0.25">
      <c r="A34" s="67">
        <v>33</v>
      </c>
      <c r="B34" s="67">
        <v>27</v>
      </c>
      <c r="C34" s="44">
        <f>[1]ΑΝΤΙΣΤΟΙΧΙΣΗ!F213</f>
        <v>0</v>
      </c>
      <c r="D34" s="10">
        <f>'[1]2025_ΕΣΟΔΑ'!J28</f>
        <v>0</v>
      </c>
      <c r="E34" s="11" t="e">
        <f t="shared" si="2"/>
        <v>#DIV/0!</v>
      </c>
      <c r="F34" s="12">
        <f>D34+'[1]2025 Ιούλιος'!F34</f>
        <v>0</v>
      </c>
      <c r="G34" s="11">
        <f t="shared" si="3"/>
        <v>0</v>
      </c>
      <c r="H34" s="12"/>
      <c r="I34" s="11" t="e">
        <f t="shared" si="4"/>
        <v>#DIV/0!</v>
      </c>
      <c r="J34" s="12">
        <f>H34+'[1]2025 Ιούλιος'!J34</f>
        <v>0</v>
      </c>
      <c r="K34" s="11" t="e">
        <f t="shared" si="5"/>
        <v>#DIV/0!</v>
      </c>
      <c r="L34" s="68">
        <f>'[1]2024_60-69 ΕΞΟΔΑ+ΟΜ 2'!J140</f>
        <v>0</v>
      </c>
      <c r="M34" s="11">
        <f t="shared" si="6"/>
        <v>0</v>
      </c>
      <c r="N34" s="12">
        <f>L34+'[1]2025 Ιούλιος'!N34</f>
        <v>0</v>
      </c>
      <c r="O34" s="11">
        <f t="shared" si="7"/>
        <v>0</v>
      </c>
      <c r="P34" s="12">
        <f t="shared" si="0"/>
        <v>0</v>
      </c>
      <c r="Q34" s="11" t="e">
        <f t="shared" si="1"/>
        <v>#DIV/0!</v>
      </c>
    </row>
    <row r="35" spans="1:17" ht="80.25" customHeight="1" x14ac:dyDescent="0.25">
      <c r="A35" s="67">
        <v>34</v>
      </c>
      <c r="B35" s="67">
        <v>28</v>
      </c>
      <c r="C35" s="44">
        <f>[1]ΑΝΤΙΣΤΟΙΧΙΣΗ!F214</f>
        <v>0</v>
      </c>
      <c r="D35" s="10">
        <f>'[1]2025_ΕΣΟΔΑ'!J29</f>
        <v>0</v>
      </c>
      <c r="E35" s="11" t="e">
        <f t="shared" si="2"/>
        <v>#DIV/0!</v>
      </c>
      <c r="F35" s="12">
        <f>D35+'[1]2025 Ιούλιος'!F35</f>
        <v>0</v>
      </c>
      <c r="G35" s="11">
        <f t="shared" si="3"/>
        <v>0</v>
      </c>
      <c r="H35" s="12"/>
      <c r="I35" s="11" t="e">
        <f t="shared" si="4"/>
        <v>#DIV/0!</v>
      </c>
      <c r="J35" s="12">
        <f>H35+'[1]2025 Ιούλιος'!J35</f>
        <v>0</v>
      </c>
      <c r="K35" s="11" t="e">
        <f t="shared" si="5"/>
        <v>#DIV/0!</v>
      </c>
      <c r="L35" s="68">
        <f>'[1]2024_60-69 ΕΞΟΔΑ+ΟΜ 2'!J141</f>
        <v>0</v>
      </c>
      <c r="M35" s="11">
        <f t="shared" si="6"/>
        <v>0</v>
      </c>
      <c r="N35" s="12">
        <f>L35+'[1]2025 Ιούλιος'!N35</f>
        <v>0</v>
      </c>
      <c r="O35" s="11">
        <f t="shared" si="7"/>
        <v>0</v>
      </c>
      <c r="P35" s="12">
        <f t="shared" si="0"/>
        <v>0</v>
      </c>
      <c r="Q35" s="11" t="e">
        <f t="shared" si="1"/>
        <v>#DIV/0!</v>
      </c>
    </row>
    <row r="36" spans="1:17" ht="21" customHeight="1" x14ac:dyDescent="0.25">
      <c r="A36" s="67">
        <v>35</v>
      </c>
      <c r="B36" s="67">
        <v>29</v>
      </c>
      <c r="C36" s="44">
        <f>[1]ΑΝΤΙΣΤΟΙΧΙΣΗ!F215</f>
        <v>0</v>
      </c>
      <c r="D36" s="10">
        <f>'[1]2025_ΕΣΟΔΑ'!J30</f>
        <v>0</v>
      </c>
      <c r="E36" s="11" t="e">
        <f t="shared" si="2"/>
        <v>#DIV/0!</v>
      </c>
      <c r="F36" s="12">
        <f>D36+'[1]2025 Ιούλιος'!F36</f>
        <v>0</v>
      </c>
      <c r="G36" s="11">
        <f t="shared" si="3"/>
        <v>0</v>
      </c>
      <c r="H36" s="12"/>
      <c r="I36" s="11" t="e">
        <f t="shared" si="4"/>
        <v>#DIV/0!</v>
      </c>
      <c r="J36" s="12">
        <f>H36+'[1]2025 Ιούλιος'!J36</f>
        <v>0</v>
      </c>
      <c r="K36" s="11" t="e">
        <f t="shared" si="5"/>
        <v>#DIV/0!</v>
      </c>
      <c r="L36" s="68">
        <f>'[1]2024_60-69 ΕΞΟΔΑ+ΟΜ 2'!J142</f>
        <v>0</v>
      </c>
      <c r="M36" s="11">
        <f t="shared" si="6"/>
        <v>0</v>
      </c>
      <c r="N36" s="12">
        <f>L36+'[1]2025 Ιούλιος'!N36</f>
        <v>0</v>
      </c>
      <c r="O36" s="11">
        <f t="shared" si="7"/>
        <v>0</v>
      </c>
      <c r="P36" s="12">
        <f t="shared" si="0"/>
        <v>0</v>
      </c>
      <c r="Q36" s="11" t="e">
        <f t="shared" si="1"/>
        <v>#DIV/0!</v>
      </c>
    </row>
    <row r="37" spans="1:17" ht="28.5" customHeight="1" x14ac:dyDescent="0.25">
      <c r="A37" s="67">
        <v>36</v>
      </c>
      <c r="B37" s="67">
        <v>30</v>
      </c>
      <c r="C37" s="44">
        <f>[1]ΑΝΤΙΣΤΟΙΧΙΣΗ!F216</f>
        <v>0</v>
      </c>
      <c r="D37" s="10">
        <f>'[1]2025_ΕΣΟΔΑ'!J31</f>
        <v>0</v>
      </c>
      <c r="E37" s="11" t="e">
        <f t="shared" si="2"/>
        <v>#DIV/0!</v>
      </c>
      <c r="F37" s="12">
        <f>D37+'[1]2025 Ιούλιος'!F37</f>
        <v>0</v>
      </c>
      <c r="G37" s="11">
        <f t="shared" si="3"/>
        <v>0</v>
      </c>
      <c r="H37" s="12"/>
      <c r="I37" s="11" t="e">
        <f t="shared" si="4"/>
        <v>#DIV/0!</v>
      </c>
      <c r="J37" s="12">
        <f>H37+'[1]2025 Ιούλιος'!J37</f>
        <v>0</v>
      </c>
      <c r="K37" s="11" t="e">
        <f t="shared" si="5"/>
        <v>#DIV/0!</v>
      </c>
      <c r="L37" s="68">
        <f>'[1]2024_60-69 ΕΞΟΔΑ+ΟΜ 2'!J143</f>
        <v>0</v>
      </c>
      <c r="M37" s="11">
        <f t="shared" si="6"/>
        <v>0</v>
      </c>
      <c r="N37" s="12">
        <f>L37+'[1]2025 Ιούλιος'!N37</f>
        <v>0</v>
      </c>
      <c r="O37" s="11">
        <f t="shared" si="7"/>
        <v>0</v>
      </c>
      <c r="P37" s="12">
        <f t="shared" si="0"/>
        <v>0</v>
      </c>
      <c r="Q37" s="11" t="e">
        <f t="shared" si="1"/>
        <v>#DIV/0!</v>
      </c>
    </row>
    <row r="38" spans="1:17" ht="28.5" customHeight="1" x14ac:dyDescent="0.25">
      <c r="A38" s="60">
        <v>37</v>
      </c>
      <c r="B38" s="60"/>
      <c r="C38" s="6" t="s">
        <v>17</v>
      </c>
      <c r="D38" s="7">
        <f>'[1]2025_ΕΣΟΔΑ'!J32</f>
        <v>0</v>
      </c>
      <c r="E38" s="8"/>
      <c r="F38" s="7">
        <f>'[1]2025_ΕΣΟΔΑ'!J34</f>
        <v>215839.56584070798</v>
      </c>
      <c r="G38" s="8"/>
      <c r="H38" s="7">
        <f t="shared" ref="H38:N38" si="8">SUM(H8:H31)</f>
        <v>0</v>
      </c>
      <c r="I38" s="8"/>
      <c r="J38" s="7">
        <f t="shared" si="8"/>
        <v>0</v>
      </c>
      <c r="K38" s="8"/>
      <c r="L38" s="7">
        <f t="shared" si="8"/>
        <v>70656.83</v>
      </c>
      <c r="M38" s="8"/>
      <c r="N38" s="7">
        <f t="shared" si="8"/>
        <v>441589.26805309736</v>
      </c>
      <c r="O38" s="8"/>
      <c r="P38" s="7">
        <f>SUM(P8:P31)</f>
        <v>-225749.70221238938</v>
      </c>
      <c r="Q38" s="8"/>
    </row>
    <row r="39" spans="1:17" ht="28.5" customHeight="1" x14ac:dyDescent="0.25">
      <c r="A39" s="60">
        <v>38</v>
      </c>
      <c r="B39" s="60"/>
      <c r="C39" s="6" t="s">
        <v>18</v>
      </c>
      <c r="D39" s="7">
        <f>D7-D38</f>
        <v>0</v>
      </c>
      <c r="E39" s="8"/>
      <c r="F39" s="7">
        <f>F7-F38</f>
        <v>0</v>
      </c>
      <c r="G39" s="8"/>
      <c r="H39" s="7">
        <f>H7-H38</f>
        <v>0</v>
      </c>
      <c r="I39" s="8"/>
      <c r="J39" s="7">
        <f>J7-J38</f>
        <v>0</v>
      </c>
      <c r="K39" s="8"/>
      <c r="L39" s="7">
        <f>L7-L38</f>
        <v>0</v>
      </c>
      <c r="M39" s="8"/>
      <c r="N39" s="7">
        <f>N7-N38</f>
        <v>0</v>
      </c>
      <c r="O39" s="8"/>
      <c r="P39" s="7">
        <f>P7-P38</f>
        <v>0</v>
      </c>
      <c r="Q39" s="8"/>
    </row>
    <row r="40" spans="1:17" ht="28.5" customHeight="1" x14ac:dyDescent="0.25">
      <c r="A40" s="58">
        <v>39</v>
      </c>
      <c r="B40" s="58"/>
      <c r="C40" s="58" t="s">
        <v>160</v>
      </c>
      <c r="D40" s="181" t="str">
        <f>[1]ΑΝΤΙΣΤΟΙΧΙΣΗ!$F$32</f>
        <v xml:space="preserve">ΠΡΑΓΜΑΤΟΠΟΙΗΘΕΝΤΑ ΜΗΝΟΣ ΤΡΕΧ. ΕΤΟΥΣ </v>
      </c>
      <c r="E40" s="181"/>
      <c r="F40" s="181"/>
      <c r="G40" s="181"/>
      <c r="H40" s="181" t="str">
        <f>[1]ΑΝΤΙΣΤΟΙΧΙΣΗ!$F$35</f>
        <v>ΠΡΟΥΠΟΛΟΓΙΣΜΟΣ ΤΡΕΧΟΝΤΟΣ ΕΤΟΥΣ</v>
      </c>
      <c r="I40" s="181"/>
      <c r="J40" s="181"/>
      <c r="K40" s="181"/>
      <c r="L40" s="181" t="str">
        <f>[1]ΑΝΤΙΣΤΟΙΧΙΣΗ!$F$68</f>
        <v>ΠΡΑΓΜΑΤΟΠΟΙΗΘΕΝΤΑ ΠΡΟΗΓΟΥΜΕΝΟΥ ΕΤΟΥΣ</v>
      </c>
      <c r="M40" s="181"/>
      <c r="N40" s="181"/>
      <c r="O40" s="181">
        <f>[1]ΑΝΤΙΣΤΟΙΧΙΣΗ!$D$33</f>
        <v>2024</v>
      </c>
      <c r="P40" s="182" t="str">
        <f>[1]ΑΝΤΙΣΤΟΙΧΙΣΗ!$F$100</f>
        <v xml:space="preserve">ΣΥΓΚΡΙΣΕΙΣ </v>
      </c>
      <c r="Q40" s="182">
        <f>[1]ΑΝΤΙΣΤΟΙΧΙΣΗ!$H$141</f>
        <v>2024</v>
      </c>
    </row>
    <row r="41" spans="1:17" ht="28.5" customHeight="1" x14ac:dyDescent="0.25">
      <c r="A41" s="60">
        <v>40</v>
      </c>
      <c r="B41" s="60"/>
      <c r="C41" s="5" t="s">
        <v>161</v>
      </c>
      <c r="D41" s="179" t="str">
        <f>[1]ΑΝΤΙΣΤΟΙΧΙΣΗ!$F$113</f>
        <v xml:space="preserve">ΑΥΓΟΥΣΤΟΣ ΤΡΕΧΟΝ ΕΤΟΣ </v>
      </c>
      <c r="E41" s="179"/>
      <c r="F41" s="179"/>
      <c r="G41" s="61">
        <f>[1]ΑΝΤΙΣΤΟΙΧΙΣΗ!$D$34</f>
        <v>2025</v>
      </c>
      <c r="H41" s="179" t="str">
        <f>[1]ΑΝΤΙΣΤΟΙΧΙΣΗ!$F$113</f>
        <v xml:space="preserve">ΑΥΓΟΥΣΤΟΣ ΤΡΕΧΟΝ ΕΤΟΣ </v>
      </c>
      <c r="I41" s="179"/>
      <c r="J41" s="179"/>
      <c r="K41" s="61">
        <f>[1]ΑΝΤΙΣΤΟΙΧΙΣΗ!$D$34</f>
        <v>2025</v>
      </c>
      <c r="L41" s="179" t="str">
        <f>[1]ΑΝΤΙΣΤΟΙΧΙΣΗ!$F$127</f>
        <v>ΑΥΓΟΥΣΤΟΣ ΠΡΟΗΓΟΥΜΕΝΟΥ ΕΤΟΥΣ</v>
      </c>
      <c r="M41" s="179"/>
      <c r="N41" s="179"/>
      <c r="O41" s="61">
        <f>[1]ΑΝΤΙΣΤΟΙΧΙΣΗ!$D$33</f>
        <v>2024</v>
      </c>
      <c r="P41" s="179"/>
      <c r="Q41" s="179"/>
    </row>
    <row r="42" spans="1:17" ht="28.5" customHeight="1" x14ac:dyDescent="0.25">
      <c r="A42" s="69">
        <v>41</v>
      </c>
      <c r="B42" s="69" t="s">
        <v>19</v>
      </c>
      <c r="C42" s="62" t="s">
        <v>20</v>
      </c>
      <c r="D42" s="62"/>
      <c r="E42" s="63" t="s">
        <v>22</v>
      </c>
      <c r="F42" s="63" t="s">
        <v>23</v>
      </c>
      <c r="G42" s="63" t="s">
        <v>24</v>
      </c>
      <c r="H42" s="63" t="s">
        <v>21</v>
      </c>
      <c r="I42" s="63" t="s">
        <v>22</v>
      </c>
      <c r="J42" s="63" t="s">
        <v>23</v>
      </c>
      <c r="K42" s="63" t="s">
        <v>24</v>
      </c>
      <c r="L42" s="63" t="s">
        <v>21</v>
      </c>
      <c r="M42" s="63" t="s">
        <v>25</v>
      </c>
      <c r="N42" s="63" t="s">
        <v>26</v>
      </c>
      <c r="O42" s="63" t="s">
        <v>169</v>
      </c>
      <c r="P42" s="63" t="s">
        <v>28</v>
      </c>
      <c r="Q42" s="63" t="s">
        <v>29</v>
      </c>
    </row>
    <row r="43" spans="1:17" ht="15" customHeight="1" x14ac:dyDescent="0.25">
      <c r="A43" s="60">
        <v>42</v>
      </c>
      <c r="B43" s="70" t="s">
        <v>2</v>
      </c>
      <c r="C43" s="6" t="s">
        <v>31</v>
      </c>
      <c r="D43" s="7">
        <f>SUM(D44:D73)</f>
        <v>7839.9766666666674</v>
      </c>
      <c r="E43" s="8"/>
      <c r="F43" s="7">
        <f>SUM(F44:F73)</f>
        <v>246662.31333333332</v>
      </c>
      <c r="G43" s="8"/>
      <c r="H43" s="7">
        <f>SUM(H44:H73)</f>
        <v>0</v>
      </c>
      <c r="I43" s="8"/>
      <c r="J43" s="7">
        <f>SUM(J44:J73)</f>
        <v>0</v>
      </c>
      <c r="K43" s="8"/>
      <c r="L43" s="7">
        <f>SUM(L44:L73)</f>
        <v>55000.759999999995</v>
      </c>
      <c r="M43" s="8"/>
      <c r="N43" s="7">
        <f>SUM(N44:N73)</f>
        <v>386393.38899999991</v>
      </c>
      <c r="O43" s="8"/>
      <c r="P43" s="7">
        <f>SUM(P44:P73)</f>
        <v>0</v>
      </c>
      <c r="Q43" s="8"/>
    </row>
    <row r="44" spans="1:17" ht="15" customHeight="1" x14ac:dyDescent="0.25">
      <c r="A44" s="67">
        <v>43</v>
      </c>
      <c r="B44" s="67">
        <v>1</v>
      </c>
      <c r="C44" s="44" t="str">
        <f>[1]ΑΝΤΙΣΤΟΙΧΙΣΗ!I187</f>
        <v>Μικτές Αποδοχές H.Keepin (Α.Κ.Υπ.)</v>
      </c>
      <c r="D44" s="14">
        <f>'[1]2025_60-69 ΕΞΟΔΑ+ΟΜ 2'!K4</f>
        <v>0</v>
      </c>
      <c r="E44" s="15">
        <f>D44/$D$43</f>
        <v>0</v>
      </c>
      <c r="F44" s="10">
        <f>D44+'[1]2025 Ιούλιος'!F44</f>
        <v>17090.260000000002</v>
      </c>
      <c r="G44" s="15">
        <f>F44/$F$43</f>
        <v>6.9286060643178382E-2</v>
      </c>
      <c r="H44" s="14"/>
      <c r="I44" s="16" t="e">
        <f>H44/$H$43</f>
        <v>#DIV/0!</v>
      </c>
      <c r="J44" s="10">
        <f>H44</f>
        <v>0</v>
      </c>
      <c r="K44" s="17" t="e">
        <f>J44/$J$43</f>
        <v>#DIV/0!</v>
      </c>
      <c r="L44" s="14">
        <f>'[1]2024_60-69 ΕΞΟΔΑ+ΟΜ 2'!K4</f>
        <v>5871.9100000000008</v>
      </c>
      <c r="M44" s="15">
        <f>L44/$L$43</f>
        <v>0.10676052476365784</v>
      </c>
      <c r="N44" s="10">
        <f>L44+'[1]2025 Ιούλιος'!N44</f>
        <v>35232.120000000003</v>
      </c>
      <c r="O44" s="15">
        <f>N44/$N$43</f>
        <v>9.1181994834802965E-2</v>
      </c>
      <c r="P44" s="10"/>
      <c r="Q44" s="15"/>
    </row>
    <row r="45" spans="1:17" ht="15" customHeight="1" x14ac:dyDescent="0.25">
      <c r="A45" s="67">
        <v>44</v>
      </c>
      <c r="B45" s="67">
        <v>2</v>
      </c>
      <c r="C45" s="44" t="str">
        <f>[1]ΑΝΤΙΣΤΟΙΧΙΣΗ!I188</f>
        <v>Μικτές Αποδοχές Operation (Α.Κ.Operation )</v>
      </c>
      <c r="D45" s="14">
        <f>'[1]2025_60-69 ΕΞΟΔΑ+ΟΜ 2'!K5</f>
        <v>0</v>
      </c>
      <c r="E45" s="15">
        <f t="shared" ref="E45:E73" si="9">D45/$D$43</f>
        <v>0</v>
      </c>
      <c r="F45" s="10">
        <f>D45+'[1]2025 Ιούλιος'!F45</f>
        <v>24880</v>
      </c>
      <c r="G45" s="15">
        <f t="shared" ref="G45:G73" si="10">F45/$F$43</f>
        <v>0.10086664502484328</v>
      </c>
      <c r="H45" s="14"/>
      <c r="I45" s="16" t="e">
        <f t="shared" ref="I45:I73" si="11">H45/$H$43</f>
        <v>#DIV/0!</v>
      </c>
      <c r="J45" s="10">
        <f>H45</f>
        <v>0</v>
      </c>
      <c r="K45" s="17" t="e">
        <f t="shared" ref="K45:K73" si="12">J45/$J$43</f>
        <v>#DIV/0!</v>
      </c>
      <c r="L45" s="14">
        <f>'[1]2024_60-69 ΕΞΟΔΑ+ΟΜ 2'!K5</f>
        <v>5746.2000000000007</v>
      </c>
      <c r="M45" s="15">
        <f t="shared" ref="M45:M73" si="13">L45/$L$43</f>
        <v>0.10447491998292389</v>
      </c>
      <c r="N45" s="10">
        <f>L45+'[1]2025 Ιούλιος'!N45</f>
        <v>42908.680000000008</v>
      </c>
      <c r="O45" s="15">
        <f t="shared" ref="O45:O73" si="14">N45/$N$43</f>
        <v>0.11104920845320161</v>
      </c>
      <c r="P45" s="10"/>
      <c r="Q45" s="15">
        <f>N45/F45</f>
        <v>1.7246254019292608</v>
      </c>
    </row>
    <row r="46" spans="1:17" ht="15" customHeight="1" x14ac:dyDescent="0.25">
      <c r="A46" s="67">
        <v>45</v>
      </c>
      <c r="B46" s="67">
        <v>3</v>
      </c>
      <c r="C46" s="44" t="str">
        <f>[1]ΑΝΤΙΣΤΟΙΧΙΣΗ!I189</f>
        <v>Μικτές Αποδοχές Maintenance (Α.Κ.Υπ.)</v>
      </c>
      <c r="D46" s="14">
        <f>'[1]2025_60-69 ΕΞΟΔΑ+ΟΜ 2'!K6</f>
        <v>0</v>
      </c>
      <c r="E46" s="15">
        <f t="shared" si="9"/>
        <v>0</v>
      </c>
      <c r="F46" s="10">
        <f>D46+'[1]2025 Ιούλιος'!F46</f>
        <v>14200.8</v>
      </c>
      <c r="G46" s="15">
        <f t="shared" si="10"/>
        <v>5.7571826875755398E-2</v>
      </c>
      <c r="H46" s="14"/>
      <c r="I46" s="16" t="e">
        <f t="shared" si="11"/>
        <v>#DIV/0!</v>
      </c>
      <c r="J46" s="10">
        <f t="shared" ref="J46:J73" si="15">H46</f>
        <v>0</v>
      </c>
      <c r="K46" s="17" t="e">
        <f t="shared" si="12"/>
        <v>#DIV/0!</v>
      </c>
      <c r="L46" s="14">
        <f>'[1]2024_60-69 ΕΞΟΔΑ+ΟΜ 2'!K6</f>
        <v>1982.12</v>
      </c>
      <c r="M46" s="15">
        <f t="shared" si="13"/>
        <v>3.6038047474253085E-2</v>
      </c>
      <c r="N46" s="10">
        <f>L46+'[1]2025 Ιούλιος'!N46</f>
        <v>23185.519999999997</v>
      </c>
      <c r="O46" s="15">
        <f t="shared" si="14"/>
        <v>6.0004960385075329E-2</v>
      </c>
      <c r="P46" s="10"/>
      <c r="Q46" s="15">
        <f t="shared" ref="Q46:Q73" si="16">N46/F46</f>
        <v>1.6326911159934649</v>
      </c>
    </row>
    <row r="47" spans="1:17" ht="15" customHeight="1" x14ac:dyDescent="0.25">
      <c r="A47" s="67">
        <v>46</v>
      </c>
      <c r="B47" s="67">
        <v>4</v>
      </c>
      <c r="C47" s="71" t="str">
        <f>[1]ΑΝΤΙΣΤΟΙΧΙΣΗ!I190</f>
        <v>Ασφαλιστικές εισφορές (Α.Κ.HOUSE KEEPING)</v>
      </c>
      <c r="D47" s="14">
        <f>'[1]2025_60-69 ΕΞΟΔΑ+ΟΜ 2'!K7</f>
        <v>0</v>
      </c>
      <c r="E47" s="15">
        <f t="shared" si="9"/>
        <v>0</v>
      </c>
      <c r="F47" s="10">
        <f>D47+'[1]2025 Ιούλιος'!F47</f>
        <v>3672.9500000000003</v>
      </c>
      <c r="G47" s="15">
        <f t="shared" si="10"/>
        <v>1.4890600636816647E-2</v>
      </c>
      <c r="H47" s="14"/>
      <c r="I47" s="16" t="e">
        <f t="shared" si="11"/>
        <v>#DIV/0!</v>
      </c>
      <c r="J47" s="10">
        <f t="shared" si="15"/>
        <v>0</v>
      </c>
      <c r="K47" s="17" t="e">
        <f t="shared" si="12"/>
        <v>#DIV/0!</v>
      </c>
      <c r="L47" s="14">
        <f>'[1]2024_60-69 ΕΞΟΔΑ+ΟΜ 2'!K7</f>
        <v>1481.66</v>
      </c>
      <c r="M47" s="15">
        <f t="shared" si="13"/>
        <v>2.6938900480647909E-2</v>
      </c>
      <c r="N47" s="10">
        <f>L47+'[1]2025 Ιούλιος'!N47</f>
        <v>8520.34</v>
      </c>
      <c r="O47" s="15">
        <f t="shared" si="14"/>
        <v>2.205094663252637E-2</v>
      </c>
      <c r="P47" s="10"/>
      <c r="Q47" s="15">
        <f t="shared" si="16"/>
        <v>2.3197538763119563</v>
      </c>
    </row>
    <row r="48" spans="1:17" ht="15" customHeight="1" x14ac:dyDescent="0.25">
      <c r="A48" s="67">
        <v>47</v>
      </c>
      <c r="B48" s="67">
        <v>5</v>
      </c>
      <c r="C48" s="71" t="str">
        <f>[1]ΑΝΤΙΣΤΟΙΧΙΣΗ!I191</f>
        <v>Ασφαλιστικές εισφορές (Α.Κ. OPERATION DEP )</v>
      </c>
      <c r="D48" s="14">
        <f>'[1]2025_60-69 ΕΞΟΔΑ+ΟΜ 2'!K8</f>
        <v>0</v>
      </c>
      <c r="E48" s="15">
        <f t="shared" si="9"/>
        <v>0</v>
      </c>
      <c r="F48" s="10">
        <f>D48+'[1]2025 Ιούλιος'!F48</f>
        <v>4508.5199999999995</v>
      </c>
      <c r="G48" s="15">
        <f t="shared" si="10"/>
        <v>1.8278106367661029E-2</v>
      </c>
      <c r="H48" s="14"/>
      <c r="I48" s="16" t="e">
        <f t="shared" si="11"/>
        <v>#DIV/0!</v>
      </c>
      <c r="J48" s="10">
        <f t="shared" si="15"/>
        <v>0</v>
      </c>
      <c r="K48" s="17" t="e">
        <f t="shared" si="12"/>
        <v>#DIV/0!</v>
      </c>
      <c r="L48" s="14">
        <f>'[1]2024_60-69 ΕΞΟΔΑ+ΟΜ 2'!K8</f>
        <v>1307.33</v>
      </c>
      <c r="M48" s="15">
        <f t="shared" si="13"/>
        <v>2.3769307915017902E-2</v>
      </c>
      <c r="N48" s="10">
        <f>L48+'[1]2025 Ιούλιος'!N48</f>
        <v>8687.23</v>
      </c>
      <c r="O48" s="15">
        <f t="shared" si="14"/>
        <v>2.2482863960180233E-2</v>
      </c>
      <c r="P48" s="10"/>
      <c r="Q48" s="15">
        <f t="shared" si="16"/>
        <v>1.9268473911616231</v>
      </c>
    </row>
    <row r="49" spans="1:17" ht="28.5" customHeight="1" x14ac:dyDescent="0.25">
      <c r="A49" s="67">
        <v>48</v>
      </c>
      <c r="B49" s="67">
        <v>6</v>
      </c>
      <c r="C49" s="71" t="str">
        <f>[1]ΑΝΤΙΣΤΟΙΧΙΣΗ!I192</f>
        <v>Ασφαλιστικές εισφορές (Α.Κ. MAINTENANCE DEP )</v>
      </c>
      <c r="D49" s="14">
        <f>'[1]2025_60-69 ΕΞΟΔΑ+ΟΜ 2'!K9</f>
        <v>0</v>
      </c>
      <c r="E49" s="15">
        <f t="shared" si="9"/>
        <v>0</v>
      </c>
      <c r="F49" s="10">
        <f>D49+'[1]2025 Ιούλιος'!F49</f>
        <v>3032.88</v>
      </c>
      <c r="G49" s="15">
        <f t="shared" si="10"/>
        <v>1.2295676461533227E-2</v>
      </c>
      <c r="H49" s="14"/>
      <c r="I49" s="16" t="e">
        <f t="shared" si="11"/>
        <v>#DIV/0!</v>
      </c>
      <c r="J49" s="10">
        <f t="shared" si="15"/>
        <v>0</v>
      </c>
      <c r="K49" s="17" t="e">
        <f t="shared" si="12"/>
        <v>#DIV/0!</v>
      </c>
      <c r="L49" s="14">
        <f>'[1]2024_60-69 ΕΞΟΔΑ+ΟΜ 2'!K9</f>
        <v>517.64</v>
      </c>
      <c r="M49" s="15">
        <f t="shared" si="13"/>
        <v>9.4115063137309388E-3</v>
      </c>
      <c r="N49" s="10">
        <f>L49+'[1]2025 Ιούλιος'!N49</f>
        <v>6001.81</v>
      </c>
      <c r="O49" s="15">
        <f t="shared" si="14"/>
        <v>1.553290033127353E-2</v>
      </c>
      <c r="P49" s="10"/>
      <c r="Q49" s="15">
        <f t="shared" si="16"/>
        <v>1.9789144311677349</v>
      </c>
    </row>
    <row r="50" spans="1:17" ht="15" customHeight="1" x14ac:dyDescent="0.25">
      <c r="A50" s="67">
        <v>49</v>
      </c>
      <c r="B50" s="67">
        <v>7</v>
      </c>
      <c r="C50" s="45" t="str">
        <f>[1]ΑΝΤΙΣΤΟΙΧΙΣΗ!I193</f>
        <v xml:space="preserve">Ενοίκια </v>
      </c>
      <c r="D50" s="14">
        <f>'[1]2025_60-69 ΕΞΟΔΑ+ΟΜ 2'!K10</f>
        <v>0</v>
      </c>
      <c r="E50" s="15">
        <f t="shared" si="9"/>
        <v>0</v>
      </c>
      <c r="F50" s="10">
        <f>D50+'[1]2025 Ιούλιος'!F50</f>
        <v>47267</v>
      </c>
      <c r="G50" s="15">
        <f t="shared" si="10"/>
        <v>0.19162635491918276</v>
      </c>
      <c r="H50" s="14"/>
      <c r="I50" s="16" t="e">
        <f t="shared" si="11"/>
        <v>#DIV/0!</v>
      </c>
      <c r="J50" s="10">
        <f t="shared" si="15"/>
        <v>0</v>
      </c>
      <c r="K50" s="17" t="e">
        <f t="shared" si="12"/>
        <v>#DIV/0!</v>
      </c>
      <c r="L50" s="14">
        <f>'[1]2024_60-69 ΕΞΟΔΑ+ΟΜ 2'!K10</f>
        <v>9331.11</v>
      </c>
      <c r="M50" s="15">
        <f t="shared" si="13"/>
        <v>0.16965420114194787</v>
      </c>
      <c r="N50" s="10">
        <f>L50+'[1]2025 Ιούλιος'!N50</f>
        <v>74552.179999999993</v>
      </c>
      <c r="O50" s="15">
        <f t="shared" si="14"/>
        <v>0.19294372554598757</v>
      </c>
      <c r="P50" s="10"/>
      <c r="Q50" s="15">
        <f t="shared" si="16"/>
        <v>1.5772564368375397</v>
      </c>
    </row>
    <row r="51" spans="1:17" ht="15" customHeight="1" x14ac:dyDescent="0.25">
      <c r="A51" s="67">
        <v>50</v>
      </c>
      <c r="B51" s="67">
        <v>8</v>
      </c>
      <c r="C51" s="45" t="str">
        <f>[1]ΑΝΤΙΣΤΟΙΧΙΣΗ!I194</f>
        <v xml:space="preserve">Διαφορά Ενοικίου </v>
      </c>
      <c r="D51" s="14">
        <f>'[1]2025_60-69 ΕΞΟΔΑ+ΟΜ 2'!K11</f>
        <v>0</v>
      </c>
      <c r="E51" s="15">
        <f t="shared" si="9"/>
        <v>0</v>
      </c>
      <c r="F51" s="10">
        <f>D51+'[1]2025 Ιούλιος'!F51</f>
        <v>0</v>
      </c>
      <c r="G51" s="15">
        <f t="shared" si="10"/>
        <v>0</v>
      </c>
      <c r="H51" s="14"/>
      <c r="I51" s="16" t="e">
        <f t="shared" si="11"/>
        <v>#DIV/0!</v>
      </c>
      <c r="J51" s="10">
        <f t="shared" si="15"/>
        <v>0</v>
      </c>
      <c r="K51" s="17" t="e">
        <f t="shared" si="12"/>
        <v>#DIV/0!</v>
      </c>
      <c r="L51" s="14">
        <f>'[1]2024_60-69 ΕΞΟΔΑ+ΟΜ 2'!K11</f>
        <v>0</v>
      </c>
      <c r="M51" s="15">
        <f t="shared" si="13"/>
        <v>0</v>
      </c>
      <c r="N51" s="10">
        <f>L51+'[1]2025 Ιούλιος'!N51</f>
        <v>0</v>
      </c>
      <c r="O51" s="15">
        <f t="shared" si="14"/>
        <v>0</v>
      </c>
      <c r="P51" s="10"/>
      <c r="Q51" s="15" t="e">
        <f t="shared" si="16"/>
        <v>#DIV/0!</v>
      </c>
    </row>
    <row r="52" spans="1:17" ht="15" customHeight="1" x14ac:dyDescent="0.25">
      <c r="A52" s="67">
        <v>51</v>
      </c>
      <c r="B52" s="67">
        <v>9</v>
      </c>
      <c r="C52" s="45" t="str">
        <f>[1]ΑΝΤΙΣΤΟΙΧΙΣΗ!I195</f>
        <v xml:space="preserve">Χαρτόσημο ενοικίων </v>
      </c>
      <c r="D52" s="14">
        <f>'[1]2025_60-69 ΕΞΟΔΑ+ΟΜ 2'!K12</f>
        <v>0</v>
      </c>
      <c r="E52" s="15">
        <f t="shared" si="9"/>
        <v>0</v>
      </c>
      <c r="F52" s="10">
        <f>D52+'[1]2025 Ιούλιος'!F52</f>
        <v>1664.65</v>
      </c>
      <c r="G52" s="15">
        <f t="shared" si="10"/>
        <v>6.7487001865195089E-3</v>
      </c>
      <c r="H52" s="14"/>
      <c r="I52" s="16" t="e">
        <f t="shared" si="11"/>
        <v>#DIV/0!</v>
      </c>
      <c r="J52" s="10">
        <f t="shared" si="15"/>
        <v>0</v>
      </c>
      <c r="K52" s="17" t="e">
        <f t="shared" si="12"/>
        <v>#DIV/0!</v>
      </c>
      <c r="L52" s="14">
        <f>'[1]2024_60-69 ΕΞΟΔΑ+ΟΜ 2'!K12</f>
        <v>328.34999999999997</v>
      </c>
      <c r="M52" s="15">
        <f t="shared" si="13"/>
        <v>5.9699175065944547E-3</v>
      </c>
      <c r="N52" s="10">
        <f>L52+'[1]2025 Ιούλιος'!N52</f>
        <v>2630.82</v>
      </c>
      <c r="O52" s="15">
        <f t="shared" si="14"/>
        <v>6.8086568634330357E-3</v>
      </c>
      <c r="P52" s="10"/>
      <c r="Q52" s="15">
        <f t="shared" si="16"/>
        <v>1.5804042891899197</v>
      </c>
    </row>
    <row r="53" spans="1:17" ht="15" customHeight="1" x14ac:dyDescent="0.25">
      <c r="A53" s="67">
        <v>52</v>
      </c>
      <c r="B53" s="67">
        <v>10</v>
      </c>
      <c r="C53" s="45" t="str">
        <f>[1]ΑΝΤΙΣΤΟΙΧΙΣΗ!I196</f>
        <v xml:space="preserve">Κοινόχρηστες Δαπάνες </v>
      </c>
      <c r="D53" s="14">
        <f>'[1]2025_60-69 ΕΞΟΔΑ+ΟΜ 2'!K13</f>
        <v>0</v>
      </c>
      <c r="E53" s="15">
        <f t="shared" si="9"/>
        <v>0</v>
      </c>
      <c r="F53" s="10">
        <f>D53+'[1]2025 Ιούλιος'!F53</f>
        <v>2427.5000000000005</v>
      </c>
      <c r="G53" s="15">
        <f t="shared" si="10"/>
        <v>9.841389903448839E-3</v>
      </c>
      <c r="H53" s="14"/>
      <c r="I53" s="16" t="e">
        <f t="shared" si="11"/>
        <v>#DIV/0!</v>
      </c>
      <c r="J53" s="10">
        <f t="shared" si="15"/>
        <v>0</v>
      </c>
      <c r="K53" s="17" t="e">
        <f t="shared" si="12"/>
        <v>#DIV/0!</v>
      </c>
      <c r="L53" s="14">
        <f>'[1]2024_60-69 ΕΞΟΔΑ+ΟΜ 2'!K13</f>
        <v>265.64</v>
      </c>
      <c r="M53" s="15">
        <f t="shared" si="13"/>
        <v>4.8297514434346E-3</v>
      </c>
      <c r="N53" s="10">
        <f>L53+'[1]2025 Ιούλιος'!N53</f>
        <v>4178.49</v>
      </c>
      <c r="O53" s="15">
        <f t="shared" si="14"/>
        <v>1.0814082535972169E-2</v>
      </c>
      <c r="P53" s="10"/>
      <c r="Q53" s="15">
        <f t="shared" si="16"/>
        <v>1.721314109165808</v>
      </c>
    </row>
    <row r="54" spans="1:17" ht="15" customHeight="1" x14ac:dyDescent="0.25">
      <c r="A54" s="67">
        <v>53</v>
      </c>
      <c r="B54" s="67">
        <v>11</v>
      </c>
      <c r="C54" s="45" t="str">
        <f>[1]ΑΝΤΙΣΤΟΙΧΙΣΗ!I197</f>
        <v xml:space="preserve">Ενέργεια </v>
      </c>
      <c r="D54" s="14">
        <f>'[1]2025_60-69 ΕΞΟΔΑ+ΟΜ 2'!K14</f>
        <v>0</v>
      </c>
      <c r="E54" s="15">
        <f t="shared" si="9"/>
        <v>0</v>
      </c>
      <c r="F54" s="10">
        <f>D54+'[1]2025 Ιούλιος'!F54</f>
        <v>3383.5</v>
      </c>
      <c r="G54" s="15">
        <f t="shared" si="10"/>
        <v>1.3717133980769985E-2</v>
      </c>
      <c r="H54" s="14"/>
      <c r="I54" s="16" t="e">
        <f t="shared" si="11"/>
        <v>#DIV/0!</v>
      </c>
      <c r="J54" s="10">
        <f t="shared" si="15"/>
        <v>0</v>
      </c>
      <c r="K54" s="17" t="e">
        <f t="shared" si="12"/>
        <v>#DIV/0!</v>
      </c>
      <c r="L54" s="14">
        <f>'[1]2024_60-69 ΕΞΟΔΑ+ΟΜ 2'!K14</f>
        <v>3672.2400000000007</v>
      </c>
      <c r="M54" s="15">
        <f t="shared" si="13"/>
        <v>6.6767077400385039E-2</v>
      </c>
      <c r="N54" s="10">
        <f>L54+'[1]2025 Ιούλιος'!N54</f>
        <v>8054.2590000000009</v>
      </c>
      <c r="O54" s="15">
        <f t="shared" si="14"/>
        <v>2.0844712226688752E-2</v>
      </c>
      <c r="P54" s="10"/>
      <c r="Q54" s="15">
        <f t="shared" si="16"/>
        <v>2.3804518989212355</v>
      </c>
    </row>
    <row r="55" spans="1:17" ht="15" customHeight="1" x14ac:dyDescent="0.25">
      <c r="A55" s="67">
        <v>54</v>
      </c>
      <c r="B55" s="67">
        <v>12</v>
      </c>
      <c r="C55" s="45" t="str">
        <f>[1]ΑΝΤΙΣΤΟΙΧΙΣΗ!I198</f>
        <v>Φυσικό αέριο</v>
      </c>
      <c r="D55" s="14">
        <f>'[1]2025_60-69 ΕΞΟΔΑ+ΟΜ 2'!K15</f>
        <v>0</v>
      </c>
      <c r="E55" s="15">
        <f t="shared" si="9"/>
        <v>0</v>
      </c>
      <c r="F55" s="10">
        <f>D55+'[1]2025 Ιούλιος'!F55</f>
        <v>1079.08</v>
      </c>
      <c r="G55" s="15">
        <f t="shared" si="10"/>
        <v>4.3747258566482266E-3</v>
      </c>
      <c r="H55" s="14"/>
      <c r="I55" s="16" t="e">
        <f t="shared" si="11"/>
        <v>#DIV/0!</v>
      </c>
      <c r="J55" s="10">
        <f t="shared" si="15"/>
        <v>0</v>
      </c>
      <c r="K55" s="17" t="e">
        <f t="shared" si="12"/>
        <v>#DIV/0!</v>
      </c>
      <c r="L55" s="14">
        <f>'[1]2024_60-69 ΕΞΟΔΑ+ΟΜ 2'!K15</f>
        <v>0</v>
      </c>
      <c r="M55" s="15">
        <f t="shared" si="13"/>
        <v>0</v>
      </c>
      <c r="N55" s="10">
        <f>L55+'[1]2025 Ιούλιος'!N55</f>
        <v>0</v>
      </c>
      <c r="O55" s="15">
        <f t="shared" si="14"/>
        <v>0</v>
      </c>
      <c r="P55" s="10"/>
      <c r="Q55" s="15">
        <f t="shared" si="16"/>
        <v>0</v>
      </c>
    </row>
    <row r="56" spans="1:17" ht="15" customHeight="1" x14ac:dyDescent="0.25">
      <c r="A56" s="67">
        <v>55</v>
      </c>
      <c r="B56" s="67">
        <v>13</v>
      </c>
      <c r="C56" s="45" t="str">
        <f>[1]ΑΝΤΙΣΤΟΙΧΙΣΗ!I199</f>
        <v xml:space="preserve">Τηλεπικοινωνίες (Τηλεφωνία &amp; Διαδίκτυο) </v>
      </c>
      <c r="D56" s="14">
        <f>'[1]2025_60-69 ΕΞΟΔΑ+ΟΜ 2'!K16</f>
        <v>0</v>
      </c>
      <c r="E56" s="15">
        <f t="shared" si="9"/>
        <v>0</v>
      </c>
      <c r="F56" s="10">
        <f>D56+'[1]2025 Ιούλιος'!F56</f>
        <v>1678.29</v>
      </c>
      <c r="G56" s="15">
        <f t="shared" si="10"/>
        <v>6.8039984597566003E-3</v>
      </c>
      <c r="H56" s="14"/>
      <c r="I56" s="16" t="e">
        <f t="shared" si="11"/>
        <v>#DIV/0!</v>
      </c>
      <c r="J56" s="10"/>
      <c r="K56" s="17" t="e">
        <f t="shared" si="12"/>
        <v>#DIV/0!</v>
      </c>
      <c r="L56" s="14">
        <f>'[1]2024_60-69 ΕΞΟΔΑ+ΟΜ 2'!K16</f>
        <v>357.93</v>
      </c>
      <c r="M56" s="15">
        <f t="shared" si="13"/>
        <v>6.5077282568459065E-3</v>
      </c>
      <c r="N56" s="10">
        <f>L56+'[1]2025 Ιούλιος'!N56</f>
        <v>2551.3299999999995</v>
      </c>
      <c r="O56" s="15">
        <f t="shared" si="14"/>
        <v>6.6029338819769507E-3</v>
      </c>
      <c r="P56" s="10"/>
      <c r="Q56" s="15"/>
    </row>
    <row r="57" spans="1:17" ht="42.75" customHeight="1" x14ac:dyDescent="0.25">
      <c r="A57" s="67">
        <v>56</v>
      </c>
      <c r="B57" s="67">
        <v>14</v>
      </c>
      <c r="C57" s="45" t="str">
        <f>[1]ΑΝΤΙΣΤΟΙΧΙΣΗ!I200</f>
        <v xml:space="preserve">Ύδρευση </v>
      </c>
      <c r="D57" s="14">
        <f>'[1]2025_60-69 ΕΞΟΔΑ+ΟΜ 2'!K17</f>
        <v>0</v>
      </c>
      <c r="E57" s="15">
        <f t="shared" si="9"/>
        <v>0</v>
      </c>
      <c r="F57" s="10">
        <f>D57+'[1]2025 Ιούλιος'!F57</f>
        <v>287.06</v>
      </c>
      <c r="G57" s="15">
        <f t="shared" si="10"/>
        <v>1.1637772958533565E-3</v>
      </c>
      <c r="H57" s="14"/>
      <c r="I57" s="16" t="e">
        <f t="shared" si="11"/>
        <v>#DIV/0!</v>
      </c>
      <c r="J57" s="10">
        <f t="shared" si="15"/>
        <v>0</v>
      </c>
      <c r="K57" s="17" t="e">
        <f t="shared" si="12"/>
        <v>#DIV/0!</v>
      </c>
      <c r="L57" s="14">
        <f>'[1]2024_60-69 ΕΞΟΔΑ+ΟΜ 2'!K17</f>
        <v>486.81</v>
      </c>
      <c r="M57" s="15">
        <f t="shared" si="13"/>
        <v>8.8509686047974611E-3</v>
      </c>
      <c r="N57" s="10">
        <f>L57+'[1]2025 Ιούλιος'!N57</f>
        <v>805.81000000000006</v>
      </c>
      <c r="O57" s="15">
        <f t="shared" si="14"/>
        <v>2.0854652872955865E-3</v>
      </c>
      <c r="P57" s="10"/>
      <c r="Q57" s="15">
        <f t="shared" si="16"/>
        <v>2.8071134954364942</v>
      </c>
    </row>
    <row r="58" spans="1:17" ht="42.75" customHeight="1" x14ac:dyDescent="0.25">
      <c r="A58" s="67">
        <v>57</v>
      </c>
      <c r="B58" s="67">
        <v>15</v>
      </c>
      <c r="C58" s="45" t="str">
        <f>[1]ΑΝΤΙΣΤΟΙΧΙΣΗ!I201</f>
        <v xml:space="preserve">Ασφάλιστρα </v>
      </c>
      <c r="D58" s="14">
        <f>'[1]2025_60-69 ΕΞΟΔΑ+ΟΜ 2'!K18</f>
        <v>0</v>
      </c>
      <c r="E58" s="15">
        <f t="shared" si="9"/>
        <v>0</v>
      </c>
      <c r="F58" s="10">
        <f>D58+'[1]2025 Ιούλιος'!F58</f>
        <v>3780.7</v>
      </c>
      <c r="G58" s="15">
        <f t="shared" si="10"/>
        <v>1.5327432670636052E-2</v>
      </c>
      <c r="H58" s="14"/>
      <c r="I58" s="16" t="e">
        <f t="shared" si="11"/>
        <v>#DIV/0!</v>
      </c>
      <c r="J58" s="10">
        <f t="shared" si="15"/>
        <v>0</v>
      </c>
      <c r="K58" s="17" t="e">
        <f t="shared" si="12"/>
        <v>#DIV/0!</v>
      </c>
      <c r="L58" s="14">
        <f>'[1]2024_60-69 ΕΞΟΔΑ+ΟΜ 2'!K18</f>
        <v>383.39000000000004</v>
      </c>
      <c r="M58" s="15">
        <f t="shared" si="13"/>
        <v>6.970630951281402E-3</v>
      </c>
      <c r="N58" s="10">
        <f>L58+'[1]2025 Ιούλιος'!N58</f>
        <v>1443.0800000000002</v>
      </c>
      <c r="O58" s="15">
        <f t="shared" si="14"/>
        <v>3.7347429875411262E-3</v>
      </c>
      <c r="P58" s="10"/>
      <c r="Q58" s="15">
        <f t="shared" si="16"/>
        <v>0.38169651122807952</v>
      </c>
    </row>
    <row r="59" spans="1:17" ht="15" customHeight="1" x14ac:dyDescent="0.25">
      <c r="A59" s="67">
        <v>58</v>
      </c>
      <c r="B59" s="67">
        <v>16</v>
      </c>
      <c r="C59" s="45" t="str">
        <f>[1]ΑΝΤΙΣΤΟΙΧΙΣΗ!I202</f>
        <v xml:space="preserve">Αναλώσιμα τρόφιμα  </v>
      </c>
      <c r="D59" s="14">
        <f>'[1]2025_60-69 ΕΞΟΔΑ+ΟΜ 2'!K19</f>
        <v>0</v>
      </c>
      <c r="E59" s="15">
        <f t="shared" si="9"/>
        <v>0</v>
      </c>
      <c r="F59" s="10">
        <f>D59+'[1]2025 Ιούλιος'!F59</f>
        <v>363.25000000000006</v>
      </c>
      <c r="G59" s="15">
        <f t="shared" si="10"/>
        <v>1.47266112561392E-3</v>
      </c>
      <c r="H59" s="14"/>
      <c r="I59" s="16" t="e">
        <f t="shared" si="11"/>
        <v>#DIV/0!</v>
      </c>
      <c r="J59" s="10">
        <f t="shared" si="15"/>
        <v>0</v>
      </c>
      <c r="K59" s="17" t="e">
        <f t="shared" si="12"/>
        <v>#DIV/0!</v>
      </c>
      <c r="L59" s="14">
        <f>'[1]2024_60-69 ΕΞΟΔΑ+ΟΜ 2'!K19</f>
        <v>0</v>
      </c>
      <c r="M59" s="15">
        <f t="shared" si="13"/>
        <v>0</v>
      </c>
      <c r="N59" s="10">
        <f>L59+'[1]2025 Ιούλιος'!N59</f>
        <v>1009.04</v>
      </c>
      <c r="O59" s="15">
        <f t="shared" si="14"/>
        <v>2.6114318431053698E-3</v>
      </c>
      <c r="P59" s="10"/>
      <c r="Q59" s="15">
        <f t="shared" si="16"/>
        <v>2.7778114246386783</v>
      </c>
    </row>
    <row r="60" spans="1:17" ht="42.75" customHeight="1" x14ac:dyDescent="0.25">
      <c r="A60" s="67">
        <v>59</v>
      </c>
      <c r="B60" s="67">
        <v>17</v>
      </c>
      <c r="C60" s="45" t="str">
        <f>[1]ΑΝΤΙΣΤΟΙΧΙΣΗ!I203</f>
        <v xml:space="preserve">Εντυπα και γραφική ύλη </v>
      </c>
      <c r="D60" s="14">
        <f>'[1]2025_60-69 ΕΞΟΔΑ+ΟΜ 2'!K20</f>
        <v>0</v>
      </c>
      <c r="E60" s="15">
        <f t="shared" si="9"/>
        <v>0</v>
      </c>
      <c r="F60" s="10">
        <f>D60+'[1]2025 Ιούλιος'!F60</f>
        <v>0</v>
      </c>
      <c r="G60" s="15">
        <f t="shared" si="10"/>
        <v>0</v>
      </c>
      <c r="H60" s="14"/>
      <c r="I60" s="16" t="e">
        <f t="shared" si="11"/>
        <v>#DIV/0!</v>
      </c>
      <c r="J60" s="10">
        <f t="shared" si="15"/>
        <v>0</v>
      </c>
      <c r="K60" s="17" t="e">
        <f t="shared" si="12"/>
        <v>#DIV/0!</v>
      </c>
      <c r="L60" s="14">
        <f>'[1]2024_60-69 ΕΞΟΔΑ+ΟΜ 2'!K20</f>
        <v>0</v>
      </c>
      <c r="M60" s="15">
        <f t="shared" si="13"/>
        <v>0</v>
      </c>
      <c r="N60" s="10">
        <f>L60+'[1]2025 Ιούλιος'!N60</f>
        <v>0</v>
      </c>
      <c r="O60" s="15">
        <f t="shared" si="14"/>
        <v>0</v>
      </c>
      <c r="P60" s="10"/>
      <c r="Q60" s="15" t="e">
        <f t="shared" si="16"/>
        <v>#DIV/0!</v>
      </c>
    </row>
    <row r="61" spans="1:17" ht="28.5" customHeight="1" x14ac:dyDescent="0.25">
      <c r="A61" s="67">
        <v>60</v>
      </c>
      <c r="B61" s="67">
        <v>18</v>
      </c>
      <c r="C61" s="45" t="str">
        <f>[1]ΑΝΤΙΣΤΟΙΧΙΣΗ!I204</f>
        <v xml:space="preserve">Υλικά Καθαριότητας </v>
      </c>
      <c r="D61" s="14">
        <f>'[1]2025_60-69 ΕΞΟΔΑ+ΟΜ 2'!K21</f>
        <v>0</v>
      </c>
      <c r="E61" s="15">
        <f t="shared" si="9"/>
        <v>0</v>
      </c>
      <c r="F61" s="10">
        <f>D61+'[1]2025 Ιούλιος'!F61</f>
        <v>0</v>
      </c>
      <c r="G61" s="15">
        <f t="shared" si="10"/>
        <v>0</v>
      </c>
      <c r="H61" s="14"/>
      <c r="I61" s="16" t="e">
        <f t="shared" si="11"/>
        <v>#DIV/0!</v>
      </c>
      <c r="J61" s="10">
        <f t="shared" si="15"/>
        <v>0</v>
      </c>
      <c r="K61" s="17" t="e">
        <f t="shared" si="12"/>
        <v>#DIV/0!</v>
      </c>
      <c r="L61" s="14">
        <f>'[1]2024_60-69 ΕΞΟΔΑ+ΟΜ 2'!K21</f>
        <v>9.35</v>
      </c>
      <c r="M61" s="15">
        <f t="shared" si="13"/>
        <v>1.6999765094155063E-4</v>
      </c>
      <c r="N61" s="10">
        <f>L61+'[1]2025 Ιούλιος'!N61</f>
        <v>27.33</v>
      </c>
      <c r="O61" s="15">
        <f t="shared" si="14"/>
        <v>7.0731023816766197E-5</v>
      </c>
      <c r="P61" s="10"/>
      <c r="Q61" s="15" t="e">
        <f t="shared" si="16"/>
        <v>#DIV/0!</v>
      </c>
    </row>
    <row r="62" spans="1:17" ht="15" customHeight="1" x14ac:dyDescent="0.25">
      <c r="A62" s="67">
        <v>61</v>
      </c>
      <c r="B62" s="67">
        <v>19</v>
      </c>
      <c r="C62" s="72" t="str">
        <f>[1]ΑΝΤΙΣΤΟΙΧΙΣΗ!I205</f>
        <v>Υλικά Φαρμακείου</v>
      </c>
      <c r="D62" s="14">
        <f>'[1]2025_60-69 ΕΞΟΔΑ+ΟΜ 2'!K22</f>
        <v>0</v>
      </c>
      <c r="E62" s="15">
        <f t="shared" si="9"/>
        <v>0</v>
      </c>
      <c r="F62" s="10">
        <f>D62+'[1]2025 Ιούλιος'!F62</f>
        <v>0</v>
      </c>
      <c r="G62" s="15">
        <f t="shared" si="10"/>
        <v>0</v>
      </c>
      <c r="H62" s="14"/>
      <c r="I62" s="16" t="e">
        <f t="shared" si="11"/>
        <v>#DIV/0!</v>
      </c>
      <c r="J62" s="10">
        <f t="shared" si="15"/>
        <v>0</v>
      </c>
      <c r="K62" s="17" t="e">
        <f t="shared" si="12"/>
        <v>#DIV/0!</v>
      </c>
      <c r="L62" s="14">
        <f>'[1]2024_60-69 ΕΞΟΔΑ+ΟΜ 2'!K22</f>
        <v>0</v>
      </c>
      <c r="M62" s="15">
        <f t="shared" si="13"/>
        <v>0</v>
      </c>
      <c r="N62" s="10">
        <f>L62+'[1]2025 Ιούλιος'!N62</f>
        <v>101.1</v>
      </c>
      <c r="O62" s="15">
        <f t="shared" si="14"/>
        <v>2.6165043936608349E-4</v>
      </c>
      <c r="P62" s="10"/>
      <c r="Q62" s="15" t="e">
        <f t="shared" si="16"/>
        <v>#DIV/0!</v>
      </c>
    </row>
    <row r="63" spans="1:17" ht="22.5" customHeight="1" x14ac:dyDescent="0.25">
      <c r="A63" s="67">
        <v>62</v>
      </c>
      <c r="B63" s="67">
        <v>20</v>
      </c>
      <c r="C63" s="73" t="str">
        <f>[1]ΑΝΤΙΣΤΟΙΧΙΣΗ!I206</f>
        <v>Διάφορα αναλώσιμα</v>
      </c>
      <c r="D63" s="14">
        <f>'[1]2025_60-69 ΕΞΟΔΑ+ΟΜ 2'!K23</f>
        <v>0</v>
      </c>
      <c r="E63" s="15">
        <f t="shared" si="9"/>
        <v>0</v>
      </c>
      <c r="F63" s="10">
        <f>D63+'[1]2025 Ιούλιος'!F63</f>
        <v>188.71</v>
      </c>
      <c r="G63" s="15">
        <f t="shared" si="10"/>
        <v>7.6505404271053762E-4</v>
      </c>
      <c r="H63" s="14"/>
      <c r="I63" s="16" t="e">
        <f t="shared" si="11"/>
        <v>#DIV/0!</v>
      </c>
      <c r="J63" s="10">
        <f t="shared" si="15"/>
        <v>0</v>
      </c>
      <c r="K63" s="17" t="e">
        <f t="shared" si="12"/>
        <v>#DIV/0!</v>
      </c>
      <c r="L63" s="14">
        <f>'[1]2024_60-69 ΕΞΟΔΑ+ΟΜ 2'!K23</f>
        <v>24.03</v>
      </c>
      <c r="M63" s="15">
        <f t="shared" si="13"/>
        <v>4.3690305370325797E-4</v>
      </c>
      <c r="N63" s="10">
        <f>L63+'[1]2025 Ιούλιος'!N63</f>
        <v>486.51</v>
      </c>
      <c r="O63" s="15">
        <f t="shared" si="14"/>
        <v>1.259105393234355E-3</v>
      </c>
      <c r="P63" s="10"/>
      <c r="Q63" s="15">
        <f t="shared" si="16"/>
        <v>2.5780827725080808</v>
      </c>
    </row>
    <row r="64" spans="1:17" ht="36" customHeight="1" x14ac:dyDescent="0.25">
      <c r="A64" s="67">
        <v>63</v>
      </c>
      <c r="B64" s="67">
        <v>21</v>
      </c>
      <c r="C64" s="74" t="str">
        <f>[1]ΑΝΤΙΣΤΟΙΧΙΣΗ!I207</f>
        <v>Αμοιβές συνεργατών ( Μέσα ανεύρεσης Πελατείας Booking Airbnb κλπ)</v>
      </c>
      <c r="D64" s="14">
        <f>'[1]2025_60-69 ΕΞΟΔΑ+ΟΜ 2'!K24</f>
        <v>0</v>
      </c>
      <c r="E64" s="15">
        <f t="shared" si="9"/>
        <v>0</v>
      </c>
      <c r="F64" s="10">
        <f>D64+'[1]2025 Ιούλιος'!F64</f>
        <v>36346.14</v>
      </c>
      <c r="G64" s="15">
        <f t="shared" si="10"/>
        <v>0.14735181677665826</v>
      </c>
      <c r="H64" s="14"/>
      <c r="I64" s="16" t="e">
        <f t="shared" si="11"/>
        <v>#DIV/0!</v>
      </c>
      <c r="J64" s="10">
        <f t="shared" si="15"/>
        <v>0</v>
      </c>
      <c r="K64" s="17" t="e">
        <f t="shared" si="12"/>
        <v>#DIV/0!</v>
      </c>
      <c r="L64" s="14">
        <f>'[1]2024_60-69 ΕΞΟΔΑ+ΟΜ 2'!K24</f>
        <v>9089.7099999999991</v>
      </c>
      <c r="M64" s="15">
        <f t="shared" si="13"/>
        <v>0.1652651708812751</v>
      </c>
      <c r="N64" s="10">
        <f>L64+'[1]2025 Ιούλιος'!N64</f>
        <v>62071.79</v>
      </c>
      <c r="O64" s="15">
        <f t="shared" si="14"/>
        <v>0.16064402696082364</v>
      </c>
      <c r="P64" s="10"/>
      <c r="Q64" s="15">
        <f t="shared" si="16"/>
        <v>1.7077959310122066</v>
      </c>
    </row>
    <row r="65" spans="1:17" ht="36" customHeight="1" x14ac:dyDescent="0.25">
      <c r="A65" s="67">
        <v>64</v>
      </c>
      <c r="B65" s="67">
        <v>22</v>
      </c>
      <c r="C65" s="74" t="str">
        <f>[1]ΑΝΤΙΣΤΟΙΧΙΣΗ!I208</f>
        <v>Εξοδα για Αναψυχή Πελατών (Κρουαζιέρες Ποδήλατα - Μαθήματα)</v>
      </c>
      <c r="D65" s="14">
        <f>'[1]2025_60-69 ΕΞΟΔΑ+ΟΜ 2'!K25</f>
        <v>0</v>
      </c>
      <c r="E65" s="15">
        <f t="shared" si="9"/>
        <v>0</v>
      </c>
      <c r="F65" s="10">
        <f>D65+'[1]2025 Ιούλιος'!F65</f>
        <v>2900.09</v>
      </c>
      <c r="G65" s="15">
        <f t="shared" si="10"/>
        <v>1.1757329122592353E-2</v>
      </c>
      <c r="H65" s="14"/>
      <c r="I65" s="16" t="e">
        <f t="shared" si="11"/>
        <v>#DIV/0!</v>
      </c>
      <c r="J65" s="10">
        <f t="shared" si="15"/>
        <v>0</v>
      </c>
      <c r="K65" s="17" t="e">
        <f t="shared" si="12"/>
        <v>#DIV/0!</v>
      </c>
      <c r="L65" s="14">
        <f>'[1]2024_60-69 ΕΞΟΔΑ+ΟΜ 2'!K25</f>
        <v>711.5</v>
      </c>
      <c r="M65" s="15">
        <f t="shared" si="13"/>
        <v>1.2936184881808907E-2</v>
      </c>
      <c r="N65" s="10">
        <f>L65+'[1]2025 Ιούλιος'!N65</f>
        <v>1463.88</v>
      </c>
      <c r="O65" s="15">
        <f t="shared" si="14"/>
        <v>3.7885741362930006E-3</v>
      </c>
      <c r="P65" s="10"/>
      <c r="Q65" s="15">
        <f t="shared" si="16"/>
        <v>0.50477054160388124</v>
      </c>
    </row>
    <row r="66" spans="1:17" ht="36" customHeight="1" x14ac:dyDescent="0.25">
      <c r="A66" s="67">
        <v>65</v>
      </c>
      <c r="B66" s="67">
        <v>23</v>
      </c>
      <c r="C66" s="72" t="str">
        <f>[1]ΑΝΤΙΣΤΟΙΧΙΣΗ!I209</f>
        <v>Εξοδα για Μεταφορά Πελατών</v>
      </c>
      <c r="D66" s="14">
        <f>'[1]2025_60-69 ΕΞΟΔΑ+ΟΜ 2'!K26</f>
        <v>0</v>
      </c>
      <c r="E66" s="15">
        <f t="shared" si="9"/>
        <v>0</v>
      </c>
      <c r="F66" s="10">
        <f>D66+'[1]2025 Ιούλιος'!F66</f>
        <v>0</v>
      </c>
      <c r="G66" s="15">
        <f t="shared" si="10"/>
        <v>0</v>
      </c>
      <c r="H66" s="14"/>
      <c r="I66" s="16" t="e">
        <f t="shared" si="11"/>
        <v>#DIV/0!</v>
      </c>
      <c r="J66" s="10">
        <f t="shared" si="15"/>
        <v>0</v>
      </c>
      <c r="K66" s="17" t="e">
        <f t="shared" si="12"/>
        <v>#DIV/0!</v>
      </c>
      <c r="L66" s="14">
        <f>'[1]2024_60-69 ΕΞΟΔΑ+ΟΜ 2'!K26</f>
        <v>0</v>
      </c>
      <c r="M66" s="15">
        <f t="shared" si="13"/>
        <v>0</v>
      </c>
      <c r="N66" s="10">
        <f>L66+'[1]2025 Ιούλιος'!N66</f>
        <v>228.5</v>
      </c>
      <c r="O66" s="15">
        <f t="shared" si="14"/>
        <v>5.9136622547131638E-4</v>
      </c>
      <c r="P66" s="10"/>
      <c r="Q66" s="15" t="e">
        <f t="shared" si="16"/>
        <v>#DIV/0!</v>
      </c>
    </row>
    <row r="67" spans="1:17" ht="15.75" customHeight="1" x14ac:dyDescent="0.25">
      <c r="A67" s="67">
        <v>66</v>
      </c>
      <c r="B67" s="67">
        <v>24</v>
      </c>
      <c r="C67" s="74" t="str">
        <f>[1]ΑΝΤΙΣΤΟΙΧΙΣΗ!I210</f>
        <v xml:space="preserve">Έξοδα για σύσταση πελατείας αποθήκευσης Αποσκευών ( Radical) </v>
      </c>
      <c r="D67" s="14">
        <f>'[1]2025_60-69 ΕΞΟΔΑ+ΟΜ 2'!K27</f>
        <v>0</v>
      </c>
      <c r="E67" s="15">
        <f t="shared" si="9"/>
        <v>0</v>
      </c>
      <c r="F67" s="10">
        <f>D67+'[1]2025 Ιούλιος'!F67</f>
        <v>399.06</v>
      </c>
      <c r="G67" s="15">
        <f t="shared" si="10"/>
        <v>1.6178393634893071E-3</v>
      </c>
      <c r="H67" s="14"/>
      <c r="I67" s="16" t="e">
        <f t="shared" si="11"/>
        <v>#DIV/0!</v>
      </c>
      <c r="J67" s="10">
        <f t="shared" si="15"/>
        <v>0</v>
      </c>
      <c r="K67" s="17" t="e">
        <f t="shared" si="12"/>
        <v>#DIV/0!</v>
      </c>
      <c r="L67" s="14">
        <f>'[1]2024_60-69 ΕΞΟΔΑ+ΟΜ 2'!K27</f>
        <v>157.55000000000001</v>
      </c>
      <c r="M67" s="15">
        <f t="shared" si="13"/>
        <v>2.8645058722824926E-3</v>
      </c>
      <c r="N67" s="10">
        <f>L67+'[1]2025 Ιούλιος'!N67</f>
        <v>157.55000000000001</v>
      </c>
      <c r="O67" s="15">
        <f t="shared" si="14"/>
        <v>4.0774507143547439E-4</v>
      </c>
      <c r="P67" s="10"/>
      <c r="Q67" s="15">
        <f t="shared" si="16"/>
        <v>0.39480278654838874</v>
      </c>
    </row>
    <row r="68" spans="1:17" ht="27.75" customHeight="1" x14ac:dyDescent="0.25">
      <c r="A68" s="67">
        <v>67</v>
      </c>
      <c r="B68" s="67">
        <v>25</v>
      </c>
      <c r="C68" s="74" t="str">
        <f>[1]ΑΝΤΙΣΤΟΙΧΙΣΗ!I211</f>
        <v>Αμοιβές Τρίτων ( Καθαριστήριο και άλλα άμεσα έξοδα )</v>
      </c>
      <c r="D68" s="14">
        <f>'[1]2025_60-69 ΕΞΟΔΑ+ΟΜ 2'!K28</f>
        <v>0</v>
      </c>
      <c r="E68" s="15">
        <f t="shared" si="9"/>
        <v>0</v>
      </c>
      <c r="F68" s="10">
        <f>D68+'[1]2025 Ιούλιος'!F68</f>
        <v>5994.46</v>
      </c>
      <c r="G68" s="15">
        <f t="shared" si="10"/>
        <v>2.4302293767508924E-2</v>
      </c>
      <c r="H68" s="14"/>
      <c r="I68" s="16" t="e">
        <f t="shared" si="11"/>
        <v>#DIV/0!</v>
      </c>
      <c r="J68" s="10">
        <f t="shared" si="15"/>
        <v>0</v>
      </c>
      <c r="K68" s="17" t="e">
        <f t="shared" si="12"/>
        <v>#DIV/0!</v>
      </c>
      <c r="L68" s="14">
        <f>'[1]2024_60-69 ΕΞΟΔΑ+ΟΜ 2'!K28</f>
        <v>2185.81</v>
      </c>
      <c r="M68" s="15">
        <f t="shared" si="13"/>
        <v>3.9741450845406499E-2</v>
      </c>
      <c r="N68" s="10">
        <f>L68+'[1]2025 Ιούλιος'!N68</f>
        <v>13309.429999999998</v>
      </c>
      <c r="O68" s="15">
        <f t="shared" si="14"/>
        <v>3.4445283948685783E-2</v>
      </c>
      <c r="P68" s="10"/>
      <c r="Q68" s="15">
        <f t="shared" si="16"/>
        <v>2.2202883996223175</v>
      </c>
    </row>
    <row r="69" spans="1:17" ht="78.75" customHeight="1" x14ac:dyDescent="0.25">
      <c r="A69" s="67">
        <v>68</v>
      </c>
      <c r="B69" s="67">
        <v>26</v>
      </c>
      <c r="C69" s="45" t="str">
        <f>[1]ΑΝΤΙΣΤΟΙΧΙΣΗ!I212</f>
        <v>Επισκευές - Συντηρήσεις</v>
      </c>
      <c r="D69" s="14">
        <f>'[1]2025_60-69 ΕΞΟΔΑ+ΟΜ 2'!K29</f>
        <v>0</v>
      </c>
      <c r="E69" s="15">
        <f t="shared" si="9"/>
        <v>0</v>
      </c>
      <c r="F69" s="10">
        <f>D69+'[1]2025 Ιούλιος'!F69</f>
        <v>1811.8300000000002</v>
      </c>
      <c r="G69" s="15">
        <f t="shared" si="10"/>
        <v>7.3453863929003943E-3</v>
      </c>
      <c r="H69" s="14"/>
      <c r="I69" s="16" t="e">
        <f t="shared" si="11"/>
        <v>#DIV/0!</v>
      </c>
      <c r="J69" s="10">
        <f t="shared" si="15"/>
        <v>0</v>
      </c>
      <c r="K69" s="17" t="e">
        <f t="shared" si="12"/>
        <v>#DIV/0!</v>
      </c>
      <c r="L69" s="14">
        <f>'[1]2024_60-69 ΕΞΟΔΑ+ΟΜ 2'!K29</f>
        <v>0</v>
      </c>
      <c r="M69" s="15">
        <f t="shared" si="13"/>
        <v>0</v>
      </c>
      <c r="N69" s="10">
        <f>L69+'[1]2025 Ιούλιος'!N69</f>
        <v>4352.18</v>
      </c>
      <c r="O69" s="15">
        <f t="shared" si="14"/>
        <v>1.1263598508410301E-2</v>
      </c>
      <c r="P69" s="10"/>
      <c r="Q69" s="15">
        <f t="shared" si="16"/>
        <v>2.4020907038739838</v>
      </c>
    </row>
    <row r="70" spans="1:17" ht="30" customHeight="1" x14ac:dyDescent="0.25">
      <c r="A70" s="67">
        <v>69</v>
      </c>
      <c r="B70" s="67">
        <v>27</v>
      </c>
      <c r="C70" s="45" t="str">
        <f>[1]ΑΝΤΙΣΤΟΙΧΙΣΗ!I213</f>
        <v>Φόρος Παρεπιδημούντων</v>
      </c>
      <c r="D70" s="14">
        <f>'[1]2025_60-69 ΕΞΟΔΑ+ΟΜ 2'!K30</f>
        <v>0</v>
      </c>
      <c r="E70" s="15">
        <f t="shared" si="9"/>
        <v>0</v>
      </c>
      <c r="F70" s="10">
        <f>D70+'[1]2025 Ιούλιος'!F70</f>
        <v>0</v>
      </c>
      <c r="G70" s="15">
        <f t="shared" si="10"/>
        <v>0</v>
      </c>
      <c r="H70" s="14"/>
      <c r="I70" s="16" t="e">
        <f t="shared" si="11"/>
        <v>#DIV/0!</v>
      </c>
      <c r="J70" s="10">
        <f t="shared" si="15"/>
        <v>0</v>
      </c>
      <c r="K70" s="17" t="e">
        <f t="shared" si="12"/>
        <v>#DIV/0!</v>
      </c>
      <c r="L70" s="14">
        <f>'[1]2024_60-69 ΕΞΟΔΑ+ΟΜ 2'!K30</f>
        <v>331.8</v>
      </c>
      <c r="M70" s="15">
        <f t="shared" si="13"/>
        <v>6.0326439125568451E-3</v>
      </c>
      <c r="N70" s="10">
        <f>L70+'[1]2025 Ιούλιος'!N70</f>
        <v>2071.15</v>
      </c>
      <c r="O70" s="15">
        <f t="shared" si="14"/>
        <v>5.3602107566079514E-3</v>
      </c>
      <c r="P70" s="10"/>
      <c r="Q70" s="15" t="e">
        <f t="shared" si="16"/>
        <v>#DIV/0!</v>
      </c>
    </row>
    <row r="71" spans="1:17" ht="33.75" customHeight="1" x14ac:dyDescent="0.25">
      <c r="A71" s="67">
        <v>70</v>
      </c>
      <c r="B71" s="67">
        <v>28</v>
      </c>
      <c r="C71" s="74" t="str">
        <f>[1]ΑΝΤΙΣΤΟΙΧΙΣΗ!I214</f>
        <v>Αποσβέσεις ( Κτήρια - Μηχανήματα - Εξοπλισμός )</v>
      </c>
      <c r="D71" s="14">
        <f>'[1]2025_60-69 ΕΞΟΔΑ+ΟΜ 2'!K31</f>
        <v>7839.9766666666674</v>
      </c>
      <c r="E71" s="15">
        <f t="shared" si="9"/>
        <v>1</v>
      </c>
      <c r="F71" s="10">
        <f>D71+'[1]2025 Ιούλιος'!F71</f>
        <v>62719.813333333346</v>
      </c>
      <c r="G71" s="15">
        <f t="shared" si="10"/>
        <v>0.25427400110601955</v>
      </c>
      <c r="H71" s="14"/>
      <c r="I71" s="16" t="e">
        <f t="shared" si="11"/>
        <v>#DIV/0!</v>
      </c>
      <c r="J71" s="10">
        <f t="shared" si="15"/>
        <v>0</v>
      </c>
      <c r="K71" s="17" t="e">
        <f t="shared" si="12"/>
        <v>#DIV/0!</v>
      </c>
      <c r="L71" s="14">
        <f>'[1]2024_60-69 ΕΞΟΔΑ+ΟΜ 2'!K31</f>
        <v>7839.98</v>
      </c>
      <c r="M71" s="15">
        <f t="shared" si="13"/>
        <v>0.14254312122232493</v>
      </c>
      <c r="N71" s="10">
        <f>L71+'[1]2025 Ιούλιος'!N71</f>
        <v>62719.839999999982</v>
      </c>
      <c r="O71" s="15">
        <f t="shared" si="14"/>
        <v>0.1623212036891242</v>
      </c>
      <c r="P71" s="10"/>
      <c r="Q71" s="15">
        <f t="shared" si="16"/>
        <v>1.000000425171333</v>
      </c>
    </row>
    <row r="72" spans="1:17" ht="28.5" customHeight="1" x14ac:dyDescent="0.25">
      <c r="A72" s="67">
        <v>71</v>
      </c>
      <c r="B72" s="67">
        <v>29</v>
      </c>
      <c r="C72" s="74" t="str">
        <f>[1]ΑΝΤΙΣΤΟΙΧΙΣΗ!I215</f>
        <v>Αναλώσιμα τρόφιμα  (Ομάδα 2**)</v>
      </c>
      <c r="D72" s="14">
        <f>'[1]2025_60-69 ΕΞΟΔΑ+ΟΜ 2'!K32</f>
        <v>0</v>
      </c>
      <c r="E72" s="15">
        <f t="shared" si="9"/>
        <v>0</v>
      </c>
      <c r="F72" s="10">
        <f>D72+'[1]2025 Ιούλιος'!F72</f>
        <v>5806.2300000000005</v>
      </c>
      <c r="G72" s="15">
        <f t="shared" si="10"/>
        <v>2.3539185705088256E-2</v>
      </c>
      <c r="H72" s="14"/>
      <c r="I72" s="16" t="e">
        <f t="shared" si="11"/>
        <v>#DIV/0!</v>
      </c>
      <c r="J72" s="10">
        <f t="shared" si="15"/>
        <v>0</v>
      </c>
      <c r="K72" s="17" t="e">
        <f t="shared" si="12"/>
        <v>#DIV/0!</v>
      </c>
      <c r="L72" s="14">
        <f>'[1]2024_60-69 ΕΞΟΔΑ+ΟΜ 2'!K32</f>
        <v>2918.7</v>
      </c>
      <c r="M72" s="15">
        <f t="shared" si="13"/>
        <v>5.3066539444182229E-2</v>
      </c>
      <c r="N72" s="10">
        <f>L72+'[1]2025 Ιούλιος'!N72</f>
        <v>19643.420000000002</v>
      </c>
      <c r="O72" s="15">
        <f t="shared" si="14"/>
        <v>5.0837878077670748E-2</v>
      </c>
      <c r="P72" s="10"/>
      <c r="Q72" s="15">
        <f t="shared" si="16"/>
        <v>3.3831625684824749</v>
      </c>
    </row>
    <row r="73" spans="1:17" ht="28.5" customHeight="1" x14ac:dyDescent="0.25">
      <c r="A73" s="67">
        <v>72</v>
      </c>
      <c r="B73" s="67">
        <v>30</v>
      </c>
      <c r="C73" s="74" t="str">
        <f>[1]ΑΝΤΙΣΤΟΙΧΙΣΗ!I216</f>
        <v>Υλικά Καθαριότητας (Ομάδα 2**)</v>
      </c>
      <c r="D73" s="14">
        <f>'[1]2025_60-69 ΕΞΟΔΑ+ΟΜ 2'!K33</f>
        <v>0</v>
      </c>
      <c r="E73" s="15">
        <f t="shared" si="9"/>
        <v>0</v>
      </c>
      <c r="F73" s="10">
        <f>D73+'[1]2025 Ιούλιος'!F73</f>
        <v>1179.54</v>
      </c>
      <c r="G73" s="15">
        <f t="shared" si="10"/>
        <v>4.7820033148152589E-3</v>
      </c>
      <c r="H73" s="14"/>
      <c r="I73" s="16" t="e">
        <f t="shared" si="11"/>
        <v>#DIV/0!</v>
      </c>
      <c r="J73" s="10">
        <f t="shared" si="15"/>
        <v>0</v>
      </c>
      <c r="K73" s="17" t="e">
        <f t="shared" si="12"/>
        <v>#DIV/0!</v>
      </c>
      <c r="L73" s="14">
        <f>'[1]2024_60-69 ΕΞΟΔΑ+ΟΜ 2'!K33</f>
        <v>0</v>
      </c>
      <c r="M73" s="15">
        <f t="shared" si="13"/>
        <v>0</v>
      </c>
      <c r="N73" s="10">
        <f>L73+'[1]2025 Ιούλιος'!N73</f>
        <v>0</v>
      </c>
      <c r="O73" s="15">
        <f t="shared" si="14"/>
        <v>0</v>
      </c>
      <c r="P73" s="10"/>
      <c r="Q73" s="15">
        <f t="shared" si="16"/>
        <v>0</v>
      </c>
    </row>
    <row r="74" spans="1:17" ht="28.5" customHeight="1" x14ac:dyDescent="0.25">
      <c r="A74" s="60">
        <v>73</v>
      </c>
      <c r="B74" s="60"/>
      <c r="C74" s="75" t="s">
        <v>163</v>
      </c>
      <c r="D74" s="7">
        <f>'[1]2025_60-69 ΕΞΟΔΑ+ΟΜ 2'!K3</f>
        <v>7839.9766666666674</v>
      </c>
      <c r="E74" s="21"/>
      <c r="F74" s="7">
        <f>'[1]2025_60-69 ΕΞΟΔΑ+ΟΜ 2'!X3</f>
        <v>247944.17333333331</v>
      </c>
      <c r="G74" s="21"/>
      <c r="H74" s="7">
        <f>SUM(H44:H73)</f>
        <v>0</v>
      </c>
      <c r="I74" s="21"/>
      <c r="J74" s="7">
        <f>SUM(J44:J73)</f>
        <v>0</v>
      </c>
      <c r="K74" s="21"/>
      <c r="L74" s="7">
        <f>SUM(L44:L73)</f>
        <v>55000.759999999995</v>
      </c>
      <c r="M74" s="21"/>
      <c r="N74" s="7"/>
      <c r="O74" s="21"/>
      <c r="P74" s="7">
        <f>SUM(P44:P73)</f>
        <v>0</v>
      </c>
      <c r="Q74" s="21"/>
    </row>
    <row r="75" spans="1:17" ht="33" customHeight="1" x14ac:dyDescent="0.25">
      <c r="A75" s="60">
        <v>74</v>
      </c>
      <c r="B75" s="60"/>
      <c r="C75" s="22" t="s">
        <v>18</v>
      </c>
      <c r="D75" s="7">
        <f>D43-D74</f>
        <v>0</v>
      </c>
      <c r="E75" s="21"/>
      <c r="F75" s="7">
        <f>F43-F74</f>
        <v>-1281.859999999986</v>
      </c>
      <c r="G75" s="21"/>
      <c r="H75" s="7">
        <f>H43-H74</f>
        <v>0</v>
      </c>
      <c r="I75" s="21"/>
      <c r="J75" s="7">
        <f>J43-J74</f>
        <v>0</v>
      </c>
      <c r="K75" s="21"/>
      <c r="L75" s="7">
        <f>L43-L74</f>
        <v>0</v>
      </c>
      <c r="M75" s="21"/>
      <c r="N75" s="7"/>
      <c r="O75" s="21"/>
      <c r="P75" s="7">
        <f>P43-P74</f>
        <v>0</v>
      </c>
      <c r="Q75" s="21"/>
    </row>
    <row r="76" spans="1:17" ht="27" customHeight="1" x14ac:dyDescent="0.25">
      <c r="A76" s="76">
        <v>75</v>
      </c>
      <c r="B76" s="76"/>
      <c r="C76" s="13" t="s">
        <v>32</v>
      </c>
      <c r="D76" s="23">
        <f>D38-D74</f>
        <v>-7839.9766666666674</v>
      </c>
      <c r="E76" s="24"/>
      <c r="F76" s="23">
        <f>F38-F74</f>
        <v>-32104.607492625335</v>
      </c>
      <c r="G76" s="24"/>
      <c r="H76" s="25">
        <f>H38-H74</f>
        <v>0</v>
      </c>
      <c r="I76" s="24" t="e">
        <f t="shared" ref="I76" si="17">H76/$I$39</f>
        <v>#DIV/0!</v>
      </c>
      <c r="J76" s="25">
        <f>J38-J74</f>
        <v>0</v>
      </c>
      <c r="K76" s="24"/>
      <c r="L76" s="77">
        <f>L38-L74</f>
        <v>15656.070000000007</v>
      </c>
      <c r="M76" s="24"/>
      <c r="N76" s="23">
        <f>N38-N74</f>
        <v>441589.26805309736</v>
      </c>
      <c r="O76" s="24"/>
      <c r="P76" s="23">
        <f>P38-P74</f>
        <v>-225749.70221238938</v>
      </c>
      <c r="Q76" s="24"/>
    </row>
    <row r="77" spans="1:17" ht="30.75" customHeight="1" x14ac:dyDescent="0.25">
      <c r="A77" s="78">
        <v>76</v>
      </c>
      <c r="B77" s="78"/>
      <c r="C77" s="78" t="s">
        <v>160</v>
      </c>
      <c r="D77" s="181" t="str">
        <f>[1]ΑΝΤΙΣΤΟΙΧΙΣΗ!$F$32</f>
        <v xml:space="preserve">ΠΡΑΓΜΑΤΟΠΟΙΗΘΕΝΤΑ ΜΗΝΟΣ ΤΡΕΧ. ΕΤΟΥΣ </v>
      </c>
      <c r="E77" s="181"/>
      <c r="F77" s="181"/>
      <c r="G77" s="181"/>
      <c r="H77" s="181" t="str">
        <f>[1]ΑΝΤΙΣΤΟΙΧΙΣΗ!$F$35</f>
        <v>ΠΡΟΥΠΟΛΟΓΙΣΜΟΣ ΤΡΕΧΟΝΤΟΣ ΕΤΟΥΣ</v>
      </c>
      <c r="I77" s="181"/>
      <c r="J77" s="181"/>
      <c r="K77" s="181"/>
      <c r="L77" s="181" t="str">
        <f>[1]ΑΝΤΙΣΤΟΙΧΙΣΗ!$F$68</f>
        <v>ΠΡΑΓΜΑΤΟΠΟΙΗΘΕΝΤΑ ΠΡΟΗΓΟΥΜΕΝΟΥ ΕΤΟΥΣ</v>
      </c>
      <c r="M77" s="181"/>
      <c r="N77" s="181"/>
      <c r="O77" s="181">
        <f>[1]ΑΝΤΙΣΤΟΙΧΙΣΗ!$D$33</f>
        <v>2024</v>
      </c>
      <c r="P77" s="182" t="str">
        <f>[1]ΑΝΤΙΣΤΟΙΧΙΣΗ!$F$100</f>
        <v xml:space="preserve">ΣΥΓΚΡΙΣΕΙΣ </v>
      </c>
      <c r="Q77" s="182">
        <f>[1]ΑΝΤΙΣΤΟΙΧΙΣΗ!$H$141</f>
        <v>2024</v>
      </c>
    </row>
    <row r="78" spans="1:17" ht="24.75" customHeight="1" x14ac:dyDescent="0.25">
      <c r="A78" s="19">
        <v>77</v>
      </c>
      <c r="B78" s="19"/>
      <c r="C78" s="5" t="s">
        <v>3</v>
      </c>
      <c r="D78" s="179" t="str">
        <f>[1]ΑΝΤΙΣΤΟΙΧΙΣΗ!$F$113</f>
        <v xml:space="preserve">ΑΥΓΟΥΣΤΟΣ ΤΡΕΧΟΝ ΕΤΟΣ </v>
      </c>
      <c r="E78" s="179"/>
      <c r="F78" s="179"/>
      <c r="G78" s="61">
        <f>[1]ΑΝΤΙΣΤΟΙΧΙΣΗ!$D$34</f>
        <v>2025</v>
      </c>
      <c r="H78" s="179" t="str">
        <f>[1]ΑΝΤΙΣΤΟΙΧΙΣΗ!$F$113</f>
        <v xml:space="preserve">ΑΥΓΟΥΣΤΟΣ ΤΡΕΧΟΝ ΕΤΟΣ </v>
      </c>
      <c r="I78" s="179"/>
      <c r="J78" s="179"/>
      <c r="K78" s="61">
        <f>[1]ΑΝΤΙΣΤΟΙΧΙΣΗ!$D$34</f>
        <v>2025</v>
      </c>
      <c r="L78" s="179" t="str">
        <f>[1]ΑΝΤΙΣΤΟΙΧΙΣΗ!$F$127</f>
        <v>ΑΥΓΟΥΣΤΟΣ ΠΡΟΗΓΟΥΜΕΝΟΥ ΕΤΟΥΣ</v>
      </c>
      <c r="M78" s="179"/>
      <c r="N78" s="179"/>
      <c r="O78" s="61">
        <f>[1]ΑΝΤΙΣΤΟΙΧΙΣΗ!$D$33</f>
        <v>2024</v>
      </c>
      <c r="P78" s="179"/>
      <c r="Q78" s="179"/>
    </row>
    <row r="79" spans="1:17" ht="15" customHeight="1" x14ac:dyDescent="0.25">
      <c r="A79" s="69">
        <v>78</v>
      </c>
      <c r="B79" s="69" t="s">
        <v>33</v>
      </c>
      <c r="C79" s="62" t="s">
        <v>164</v>
      </c>
      <c r="D79" s="62" t="s">
        <v>162</v>
      </c>
      <c r="E79" s="63" t="s">
        <v>35</v>
      </c>
      <c r="F79" s="63" t="s">
        <v>36</v>
      </c>
      <c r="G79" s="63" t="s">
        <v>27</v>
      </c>
      <c r="H79" s="63" t="s">
        <v>38</v>
      </c>
      <c r="I79" s="63" t="s">
        <v>39</v>
      </c>
      <c r="J79" s="63" t="s">
        <v>36</v>
      </c>
      <c r="K79" s="63" t="s">
        <v>27</v>
      </c>
      <c r="L79" s="63" t="s">
        <v>38</v>
      </c>
      <c r="M79" s="63" t="s">
        <v>39</v>
      </c>
      <c r="N79" s="63" t="s">
        <v>36</v>
      </c>
      <c r="O79" s="63" t="s">
        <v>27</v>
      </c>
      <c r="P79" s="63" t="s">
        <v>28</v>
      </c>
      <c r="Q79" s="63" t="s">
        <v>40</v>
      </c>
    </row>
    <row r="80" spans="1:17" ht="15" customHeight="1" x14ac:dyDescent="0.25">
      <c r="A80" s="19">
        <v>79</v>
      </c>
      <c r="B80" s="19" t="s">
        <v>2</v>
      </c>
      <c r="C80" s="75" t="s">
        <v>165</v>
      </c>
      <c r="D80" s="7">
        <f t="shared" ref="D80:N80" si="18">SUM(D81:D110)</f>
        <v>0</v>
      </c>
      <c r="E80" s="8"/>
      <c r="F80" s="7">
        <f t="shared" si="18"/>
        <v>46297.34</v>
      </c>
      <c r="G80" s="8"/>
      <c r="H80" s="7">
        <f t="shared" si="18"/>
        <v>0</v>
      </c>
      <c r="I80" s="8"/>
      <c r="J80" s="7">
        <f t="shared" si="18"/>
        <v>0</v>
      </c>
      <c r="K80" s="8"/>
      <c r="L80" s="7">
        <f t="shared" si="18"/>
        <v>9594.7999999999993</v>
      </c>
      <c r="M80" s="8"/>
      <c r="N80" s="7">
        <f t="shared" si="18"/>
        <v>54516.37000000001</v>
      </c>
      <c r="O80" s="8"/>
      <c r="P80" s="7">
        <f>SUM(P81:P110)</f>
        <v>0</v>
      </c>
      <c r="Q80" s="8"/>
    </row>
    <row r="81" spans="1:17" ht="15" customHeight="1" x14ac:dyDescent="0.25">
      <c r="A81" s="67">
        <v>80</v>
      </c>
      <c r="B81" s="67">
        <v>1</v>
      </c>
      <c r="C81" s="45" t="str">
        <f>[1]ΑΝΤΙΣΤΟΙΧΙΣΗ!L187</f>
        <v>Μικτές Αποδοχές Developent Department (A.K.Ddep)</v>
      </c>
      <c r="D81" s="79">
        <f>'[1]2025_60-69 ΕΞΟΔΑ+ΟΜ 2'!K37</f>
        <v>0</v>
      </c>
      <c r="E81" s="15" t="e">
        <f>D81/$D$80</f>
        <v>#DIV/0!</v>
      </c>
      <c r="F81" s="79">
        <f>'[1]2025 Ιούλιος'!F81+'[1]2025 Αύγουστος'!D81</f>
        <v>9451.0400000000009</v>
      </c>
      <c r="G81" s="15">
        <f>F81/$F$80</f>
        <v>0.204137861916041</v>
      </c>
      <c r="H81" s="14"/>
      <c r="I81" s="26" t="e">
        <f>H81/$H$80</f>
        <v>#DIV/0!</v>
      </c>
      <c r="J81" s="27"/>
      <c r="K81" s="27" t="e">
        <f>J81/$J$80</f>
        <v>#DIV/0!</v>
      </c>
      <c r="L81" s="79">
        <f>'[1]2024_60-69 ΕΞΟΔΑ+ΟΜ 2'!K35</f>
        <v>2460.9700000000003</v>
      </c>
      <c r="M81" s="15">
        <f>L81/$L$80</f>
        <v>0.25648997373577359</v>
      </c>
      <c r="N81" s="10">
        <f>L81+'[1]2025 Ιούλιος'!N81</f>
        <v>14289.689999999999</v>
      </c>
      <c r="O81" s="15">
        <f>N81/$N$80</f>
        <v>0.26211741537450123</v>
      </c>
      <c r="P81" s="27"/>
      <c r="Q81" s="28"/>
    </row>
    <row r="82" spans="1:17" ht="15" customHeight="1" x14ac:dyDescent="0.25">
      <c r="A82" s="67">
        <v>81</v>
      </c>
      <c r="B82" s="67">
        <v>2</v>
      </c>
      <c r="C82" s="44" t="str">
        <f>[1]ΑΝΤΙΣΤΟΙΧΙΣΗ!L188</f>
        <v>Μικτές Αποδοχές Reservation department (Α.Κ.RDep )</v>
      </c>
      <c r="D82" s="79">
        <f>'[1]2025_60-69 ΕΞΟΔΑ+ΟΜ 2'!K38</f>
        <v>0</v>
      </c>
      <c r="E82" s="15" t="e">
        <f t="shared" ref="E82:E105" si="19">D82/$D$80</f>
        <v>#DIV/0!</v>
      </c>
      <c r="F82" s="79">
        <f>'[1]2025 Ιούλιος'!F82+'[1]2025 Αύγουστος'!D82</f>
        <v>10153.07</v>
      </c>
      <c r="G82" s="15">
        <f t="shared" ref="G82:G105" si="20">F82/$F$80</f>
        <v>0.21930136806995823</v>
      </c>
      <c r="H82" s="14"/>
      <c r="I82" s="26" t="e">
        <f t="shared" ref="I82:I105" si="21">H82/$H$80</f>
        <v>#DIV/0!</v>
      </c>
      <c r="J82" s="27"/>
      <c r="K82" s="27" t="e">
        <f t="shared" ref="K82:K105" si="22">J82/$J$80</f>
        <v>#DIV/0!</v>
      </c>
      <c r="L82" s="79">
        <f>'[1]2024_60-69 ΕΞΟΔΑ+ΟΜ 2'!K36</f>
        <v>1718.77</v>
      </c>
      <c r="M82" s="15">
        <f t="shared" ref="M82:M105" si="23">L82/$L$80</f>
        <v>0.17913557343561096</v>
      </c>
      <c r="N82" s="10">
        <f>L82+'[1]2025 Ιούλιος'!N82</f>
        <v>8311.7800000000007</v>
      </c>
      <c r="O82" s="15">
        <f t="shared" ref="O82:O105" si="24">N82/$N$80</f>
        <v>0.15246392964168376</v>
      </c>
      <c r="P82" s="27"/>
      <c r="Q82" s="28" t="e">
        <f>SUM(D82:P82)</f>
        <v>#DIV/0!</v>
      </c>
    </row>
    <row r="83" spans="1:17" ht="24.75" customHeight="1" x14ac:dyDescent="0.25">
      <c r="A83" s="67">
        <v>82</v>
      </c>
      <c r="B83" s="67">
        <v>3</v>
      </c>
      <c r="C83" s="44" t="str">
        <f>[1]ΑΝΤΙΣΤΟΙΧΙΣΗ!L189</f>
        <v>Μικτές Αποδοχές Marketing (Α.Κ.MDep )</v>
      </c>
      <c r="D83" s="79">
        <f>'[1]2025_60-69 ΕΞΟΔΑ+ΟΜ 2'!K39</f>
        <v>0</v>
      </c>
      <c r="E83" s="15" t="e">
        <f t="shared" si="19"/>
        <v>#DIV/0!</v>
      </c>
      <c r="F83" s="79">
        <f>'[1]2025 Ιούλιος'!F83+'[1]2025 Αύγουστος'!D83</f>
        <v>5921.02</v>
      </c>
      <c r="G83" s="15">
        <f t="shared" si="20"/>
        <v>0.12789114882194097</v>
      </c>
      <c r="H83" s="14"/>
      <c r="I83" s="26" t="e">
        <f t="shared" si="21"/>
        <v>#DIV/0!</v>
      </c>
      <c r="J83" s="27"/>
      <c r="K83" s="27" t="e">
        <f t="shared" si="22"/>
        <v>#DIV/0!</v>
      </c>
      <c r="L83" s="79">
        <f>'[1]2024_60-69 ΕΞΟΔΑ+ΟΜ 2'!K37</f>
        <v>2797.9100000000003</v>
      </c>
      <c r="M83" s="15">
        <f t="shared" si="23"/>
        <v>0.29160691207737532</v>
      </c>
      <c r="N83" s="10">
        <f>L83+'[1]2025 Ιούλιος'!N83</f>
        <v>13275.41</v>
      </c>
      <c r="O83" s="15">
        <f t="shared" si="24"/>
        <v>0.24351236151636652</v>
      </c>
      <c r="P83" s="27"/>
      <c r="Q83" s="28" t="e">
        <f t="shared" ref="Q83:Q105" si="25">SUM(D83:P83)</f>
        <v>#DIV/0!</v>
      </c>
    </row>
    <row r="84" spans="1:17" ht="14.25" customHeight="1" x14ac:dyDescent="0.25">
      <c r="A84" s="67">
        <v>83</v>
      </c>
      <c r="B84" s="67">
        <v>4</v>
      </c>
      <c r="C84" s="44" t="str">
        <f>[1]ΑΝΤΙΣΤΟΙΧΙΣΗ!L190</f>
        <v>Μικτές Αποδοχές Sales (Α.Κ.SDep )</v>
      </c>
      <c r="D84" s="79">
        <f>'[1]2025_60-69 ΕΞΟΔΑ+ΟΜ 2'!K40</f>
        <v>0</v>
      </c>
      <c r="E84" s="15" t="e">
        <f t="shared" si="19"/>
        <v>#DIV/0!</v>
      </c>
      <c r="F84" s="79">
        <f>'[1]2025 Ιούλιος'!F84+'[1]2025 Αύγουστος'!D84</f>
        <v>6270.86</v>
      </c>
      <c r="G84" s="15">
        <f t="shared" si="20"/>
        <v>0.13544752247105341</v>
      </c>
      <c r="H84" s="14"/>
      <c r="I84" s="26" t="e">
        <f t="shared" si="21"/>
        <v>#DIV/0!</v>
      </c>
      <c r="J84" s="27"/>
      <c r="K84" s="27" t="e">
        <f t="shared" si="22"/>
        <v>#DIV/0!</v>
      </c>
      <c r="L84" s="79">
        <f>'[1]2024_60-69 ΕΞΟΔΑ+ΟΜ 2'!K38</f>
        <v>0</v>
      </c>
      <c r="M84" s="15">
        <f t="shared" si="23"/>
        <v>0</v>
      </c>
      <c r="N84" s="10">
        <f>L84+'[1]2025 Ιούλιος'!N84</f>
        <v>0</v>
      </c>
      <c r="O84" s="15">
        <f t="shared" si="24"/>
        <v>0</v>
      </c>
      <c r="P84" s="27"/>
      <c r="Q84" s="28" t="e">
        <f t="shared" si="25"/>
        <v>#DIV/0!</v>
      </c>
    </row>
    <row r="85" spans="1:17" ht="15" customHeight="1" x14ac:dyDescent="0.25">
      <c r="A85" s="67">
        <v>84</v>
      </c>
      <c r="B85" s="67">
        <v>5</v>
      </c>
      <c r="C85" s="44" t="str">
        <f>[1]ΑΝΤΙΣΤΟΙΧΙΣΗ!L191</f>
        <v>Ασφαλιστικές εισφορές (Α.Κ.DDep)</v>
      </c>
      <c r="D85" s="79">
        <f>'[1]2025_60-69 ΕΞΟΔΑ+ΟΜ 2'!K41</f>
        <v>0</v>
      </c>
      <c r="E85" s="15" t="e">
        <f t="shared" si="19"/>
        <v>#DIV/0!</v>
      </c>
      <c r="F85" s="79">
        <f>'[1]2025 Ιούλιος'!F85+'[1]2025 Αύγουστος'!D85</f>
        <v>1913.23</v>
      </c>
      <c r="G85" s="15">
        <f t="shared" si="20"/>
        <v>4.1324836372888814E-2</v>
      </c>
      <c r="H85" s="14"/>
      <c r="I85" s="26" t="e">
        <f t="shared" si="21"/>
        <v>#DIV/0!</v>
      </c>
      <c r="J85" s="27"/>
      <c r="K85" s="27" t="e">
        <f t="shared" si="22"/>
        <v>#DIV/0!</v>
      </c>
      <c r="L85" s="79">
        <f>'[1]2024_60-69 ΕΞΟΔΑ+ΟΜ 2'!K39</f>
        <v>568.54999999999995</v>
      </c>
      <c r="M85" s="15">
        <f t="shared" si="23"/>
        <v>5.9256055363321798E-2</v>
      </c>
      <c r="N85" s="10">
        <f>L85+'[1]2025 Ιούλιος'!N85</f>
        <v>2912.34</v>
      </c>
      <c r="O85" s="15">
        <f t="shared" si="24"/>
        <v>5.3421385172930616E-2</v>
      </c>
      <c r="P85" s="27"/>
      <c r="Q85" s="28" t="e">
        <f t="shared" si="25"/>
        <v>#DIV/0!</v>
      </c>
    </row>
    <row r="86" spans="1:17" ht="15" customHeight="1" x14ac:dyDescent="0.25">
      <c r="A86" s="67">
        <v>85</v>
      </c>
      <c r="B86" s="67">
        <v>6</v>
      </c>
      <c r="C86" s="71" t="str">
        <f>[1]ΑΝΤΙΣΤΟΙΧΙΣΗ!L192</f>
        <v>Ασφαλιστικές εισφορές (Α.Κ.RDep)</v>
      </c>
      <c r="D86" s="79">
        <f>'[1]2025_60-69 ΕΞΟΔΑ+ΟΜ 2'!K42</f>
        <v>0</v>
      </c>
      <c r="E86" s="15" t="e">
        <f t="shared" si="19"/>
        <v>#DIV/0!</v>
      </c>
      <c r="F86" s="79">
        <f>'[1]2025 Ιούλιος'!F86+'[1]2025 Αύγουστος'!D86</f>
        <v>2080.4</v>
      </c>
      <c r="G86" s="15">
        <f t="shared" si="20"/>
        <v>4.4935626971225565E-2</v>
      </c>
      <c r="H86" s="14"/>
      <c r="I86" s="26" t="e">
        <f t="shared" si="21"/>
        <v>#DIV/0!</v>
      </c>
      <c r="J86" s="27"/>
      <c r="K86" s="27" t="e">
        <f t="shared" si="22"/>
        <v>#DIV/0!</v>
      </c>
      <c r="L86" s="79">
        <f>'[1]2024_60-69 ΕΞΟΔΑ+ΟΜ 2'!K40</f>
        <v>403.12</v>
      </c>
      <c r="M86" s="15">
        <f t="shared" si="23"/>
        <v>4.2014424479926628E-2</v>
      </c>
      <c r="N86" s="10">
        <f>L86+'[1]2025 Ιούλιος'!N86</f>
        <v>2091.46</v>
      </c>
      <c r="O86" s="15">
        <f t="shared" si="24"/>
        <v>3.8363889598665497E-2</v>
      </c>
      <c r="P86" s="27"/>
      <c r="Q86" s="28" t="e">
        <f t="shared" si="25"/>
        <v>#DIV/0!</v>
      </c>
    </row>
    <row r="87" spans="1:17" ht="15" customHeight="1" x14ac:dyDescent="0.25">
      <c r="A87" s="67">
        <v>86</v>
      </c>
      <c r="B87" s="67">
        <v>7</v>
      </c>
      <c r="C87" s="71" t="str">
        <f>[1]ΑΝΤΙΣΤΟΙΧΙΣΗ!L193</f>
        <v>Ασφαλιστικές εισφορές (Α.Κ.MDep)</v>
      </c>
      <c r="D87" s="79">
        <f>'[1]2025_60-69 ΕΞΟΔΑ+ΟΜ 2'!K43</f>
        <v>0</v>
      </c>
      <c r="E87" s="15" t="e">
        <f t="shared" si="19"/>
        <v>#DIV/0!</v>
      </c>
      <c r="F87" s="79">
        <f>'[1]2025 Ιούλιος'!F87+'[1]2025 Αύγουστος'!D87</f>
        <v>901.2</v>
      </c>
      <c r="G87" s="15">
        <f t="shared" si="20"/>
        <v>1.9465481170192502E-2</v>
      </c>
      <c r="H87" s="14"/>
      <c r="I87" s="26" t="e">
        <f t="shared" si="21"/>
        <v>#DIV/0!</v>
      </c>
      <c r="J87" s="27"/>
      <c r="K87" s="27" t="e">
        <f t="shared" si="22"/>
        <v>#DIV/0!</v>
      </c>
      <c r="L87" s="79">
        <f>'[1]2024_60-69 ΕΞΟΔΑ+ΟΜ 2'!K41</f>
        <v>477.31999999999994</v>
      </c>
      <c r="M87" s="15">
        <f t="shared" si="23"/>
        <v>4.9747780047525739E-2</v>
      </c>
      <c r="N87" s="10">
        <f>L87+'[1]2025 Ιούλιος'!N87</f>
        <v>2448.23</v>
      </c>
      <c r="O87" s="15">
        <f t="shared" si="24"/>
        <v>4.4908162447352962E-2</v>
      </c>
      <c r="P87" s="27"/>
      <c r="Q87" s="28" t="e">
        <f t="shared" si="25"/>
        <v>#DIV/0!</v>
      </c>
    </row>
    <row r="88" spans="1:17" ht="15" customHeight="1" x14ac:dyDescent="0.25">
      <c r="A88" s="67">
        <v>87</v>
      </c>
      <c r="B88" s="67">
        <v>8</v>
      </c>
      <c r="C88" s="71" t="str">
        <f>[1]ΑΝΤΙΣΤΟΙΧΙΣΗ!L194</f>
        <v>Ασφαλιστικές εισφορές (Α.Κ.SDep)</v>
      </c>
      <c r="D88" s="79">
        <f>'[1]2025_60-69 ΕΞΟΔΑ+ΟΜ 2'!K44</f>
        <v>0</v>
      </c>
      <c r="E88" s="15" t="e">
        <f t="shared" si="19"/>
        <v>#DIV/0!</v>
      </c>
      <c r="F88" s="79">
        <f>'[1]2025 Ιούλιος'!F88+'[1]2025 Αύγουστος'!D88</f>
        <v>880.69999999999993</v>
      </c>
      <c r="G88" s="15">
        <f t="shared" si="20"/>
        <v>1.9022691152450658E-2</v>
      </c>
      <c r="H88" s="14"/>
      <c r="I88" s="26" t="e">
        <f t="shared" si="21"/>
        <v>#DIV/0!</v>
      </c>
      <c r="J88" s="27"/>
      <c r="K88" s="27" t="e">
        <f t="shared" si="22"/>
        <v>#DIV/0!</v>
      </c>
      <c r="L88" s="79">
        <f>'[1]2024_60-69 ΕΞΟΔΑ+ΟΜ 2'!K42</f>
        <v>0</v>
      </c>
      <c r="M88" s="15">
        <f t="shared" si="23"/>
        <v>0</v>
      </c>
      <c r="N88" s="10">
        <f>L88+'[1]2025 Ιούλιος'!N88</f>
        <v>0</v>
      </c>
      <c r="O88" s="15">
        <f t="shared" si="24"/>
        <v>0</v>
      </c>
      <c r="P88" s="27"/>
      <c r="Q88" s="28" t="e">
        <f t="shared" si="25"/>
        <v>#DIV/0!</v>
      </c>
    </row>
    <row r="89" spans="1:17" ht="28.5" customHeight="1" x14ac:dyDescent="0.25">
      <c r="A89" s="67">
        <v>88</v>
      </c>
      <c r="B89" s="67">
        <v>9</v>
      </c>
      <c r="C89" s="72" t="str">
        <f>[1]ΑΝΤΙΣΤΟΙΧΙΣΗ!L195</f>
        <v>Ενοίκιο</v>
      </c>
      <c r="D89" s="79">
        <f>'[1]2025_60-69 ΕΞΟΔΑ+ΟΜ 2'!K45</f>
        <v>0</v>
      </c>
      <c r="E89" s="15" t="e">
        <f t="shared" si="19"/>
        <v>#DIV/0!</v>
      </c>
      <c r="F89" s="79">
        <f>'[1]2025 Ιούλιος'!F89+'[1]2025 Αύγουστος'!D89</f>
        <v>0</v>
      </c>
      <c r="G89" s="15">
        <f t="shared" si="20"/>
        <v>0</v>
      </c>
      <c r="H89" s="80"/>
      <c r="I89" s="26" t="e">
        <f t="shared" si="21"/>
        <v>#DIV/0!</v>
      </c>
      <c r="J89" s="80"/>
      <c r="K89" s="27" t="e">
        <f t="shared" si="22"/>
        <v>#DIV/0!</v>
      </c>
      <c r="L89" s="79">
        <f>'[1]2024_60-69 ΕΞΟΔΑ+ΟΜ 2'!K43</f>
        <v>0</v>
      </c>
      <c r="M89" s="15">
        <f t="shared" si="23"/>
        <v>0</v>
      </c>
      <c r="N89" s="10">
        <f>L89+'[1]2025 Ιούλιος'!N89</f>
        <v>0</v>
      </c>
      <c r="O89" s="15">
        <f t="shared" si="24"/>
        <v>0</v>
      </c>
      <c r="P89" s="80"/>
      <c r="Q89" s="28" t="e">
        <f t="shared" si="25"/>
        <v>#DIV/0!</v>
      </c>
    </row>
    <row r="90" spans="1:17" ht="42.75" customHeight="1" x14ac:dyDescent="0.25">
      <c r="A90" s="67">
        <v>89</v>
      </c>
      <c r="B90" s="67">
        <v>10</v>
      </c>
      <c r="C90" s="45" t="str">
        <f>[1]ΑΝΤΙΣΤΟΙΧΙΣΗ!L196</f>
        <v xml:space="preserve">Χαρτόσημο ενοικίων </v>
      </c>
      <c r="D90" s="79">
        <f>'[1]2025_60-69 ΕΞΟΔΑ+ΟΜ 2'!K46</f>
        <v>0</v>
      </c>
      <c r="E90" s="15" t="e">
        <f t="shared" si="19"/>
        <v>#DIV/0!</v>
      </c>
      <c r="F90" s="79">
        <f>'[1]2025 Ιούλιος'!F90+'[1]2025 Αύγουστος'!D90</f>
        <v>0</v>
      </c>
      <c r="G90" s="15">
        <f t="shared" si="20"/>
        <v>0</v>
      </c>
      <c r="H90" s="80"/>
      <c r="I90" s="26" t="e">
        <f t="shared" si="21"/>
        <v>#DIV/0!</v>
      </c>
      <c r="J90" s="80"/>
      <c r="K90" s="27" t="e">
        <f t="shared" si="22"/>
        <v>#DIV/0!</v>
      </c>
      <c r="L90" s="79">
        <f>'[1]2024_60-69 ΕΞΟΔΑ+ΟΜ 2'!K44</f>
        <v>0</v>
      </c>
      <c r="M90" s="15">
        <f t="shared" si="23"/>
        <v>0</v>
      </c>
      <c r="N90" s="10">
        <f>L90+'[1]2025 Ιούλιος'!N90</f>
        <v>0</v>
      </c>
      <c r="O90" s="15">
        <f t="shared" si="24"/>
        <v>0</v>
      </c>
      <c r="P90" s="80"/>
      <c r="Q90" s="28" t="e">
        <f t="shared" si="25"/>
        <v>#DIV/0!</v>
      </c>
    </row>
    <row r="91" spans="1:17" ht="15" customHeight="1" x14ac:dyDescent="0.25">
      <c r="A91" s="67">
        <v>90</v>
      </c>
      <c r="B91" s="67">
        <v>11</v>
      </c>
      <c r="C91" s="45" t="str">
        <f>[1]ΑΝΤΙΣΤΟΙΧΙΣΗ!L197</f>
        <v xml:space="preserve">Κοινόχρηστες Δαπάνες </v>
      </c>
      <c r="D91" s="79">
        <f>'[1]2025_60-69 ΕΞΟΔΑ+ΟΜ 2'!K47</f>
        <v>0</v>
      </c>
      <c r="E91" s="15" t="e">
        <f t="shared" si="19"/>
        <v>#DIV/0!</v>
      </c>
      <c r="F91" s="79">
        <f>'[1]2025 Ιούλιος'!F91+'[1]2025 Αύγουστος'!D91</f>
        <v>0</v>
      </c>
      <c r="G91" s="15">
        <f t="shared" si="20"/>
        <v>0</v>
      </c>
      <c r="H91" s="80"/>
      <c r="I91" s="26" t="e">
        <f t="shared" si="21"/>
        <v>#DIV/0!</v>
      </c>
      <c r="J91" s="80"/>
      <c r="K91" s="27" t="e">
        <f t="shared" si="22"/>
        <v>#DIV/0!</v>
      </c>
      <c r="L91" s="79">
        <f>'[1]2024_60-69 ΕΞΟΔΑ+ΟΜ 2'!K45</f>
        <v>0</v>
      </c>
      <c r="M91" s="15">
        <f t="shared" si="23"/>
        <v>0</v>
      </c>
      <c r="N91" s="10">
        <f>L91+'[1]2025 Ιούλιος'!N91</f>
        <v>0</v>
      </c>
      <c r="O91" s="15">
        <f t="shared" si="24"/>
        <v>0</v>
      </c>
      <c r="P91" s="80"/>
      <c r="Q91" s="28" t="e">
        <f t="shared" si="25"/>
        <v>#DIV/0!</v>
      </c>
    </row>
    <row r="92" spans="1:17" ht="15" customHeight="1" x14ac:dyDescent="0.25">
      <c r="A92" s="67">
        <v>91</v>
      </c>
      <c r="B92" s="67">
        <v>12</v>
      </c>
      <c r="C92" s="71" t="str">
        <f>[1]ΑΝΤΙΣΤΟΙΧΙΣΗ!L198</f>
        <v xml:space="preserve">Ενέργεια </v>
      </c>
      <c r="D92" s="79">
        <f>'[1]2025_60-69 ΕΞΟΔΑ+ΟΜ 2'!K48</f>
        <v>0</v>
      </c>
      <c r="E92" s="15" t="e">
        <f t="shared" si="19"/>
        <v>#DIV/0!</v>
      </c>
      <c r="F92" s="79">
        <f>'[1]2025 Ιούλιος'!F92+'[1]2025 Αύγουστος'!D92</f>
        <v>0</v>
      </c>
      <c r="G92" s="15">
        <f t="shared" si="20"/>
        <v>0</v>
      </c>
      <c r="H92" s="14"/>
      <c r="I92" s="26" t="e">
        <f t="shared" si="21"/>
        <v>#DIV/0!</v>
      </c>
      <c r="J92" s="27"/>
      <c r="K92" s="27" t="e">
        <f t="shared" si="22"/>
        <v>#DIV/0!</v>
      </c>
      <c r="L92" s="79">
        <f>'[1]2024_60-69 ΕΞΟΔΑ+ΟΜ 2'!K46</f>
        <v>0</v>
      </c>
      <c r="M92" s="15">
        <f t="shared" si="23"/>
        <v>0</v>
      </c>
      <c r="N92" s="10">
        <f>L92+'[1]2025 Ιούλιος'!N92</f>
        <v>0</v>
      </c>
      <c r="O92" s="15">
        <f t="shared" si="24"/>
        <v>0</v>
      </c>
      <c r="P92" s="27"/>
      <c r="Q92" s="28" t="e">
        <f t="shared" si="25"/>
        <v>#DIV/0!</v>
      </c>
    </row>
    <row r="93" spans="1:17" ht="15" customHeight="1" x14ac:dyDescent="0.25">
      <c r="A93" s="67">
        <v>92</v>
      </c>
      <c r="B93" s="67">
        <v>13</v>
      </c>
      <c r="C93" s="45" t="str">
        <f>[1]ΑΝΤΙΣΤΟΙΧΙΣΗ!L199</f>
        <v xml:space="preserve">Τηλεπικοινωνίες (Τηλεφωνία &amp; Διαδίκτυο) </v>
      </c>
      <c r="D93" s="79">
        <f>'[1]2025_60-69 ΕΞΟΔΑ+ΟΜ 2'!K49</f>
        <v>0</v>
      </c>
      <c r="E93" s="15" t="e">
        <f t="shared" si="19"/>
        <v>#DIV/0!</v>
      </c>
      <c r="F93" s="79">
        <f>'[1]2025 Ιούλιος'!F93+'[1]2025 Αύγουστος'!D93</f>
        <v>0</v>
      </c>
      <c r="G93" s="15">
        <f t="shared" si="20"/>
        <v>0</v>
      </c>
      <c r="H93" s="14"/>
      <c r="I93" s="26" t="e">
        <f t="shared" si="21"/>
        <v>#DIV/0!</v>
      </c>
      <c r="J93" s="27"/>
      <c r="K93" s="27" t="e">
        <f t="shared" si="22"/>
        <v>#DIV/0!</v>
      </c>
      <c r="L93" s="79">
        <f>'[1]2024_60-69 ΕΞΟΔΑ+ΟΜ 2'!K47</f>
        <v>0</v>
      </c>
      <c r="M93" s="15">
        <f t="shared" si="23"/>
        <v>0</v>
      </c>
      <c r="N93" s="10">
        <f>L93+'[1]2025 Ιούλιος'!N93</f>
        <v>0</v>
      </c>
      <c r="O93" s="15">
        <f t="shared" si="24"/>
        <v>0</v>
      </c>
      <c r="P93" s="27"/>
      <c r="Q93" s="28" t="e">
        <f t="shared" si="25"/>
        <v>#DIV/0!</v>
      </c>
    </row>
    <row r="94" spans="1:17" ht="15" customHeight="1" x14ac:dyDescent="0.25">
      <c r="A94" s="67">
        <v>93</v>
      </c>
      <c r="B94" s="67">
        <v>14</v>
      </c>
      <c r="C94" s="45" t="str">
        <f>[1]ΑΝΤΙΣΤΟΙΧΙΣΗ!L200</f>
        <v xml:space="preserve">Ύδρευση </v>
      </c>
      <c r="D94" s="79">
        <f>'[1]2025_60-69 ΕΞΟΔΑ+ΟΜ 2'!K50</f>
        <v>0</v>
      </c>
      <c r="E94" s="15" t="e">
        <f t="shared" si="19"/>
        <v>#DIV/0!</v>
      </c>
      <c r="F94" s="79">
        <f>'[1]2025 Ιούλιος'!F94+'[1]2025 Αύγουστος'!D94</f>
        <v>0</v>
      </c>
      <c r="G94" s="15">
        <f t="shared" si="20"/>
        <v>0</v>
      </c>
      <c r="H94" s="81"/>
      <c r="I94" s="26" t="e">
        <f t="shared" si="21"/>
        <v>#DIV/0!</v>
      </c>
      <c r="J94" s="81"/>
      <c r="K94" s="27" t="e">
        <f t="shared" si="22"/>
        <v>#DIV/0!</v>
      </c>
      <c r="L94" s="79">
        <f>'[1]2024_60-69 ΕΞΟΔΑ+ΟΜ 2'!K48</f>
        <v>0</v>
      </c>
      <c r="M94" s="15">
        <f t="shared" si="23"/>
        <v>0</v>
      </c>
      <c r="N94" s="10">
        <f>L94+'[1]2025 Ιούλιος'!N94</f>
        <v>0</v>
      </c>
      <c r="O94" s="15">
        <f t="shared" si="24"/>
        <v>0</v>
      </c>
      <c r="P94" s="81"/>
      <c r="Q94" s="28" t="e">
        <f t="shared" si="25"/>
        <v>#DIV/0!</v>
      </c>
    </row>
    <row r="95" spans="1:17" ht="28.5" customHeight="1" x14ac:dyDescent="0.25">
      <c r="A95" s="67">
        <v>94</v>
      </c>
      <c r="B95" s="67">
        <v>15</v>
      </c>
      <c r="C95" s="45" t="str">
        <f>[1]ΑΝΤΙΣΤΟΙΧΙΣΗ!L201</f>
        <v xml:space="preserve">Ασφάλιστρα </v>
      </c>
      <c r="D95" s="79">
        <f>'[1]2025_60-69 ΕΞΟΔΑ+ΟΜ 2'!K51</f>
        <v>0</v>
      </c>
      <c r="E95" s="15" t="e">
        <f t="shared" si="19"/>
        <v>#DIV/0!</v>
      </c>
      <c r="F95" s="79">
        <f>'[1]2025 Ιούλιος'!F95+'[1]2025 Αύγουστος'!D95</f>
        <v>0</v>
      </c>
      <c r="G95" s="15">
        <f t="shared" si="20"/>
        <v>0</v>
      </c>
      <c r="H95" s="14"/>
      <c r="I95" s="26" t="e">
        <f t="shared" si="21"/>
        <v>#DIV/0!</v>
      </c>
      <c r="J95" s="27"/>
      <c r="K95" s="27" t="e">
        <f t="shared" si="22"/>
        <v>#DIV/0!</v>
      </c>
      <c r="L95" s="79">
        <f>'[1]2024_60-69 ΕΞΟΔΑ+ΟΜ 2'!K49</f>
        <v>0</v>
      </c>
      <c r="M95" s="15">
        <f t="shared" si="23"/>
        <v>0</v>
      </c>
      <c r="N95" s="10">
        <f>L95+'[1]2025 Ιούλιος'!N95</f>
        <v>246.76</v>
      </c>
      <c r="O95" s="15">
        <f t="shared" si="24"/>
        <v>4.5263468569165547E-3</v>
      </c>
      <c r="P95" s="27"/>
      <c r="Q95" s="28" t="e">
        <f t="shared" si="25"/>
        <v>#DIV/0!</v>
      </c>
    </row>
    <row r="96" spans="1:17" ht="15" customHeight="1" x14ac:dyDescent="0.25">
      <c r="A96" s="67">
        <v>95</v>
      </c>
      <c r="B96" s="67">
        <v>16</v>
      </c>
      <c r="C96" s="45" t="str">
        <f>[1]ΑΝΤΙΣΤΟΙΧΙΣΗ!L202</f>
        <v xml:space="preserve">Έντυπα και γραφική Ύλη </v>
      </c>
      <c r="D96" s="79">
        <f>'[1]2025_60-69 ΕΞΟΔΑ+ΟΜ 2'!K52</f>
        <v>0</v>
      </c>
      <c r="E96" s="15" t="e">
        <f t="shared" si="19"/>
        <v>#DIV/0!</v>
      </c>
      <c r="F96" s="79">
        <f>'[1]2025 Ιούλιος'!F96+'[1]2025 Αύγουστος'!D96</f>
        <v>554.78</v>
      </c>
      <c r="G96" s="15">
        <f t="shared" si="20"/>
        <v>1.198297785574722E-2</v>
      </c>
      <c r="H96" s="14"/>
      <c r="I96" s="26" t="e">
        <f t="shared" si="21"/>
        <v>#DIV/0!</v>
      </c>
      <c r="J96" s="27"/>
      <c r="K96" s="27" t="e">
        <f t="shared" si="22"/>
        <v>#DIV/0!</v>
      </c>
      <c r="L96" s="79">
        <f>'[1]2024_60-69 ΕΞΟΔΑ+ΟΜ 2'!K50</f>
        <v>0</v>
      </c>
      <c r="M96" s="15">
        <f t="shared" si="23"/>
        <v>0</v>
      </c>
      <c r="N96" s="10">
        <f>L96+'[1]2025 Ιούλιος'!N96</f>
        <v>311.78999999999996</v>
      </c>
      <c r="O96" s="15">
        <f t="shared" si="24"/>
        <v>5.7191995725320655E-3</v>
      </c>
      <c r="P96" s="27"/>
      <c r="Q96" s="28" t="e">
        <f t="shared" si="25"/>
        <v>#DIV/0!</v>
      </c>
    </row>
    <row r="97" spans="1:17" ht="15" customHeight="1" x14ac:dyDescent="0.25">
      <c r="A97" s="67">
        <v>96</v>
      </c>
      <c r="B97" s="67">
        <v>17</v>
      </c>
      <c r="C97" s="45" t="str">
        <f>[1]ΑΝΤΙΣΤΟΙΧΙΣΗ!L203</f>
        <v xml:space="preserve">Υλικά Καθαριότητας </v>
      </c>
      <c r="D97" s="79">
        <f>'[1]2025_60-69 ΕΞΟΔΑ+ΟΜ 2'!K53</f>
        <v>0</v>
      </c>
      <c r="E97" s="15" t="e">
        <f t="shared" si="19"/>
        <v>#DIV/0!</v>
      </c>
      <c r="F97" s="79">
        <f>'[1]2025 Ιούλιος'!F97+'[1]2025 Αύγουστος'!D97</f>
        <v>0</v>
      </c>
      <c r="G97" s="15">
        <f t="shared" si="20"/>
        <v>0</v>
      </c>
      <c r="H97" s="14"/>
      <c r="I97" s="26" t="e">
        <f t="shared" si="21"/>
        <v>#DIV/0!</v>
      </c>
      <c r="J97" s="27"/>
      <c r="K97" s="27" t="e">
        <f t="shared" si="22"/>
        <v>#DIV/0!</v>
      </c>
      <c r="L97" s="79">
        <f>'[1]2024_60-69 ΕΞΟΔΑ+ΟΜ 2'!K51</f>
        <v>0</v>
      </c>
      <c r="M97" s="15">
        <f t="shared" si="23"/>
        <v>0</v>
      </c>
      <c r="N97" s="10">
        <f>L97+'[1]2025 Ιούλιος'!N97</f>
        <v>0</v>
      </c>
      <c r="O97" s="15">
        <f t="shared" si="24"/>
        <v>0</v>
      </c>
      <c r="P97" s="27"/>
      <c r="Q97" s="28" t="e">
        <f t="shared" si="25"/>
        <v>#DIV/0!</v>
      </c>
    </row>
    <row r="98" spans="1:17" ht="15" customHeight="1" x14ac:dyDescent="0.25">
      <c r="A98" s="67">
        <v>97</v>
      </c>
      <c r="B98" s="67">
        <v>18</v>
      </c>
      <c r="C98" s="72" t="str">
        <f>[1]ΑΝΤΙΣΤΟΙΧΙΣΗ!L204</f>
        <v>Υλικά Φαρμακείου</v>
      </c>
      <c r="D98" s="79">
        <f>'[1]2025_60-69 ΕΞΟΔΑ+ΟΜ 2'!K54</f>
        <v>0</v>
      </c>
      <c r="E98" s="15" t="e">
        <f t="shared" si="19"/>
        <v>#DIV/0!</v>
      </c>
      <c r="F98" s="79">
        <f>'[1]2025 Ιούλιος'!F98+'[1]2025 Αύγουστος'!D98</f>
        <v>0</v>
      </c>
      <c r="G98" s="15">
        <f t="shared" si="20"/>
        <v>0</v>
      </c>
      <c r="H98" s="14"/>
      <c r="I98" s="26" t="e">
        <f t="shared" si="21"/>
        <v>#DIV/0!</v>
      </c>
      <c r="J98" s="27"/>
      <c r="K98" s="27" t="e">
        <f t="shared" si="22"/>
        <v>#DIV/0!</v>
      </c>
      <c r="L98" s="79">
        <f>'[1]2024_60-69 ΕΞΟΔΑ+ΟΜ 2'!K52</f>
        <v>0</v>
      </c>
      <c r="M98" s="15">
        <f t="shared" si="23"/>
        <v>0</v>
      </c>
      <c r="N98" s="10">
        <f>L98+'[1]2025 Ιούλιος'!N98</f>
        <v>0</v>
      </c>
      <c r="O98" s="15">
        <f t="shared" si="24"/>
        <v>0</v>
      </c>
      <c r="P98" s="27"/>
      <c r="Q98" s="28" t="e">
        <f t="shared" si="25"/>
        <v>#DIV/0!</v>
      </c>
    </row>
    <row r="99" spans="1:17" ht="15" customHeight="1" x14ac:dyDescent="0.25">
      <c r="A99" s="67">
        <v>98</v>
      </c>
      <c r="B99" s="67">
        <v>19</v>
      </c>
      <c r="C99" s="46" t="str">
        <f>[1]ΑΝΤΙΣΤΟΙΧΙΣΗ!L205</f>
        <v xml:space="preserve">Αγορές εφαρμογών για Marketing </v>
      </c>
      <c r="D99" s="79">
        <f>'[1]2025_60-69 ΕΞΟΔΑ+ΟΜ 2'!K55</f>
        <v>0</v>
      </c>
      <c r="E99" s="15" t="e">
        <f t="shared" si="19"/>
        <v>#DIV/0!</v>
      </c>
      <c r="F99" s="79">
        <f>'[1]2025 Ιούλιος'!F99+'[1]2025 Αύγουστος'!D99</f>
        <v>4747.45</v>
      </c>
      <c r="G99" s="15">
        <f t="shared" si="20"/>
        <v>0.10254260827943895</v>
      </c>
      <c r="H99" s="14"/>
      <c r="I99" s="26" t="e">
        <f t="shared" si="21"/>
        <v>#DIV/0!</v>
      </c>
      <c r="J99" s="27"/>
      <c r="K99" s="27" t="e">
        <f t="shared" si="22"/>
        <v>#DIV/0!</v>
      </c>
      <c r="L99" s="79">
        <f>'[1]2024_60-69 ΕΞΟΔΑ+ΟΜ 2'!K53</f>
        <v>0</v>
      </c>
      <c r="M99" s="15">
        <f t="shared" si="23"/>
        <v>0</v>
      </c>
      <c r="N99" s="10">
        <f>L99+'[1]2025 Ιούλιος'!N99</f>
        <v>119.88</v>
      </c>
      <c r="O99" s="15">
        <f t="shared" si="24"/>
        <v>2.198972528801899E-3</v>
      </c>
      <c r="P99" s="27"/>
      <c r="Q99" s="28" t="e">
        <f t="shared" si="25"/>
        <v>#DIV/0!</v>
      </c>
    </row>
    <row r="100" spans="1:17" ht="15" customHeight="1" x14ac:dyDescent="0.25">
      <c r="A100" s="67">
        <v>99</v>
      </c>
      <c r="B100" s="67">
        <v>20</v>
      </c>
      <c r="C100" s="46" t="str">
        <f>[1]ΑΝΤΙΣΤΟΙΧΙΣΗ!L206</f>
        <v>Αμοιβές συνεργατών ( Συνδρομές για Marketing - Ιστοσελίδα _ Editing 3D  -)</v>
      </c>
      <c r="D100" s="79">
        <f>'[1]2025_60-69 ΕΞΟΔΑ+ΟΜ 2'!K56</f>
        <v>0</v>
      </c>
      <c r="E100" s="15" t="e">
        <f t="shared" si="19"/>
        <v>#DIV/0!</v>
      </c>
      <c r="F100" s="79">
        <f>'[1]2025 Ιούλιος'!F100+'[1]2025 Αύγουστος'!D100</f>
        <v>878.12</v>
      </c>
      <c r="G100" s="15">
        <f t="shared" si="20"/>
        <v>1.896696440875437E-2</v>
      </c>
      <c r="H100" s="14"/>
      <c r="I100" s="26" t="e">
        <f t="shared" si="21"/>
        <v>#DIV/0!</v>
      </c>
      <c r="J100" s="27"/>
      <c r="K100" s="27" t="e">
        <f t="shared" si="22"/>
        <v>#DIV/0!</v>
      </c>
      <c r="L100" s="79">
        <f>'[1]2024_60-69 ΕΞΟΔΑ+ΟΜ 2'!K54</f>
        <v>168.16</v>
      </c>
      <c r="M100" s="15">
        <f t="shared" si="23"/>
        <v>1.752616000333514E-2</v>
      </c>
      <c r="N100" s="10">
        <f>L100+'[1]2025 Ιούλιος'!N100</f>
        <v>1878.2300000000002</v>
      </c>
      <c r="O100" s="15">
        <f t="shared" si="24"/>
        <v>3.4452587360457053E-2</v>
      </c>
      <c r="P100" s="27"/>
      <c r="Q100" s="28" t="e">
        <f t="shared" si="25"/>
        <v>#DIV/0!</v>
      </c>
    </row>
    <row r="101" spans="1:17" ht="25.5" customHeight="1" x14ac:dyDescent="0.25">
      <c r="A101" s="67">
        <v>100</v>
      </c>
      <c r="B101" s="67">
        <v>21</v>
      </c>
      <c r="C101" s="46" t="str">
        <f>[1]ΑΝΤΙΣΤΟΙΧΙΣΗ!L207</f>
        <v xml:space="preserve">Αμοιβές Τρίτων </v>
      </c>
      <c r="D101" s="79">
        <f>'[1]2025_60-69 ΕΞΟΔΑ+ΟΜ 2'!K57</f>
        <v>0</v>
      </c>
      <c r="E101" s="15" t="e">
        <f t="shared" si="19"/>
        <v>#DIV/0!</v>
      </c>
      <c r="F101" s="79">
        <f>'[1]2025 Ιούλιος'!F101+'[1]2025 Αύγουστος'!D101</f>
        <v>0</v>
      </c>
      <c r="G101" s="15">
        <f t="shared" si="20"/>
        <v>0</v>
      </c>
      <c r="H101" s="14"/>
      <c r="I101" s="26" t="e">
        <f t="shared" si="21"/>
        <v>#DIV/0!</v>
      </c>
      <c r="J101" s="27"/>
      <c r="K101" s="27" t="e">
        <f t="shared" si="22"/>
        <v>#DIV/0!</v>
      </c>
      <c r="L101" s="79">
        <f>'[1]2024_60-69 ΕΞΟΔΑ+ΟΜ 2'!K55</f>
        <v>0</v>
      </c>
      <c r="M101" s="15">
        <f t="shared" si="23"/>
        <v>0</v>
      </c>
      <c r="N101" s="10">
        <f>L101+'[1]2025 Ιούλιος'!N101</f>
        <v>0</v>
      </c>
      <c r="O101" s="15">
        <f t="shared" si="24"/>
        <v>0</v>
      </c>
      <c r="P101" s="27"/>
      <c r="Q101" s="28" t="e">
        <f t="shared" si="25"/>
        <v>#DIV/0!</v>
      </c>
    </row>
    <row r="102" spans="1:17" ht="24" customHeight="1" x14ac:dyDescent="0.25">
      <c r="A102" s="67">
        <v>101</v>
      </c>
      <c r="B102" s="67">
        <v>22</v>
      </c>
      <c r="C102" s="82" t="str">
        <f>[1]ΑΝΤΙΣΤΟΙΧΙΣΗ!L208</f>
        <v>Επισκευές - Συντηρήσεις</v>
      </c>
      <c r="D102" s="79">
        <f>'[1]2025_60-69 ΕΞΟΔΑ+ΟΜ 2'!K58</f>
        <v>0</v>
      </c>
      <c r="E102" s="15" t="e">
        <f t="shared" si="19"/>
        <v>#DIV/0!</v>
      </c>
      <c r="F102" s="79">
        <f>'[1]2025 Ιούλιος'!F102+'[1]2025 Αύγουστος'!D102</f>
        <v>0</v>
      </c>
      <c r="G102" s="15">
        <f t="shared" si="20"/>
        <v>0</v>
      </c>
      <c r="H102" s="14"/>
      <c r="I102" s="26" t="e">
        <f t="shared" si="21"/>
        <v>#DIV/0!</v>
      </c>
      <c r="J102" s="27"/>
      <c r="K102" s="27" t="e">
        <f t="shared" si="22"/>
        <v>#DIV/0!</v>
      </c>
      <c r="L102" s="79">
        <f>'[1]2024_60-69 ΕΞΟΔΑ+ΟΜ 2'!K56</f>
        <v>0</v>
      </c>
      <c r="M102" s="15">
        <f t="shared" si="23"/>
        <v>0</v>
      </c>
      <c r="N102" s="10">
        <f>L102+'[1]2025 Ιούλιος'!N102</f>
        <v>1396.23</v>
      </c>
      <c r="O102" s="15">
        <f t="shared" si="24"/>
        <v>2.5611206322064359E-2</v>
      </c>
      <c r="P102" s="27"/>
      <c r="Q102" s="28" t="e">
        <f t="shared" si="25"/>
        <v>#DIV/0!</v>
      </c>
    </row>
    <row r="103" spans="1:17" ht="15.75" hidden="1" customHeight="1" x14ac:dyDescent="0.25">
      <c r="A103" s="67">
        <v>102</v>
      </c>
      <c r="B103" s="67">
        <v>23</v>
      </c>
      <c r="C103" s="72" t="str">
        <f>[1]ΑΝΤΙΣΤΟΙΧΙΣΗ!L209</f>
        <v xml:space="preserve">Εξοδα προβολής και διαφήμισης </v>
      </c>
      <c r="D103" s="79">
        <f>'[1]2025_60-69 ΕΞΟΔΑ+ΟΜ 2'!K59</f>
        <v>0</v>
      </c>
      <c r="E103" s="15" t="e">
        <f t="shared" si="19"/>
        <v>#DIV/0!</v>
      </c>
      <c r="F103" s="79">
        <f>'[1]2025 Ιούλιος'!F103+'[1]2025 Αύγουστος'!D103</f>
        <v>2545.4699999999998</v>
      </c>
      <c r="G103" s="15">
        <f t="shared" si="20"/>
        <v>5.4980912510308365E-2</v>
      </c>
      <c r="H103" s="14"/>
      <c r="I103" s="26" t="e">
        <f t="shared" si="21"/>
        <v>#DIV/0!</v>
      </c>
      <c r="J103" s="27"/>
      <c r="K103" s="27" t="e">
        <f t="shared" si="22"/>
        <v>#DIV/0!</v>
      </c>
      <c r="L103" s="79">
        <f>'[1]2024_60-69 ΕΞΟΔΑ+ΟΜ 2'!K57</f>
        <v>1000</v>
      </c>
      <c r="M103" s="15">
        <f t="shared" si="23"/>
        <v>0.10422312085713095</v>
      </c>
      <c r="N103" s="10">
        <f>L103+'[1]2025 Ιούλιος'!N103</f>
        <v>7234.57</v>
      </c>
      <c r="O103" s="15">
        <f t="shared" si="24"/>
        <v>0.13270454360772735</v>
      </c>
      <c r="P103" s="27"/>
      <c r="Q103" s="28" t="e">
        <f t="shared" si="25"/>
        <v>#DIV/0!</v>
      </c>
    </row>
    <row r="104" spans="1:17" ht="15.75" hidden="1" customHeight="1" x14ac:dyDescent="0.25">
      <c r="A104" s="67">
        <v>103</v>
      </c>
      <c r="B104" s="67">
        <v>24</v>
      </c>
      <c r="C104" s="82" t="str">
        <f>[1]ΑΝΤΙΣΤΟΙΧΙΣΗ!L210</f>
        <v>Εξοδα εκθέσεων και επιδείξεων</v>
      </c>
      <c r="D104" s="79">
        <f>'[1]2025_60-69 ΕΞΟΔΑ+ΟΜ 2'!K60</f>
        <v>0</v>
      </c>
      <c r="E104" s="15" t="e">
        <f t="shared" si="19"/>
        <v>#DIV/0!</v>
      </c>
      <c r="F104" s="79">
        <f>'[1]2025 Ιούλιος'!F104+'[1]2025 Αύγουστος'!D104</f>
        <v>0</v>
      </c>
      <c r="G104" s="15">
        <f t="shared" si="20"/>
        <v>0</v>
      </c>
      <c r="H104" s="14"/>
      <c r="I104" s="26" t="e">
        <f t="shared" si="21"/>
        <v>#DIV/0!</v>
      </c>
      <c r="J104" s="27"/>
      <c r="K104" s="27" t="e">
        <f t="shared" si="22"/>
        <v>#DIV/0!</v>
      </c>
      <c r="L104" s="79">
        <f>'[1]2024_60-69 ΕΞΟΔΑ+ΟΜ 2'!K58</f>
        <v>0</v>
      </c>
      <c r="M104" s="15">
        <f t="shared" si="23"/>
        <v>0</v>
      </c>
      <c r="N104" s="10">
        <f>L104+'[1]2025 Ιούλιος'!N104</f>
        <v>0</v>
      </c>
      <c r="O104" s="15">
        <f t="shared" si="24"/>
        <v>0</v>
      </c>
      <c r="P104" s="27"/>
      <c r="Q104" s="28" t="e">
        <f t="shared" si="25"/>
        <v>#DIV/0!</v>
      </c>
    </row>
    <row r="105" spans="1:17" ht="31.5" customHeight="1" x14ac:dyDescent="0.25">
      <c r="A105" s="67">
        <v>104</v>
      </c>
      <c r="B105" s="67">
        <v>25</v>
      </c>
      <c r="C105" s="82" t="str">
        <f>[1]ΑΝΤΙΣΤΟΙΧΙΣΗ!L211</f>
        <v>Αποσβέσεις ( Εξοπλισμού R.DEP. &amp; M.DEP.)</v>
      </c>
      <c r="D105" s="79">
        <f>'[1]2025_60-69 ΕΞΟΔΑ+ΟΜ 2'!K61</f>
        <v>0</v>
      </c>
      <c r="E105" s="15" t="e">
        <f t="shared" si="19"/>
        <v>#DIV/0!</v>
      </c>
      <c r="F105" s="79">
        <f>'[1]2025 Ιούλιος'!F105+'[1]2025 Αύγουστος'!D105</f>
        <v>0</v>
      </c>
      <c r="G105" s="15">
        <f t="shared" si="20"/>
        <v>0</v>
      </c>
      <c r="H105" s="14"/>
      <c r="I105" s="26" t="e">
        <f t="shared" si="21"/>
        <v>#DIV/0!</v>
      </c>
      <c r="J105" s="27"/>
      <c r="K105" s="27" t="e">
        <f t="shared" si="22"/>
        <v>#DIV/0!</v>
      </c>
      <c r="L105" s="79">
        <f>'[1]2024_60-69 ΕΞΟΔΑ+ΟΜ 2'!K59</f>
        <v>0</v>
      </c>
      <c r="M105" s="15">
        <f t="shared" si="23"/>
        <v>0</v>
      </c>
      <c r="N105" s="10">
        <f>L105+'[1]2025 Ιούλιος'!N105</f>
        <v>0</v>
      </c>
      <c r="O105" s="15">
        <f t="shared" si="24"/>
        <v>0</v>
      </c>
      <c r="P105" s="27"/>
      <c r="Q105" s="28" t="e">
        <f t="shared" si="25"/>
        <v>#DIV/0!</v>
      </c>
    </row>
    <row r="106" spans="1:17" ht="45" customHeight="1" x14ac:dyDescent="0.25">
      <c r="A106" s="67">
        <v>105</v>
      </c>
      <c r="B106" s="67">
        <v>26</v>
      </c>
      <c r="C106" s="82">
        <f>[1]ΑΝΤΙΣΤΟΙΧΙΣΗ!L212</f>
        <v>0</v>
      </c>
      <c r="D106" s="79"/>
      <c r="E106" s="15"/>
      <c r="F106" s="79"/>
      <c r="G106" s="15"/>
      <c r="H106" s="14"/>
      <c r="I106" s="26"/>
      <c r="J106" s="27"/>
      <c r="K106" s="27"/>
      <c r="L106" s="79"/>
      <c r="M106" s="15"/>
      <c r="N106" s="27"/>
      <c r="O106" s="27"/>
      <c r="P106" s="27"/>
      <c r="Q106" s="28"/>
    </row>
    <row r="107" spans="1:17" ht="30" customHeight="1" x14ac:dyDescent="0.25">
      <c r="A107" s="67">
        <v>106</v>
      </c>
      <c r="B107" s="67">
        <v>27</v>
      </c>
      <c r="C107" s="82">
        <f>[1]ΑΝΤΙΣΤΟΙΧΙΣΗ!L213</f>
        <v>0</v>
      </c>
      <c r="D107" s="79"/>
      <c r="E107" s="15"/>
      <c r="F107" s="79"/>
      <c r="G107" s="15"/>
      <c r="H107" s="14"/>
      <c r="I107" s="26"/>
      <c r="J107" s="27"/>
      <c r="K107" s="27"/>
      <c r="L107" s="79"/>
      <c r="M107" s="15"/>
      <c r="N107" s="27"/>
      <c r="O107" s="27"/>
      <c r="P107" s="27"/>
      <c r="Q107" s="28"/>
    </row>
    <row r="108" spans="1:17" ht="15" customHeight="1" x14ac:dyDescent="0.25">
      <c r="A108" s="67">
        <v>107</v>
      </c>
      <c r="B108" s="67">
        <v>28</v>
      </c>
      <c r="C108" s="82">
        <f>[1]ΑΝΤΙΣΤΟΙΧΙΣΗ!L214</f>
        <v>0</v>
      </c>
      <c r="D108" s="79"/>
      <c r="E108" s="15"/>
      <c r="F108" s="79"/>
      <c r="G108" s="15"/>
      <c r="H108" s="14"/>
      <c r="I108" s="26"/>
      <c r="J108" s="27"/>
      <c r="K108" s="27"/>
      <c r="L108" s="79"/>
      <c r="M108" s="15"/>
      <c r="N108" s="27"/>
      <c r="O108" s="27"/>
      <c r="P108" s="27"/>
      <c r="Q108" s="28"/>
    </row>
    <row r="109" spans="1:17" ht="28.5" customHeight="1" x14ac:dyDescent="0.25">
      <c r="A109" s="67">
        <v>108</v>
      </c>
      <c r="B109" s="67">
        <v>29</v>
      </c>
      <c r="C109" s="82">
        <f>[1]ΑΝΤΙΣΤΟΙΧΙΣΗ!L215</f>
        <v>0</v>
      </c>
      <c r="D109" s="79"/>
      <c r="E109" s="15"/>
      <c r="F109" s="79"/>
      <c r="G109" s="15"/>
      <c r="H109" s="14"/>
      <c r="I109" s="12"/>
      <c r="J109" s="83"/>
      <c r="K109" s="11"/>
      <c r="L109" s="79"/>
      <c r="M109" s="15"/>
      <c r="N109" s="83"/>
      <c r="O109" s="83"/>
      <c r="P109" s="83"/>
      <c r="Q109" s="28"/>
    </row>
    <row r="110" spans="1:17" ht="15" customHeight="1" x14ac:dyDescent="0.25">
      <c r="A110" s="67">
        <v>109</v>
      </c>
      <c r="B110" s="67">
        <v>30</v>
      </c>
      <c r="C110" s="84">
        <f>[1]ΑΝΤΙΣΤΟΙΧΙΣΗ!L216</f>
        <v>0</v>
      </c>
      <c r="D110" s="79"/>
      <c r="E110" s="15"/>
      <c r="F110" s="79"/>
      <c r="G110" s="15"/>
      <c r="H110" s="14"/>
      <c r="I110" s="12"/>
      <c r="J110" s="83"/>
      <c r="K110" s="11"/>
      <c r="L110" s="79"/>
      <c r="M110" s="15"/>
      <c r="N110" s="83"/>
      <c r="O110" s="83"/>
      <c r="P110" s="83"/>
      <c r="Q110" s="28"/>
    </row>
    <row r="111" spans="1:17" ht="15" customHeight="1" x14ac:dyDescent="0.25">
      <c r="A111" s="60">
        <v>110</v>
      </c>
      <c r="B111" s="60"/>
      <c r="C111" s="20" t="s">
        <v>41</v>
      </c>
      <c r="D111" s="7">
        <f>'[1]2025_60-69 ΕΞΟΔΑ+ΟΜ 2'!K36</f>
        <v>0</v>
      </c>
      <c r="E111" s="8"/>
      <c r="F111" s="7">
        <f>'[1]2025_60-69 ΕΞΟΔΑ+ΟΜ 2'!X36</f>
        <v>46297.340000000004</v>
      </c>
      <c r="G111" s="8"/>
      <c r="H111" s="7">
        <f>SUM(H81:H110)</f>
        <v>0</v>
      </c>
      <c r="I111" s="8"/>
      <c r="J111" s="7">
        <f>SUM(J81:J110)</f>
        <v>0</v>
      </c>
      <c r="K111" s="8"/>
      <c r="L111" s="7">
        <f>SUM(L81:L110)</f>
        <v>9594.7999999999993</v>
      </c>
      <c r="M111" s="8"/>
      <c r="N111" s="7">
        <f>SUM(N81:N110)</f>
        <v>54516.37000000001</v>
      </c>
      <c r="O111" s="8"/>
      <c r="P111" s="7">
        <f>SUM(P81:P110)</f>
        <v>0</v>
      </c>
      <c r="Q111" s="8"/>
    </row>
    <row r="112" spans="1:17" ht="15" customHeight="1" x14ac:dyDescent="0.25">
      <c r="A112" s="60">
        <v>111</v>
      </c>
      <c r="B112" s="60"/>
      <c r="C112" s="22" t="s">
        <v>18</v>
      </c>
      <c r="D112" s="7">
        <f>D80-D111</f>
        <v>0</v>
      </c>
      <c r="E112" s="8"/>
      <c r="F112" s="7">
        <f>F80-F111</f>
        <v>0</v>
      </c>
      <c r="G112" s="8"/>
      <c r="H112" s="7">
        <f>H80-H111</f>
        <v>0</v>
      </c>
      <c r="I112" s="8"/>
      <c r="J112" s="7">
        <f>J80-J111</f>
        <v>0</v>
      </c>
      <c r="K112" s="8"/>
      <c r="L112" s="7">
        <f>L80-L111</f>
        <v>0</v>
      </c>
      <c r="M112" s="8"/>
      <c r="N112" s="7">
        <f>N80-N111</f>
        <v>0</v>
      </c>
      <c r="O112" s="8"/>
      <c r="P112" s="7">
        <f>P80-P111</f>
        <v>0</v>
      </c>
      <c r="Q112" s="8"/>
    </row>
    <row r="113" spans="1:17" ht="15" customHeight="1" x14ac:dyDescent="0.25">
      <c r="A113" s="85">
        <v>112</v>
      </c>
      <c r="B113" s="85"/>
      <c r="C113" s="78" t="s">
        <v>160</v>
      </c>
      <c r="D113" s="181" t="str">
        <f>[1]ΑΝΤΙΣΤΟΙΧΙΣΗ!$F$32</f>
        <v xml:space="preserve">ΠΡΑΓΜΑΤΟΠΟΙΗΘΕΝΤΑ ΜΗΝΟΣ ΤΡΕΧ. ΕΤΟΥΣ </v>
      </c>
      <c r="E113" s="181"/>
      <c r="F113" s="181"/>
      <c r="G113" s="181"/>
      <c r="H113" s="181" t="str">
        <f>[1]ΑΝΤΙΣΤΟΙΧΙΣΗ!$F$35</f>
        <v>ΠΡΟΥΠΟΛΟΓΙΣΜΟΣ ΤΡΕΧΟΝΤΟΣ ΕΤΟΥΣ</v>
      </c>
      <c r="I113" s="181"/>
      <c r="J113" s="181"/>
      <c r="K113" s="181"/>
      <c r="L113" s="181" t="str">
        <f>[1]ΑΝΤΙΣΤΟΙΧΙΣΗ!$F$68</f>
        <v>ΠΡΑΓΜΑΤΟΠΟΙΗΘΕΝΤΑ ΠΡΟΗΓΟΥΜΕΝΟΥ ΕΤΟΥΣ</v>
      </c>
      <c r="M113" s="181"/>
      <c r="N113" s="181"/>
      <c r="O113" s="181">
        <f>[1]ΑΝΤΙΣΤΟΙΧΙΣΗ!$D$33</f>
        <v>2024</v>
      </c>
      <c r="P113" s="182" t="str">
        <f>[1]ΑΝΤΙΣΤΟΙΧΙΣΗ!$F$100</f>
        <v xml:space="preserve">ΣΥΓΚΡΙΣΕΙΣ </v>
      </c>
      <c r="Q113" s="182">
        <f>[1]ΑΝΤΙΣΤΟΙΧΙΣΗ!$H$141</f>
        <v>2024</v>
      </c>
    </row>
    <row r="114" spans="1:17" ht="15" customHeight="1" x14ac:dyDescent="0.25">
      <c r="A114" s="60"/>
      <c r="B114" s="19"/>
      <c r="C114" s="5" t="s">
        <v>161</v>
      </c>
      <c r="D114" s="179" t="str">
        <f>[1]ΑΝΤΙΣΤΟΙΧΙΣΗ!$F$113</f>
        <v xml:space="preserve">ΑΥΓΟΥΣΤΟΣ ΤΡΕΧΟΝ ΕΤΟΣ </v>
      </c>
      <c r="E114" s="179"/>
      <c r="F114" s="179"/>
      <c r="G114" s="61">
        <f>[1]ΑΝΤΙΣΤΟΙΧΙΣΗ!$D$34</f>
        <v>2025</v>
      </c>
      <c r="H114" s="179" t="str">
        <f>[1]ΑΝΤΙΣΤΟΙΧΙΣΗ!$F$113</f>
        <v xml:space="preserve">ΑΥΓΟΥΣΤΟΣ ΤΡΕΧΟΝ ΕΤΟΣ </v>
      </c>
      <c r="I114" s="179"/>
      <c r="J114" s="179"/>
      <c r="K114" s="61">
        <f>[1]ΑΝΤΙΣΤΟΙΧΙΣΗ!$D$34</f>
        <v>2025</v>
      </c>
      <c r="L114" s="179" t="str">
        <f>[1]ΑΝΤΙΣΤΟΙΧΙΣΗ!$F$127</f>
        <v>ΑΥΓΟΥΣΤΟΣ ΠΡΟΗΓΟΥΜΕΝΟΥ ΕΤΟΥΣ</v>
      </c>
      <c r="M114" s="179"/>
      <c r="N114" s="179"/>
      <c r="O114" s="61">
        <f>[1]ΑΝΤΙΣΤΟΙΧΙΣΗ!$D$33</f>
        <v>2024</v>
      </c>
      <c r="P114" s="179"/>
      <c r="Q114" s="179"/>
    </row>
    <row r="115" spans="1:17" ht="28.5" customHeight="1" x14ac:dyDescent="0.25">
      <c r="A115" s="69">
        <v>114</v>
      </c>
      <c r="B115" s="69" t="s">
        <v>42</v>
      </c>
      <c r="C115" s="62" t="s">
        <v>20</v>
      </c>
      <c r="D115" s="62" t="s">
        <v>166</v>
      </c>
      <c r="E115" s="63" t="s">
        <v>35</v>
      </c>
      <c r="F115" s="63" t="s">
        <v>36</v>
      </c>
      <c r="G115" s="63" t="s">
        <v>27</v>
      </c>
      <c r="H115" s="63" t="s">
        <v>38</v>
      </c>
      <c r="I115" s="63" t="s">
        <v>39</v>
      </c>
      <c r="J115" s="63" t="s">
        <v>36</v>
      </c>
      <c r="K115" s="63" t="s">
        <v>37</v>
      </c>
      <c r="L115" s="63" t="s">
        <v>38</v>
      </c>
      <c r="M115" s="63" t="s">
        <v>39</v>
      </c>
      <c r="N115" s="63" t="s">
        <v>36</v>
      </c>
      <c r="O115" s="63" t="s">
        <v>27</v>
      </c>
      <c r="P115" s="63" t="s">
        <v>28</v>
      </c>
      <c r="Q115" s="63" t="s">
        <v>40</v>
      </c>
    </row>
    <row r="116" spans="1:17" ht="28.5" customHeight="1" x14ac:dyDescent="0.25">
      <c r="A116" s="60"/>
      <c r="B116" s="19" t="s">
        <v>2</v>
      </c>
      <c r="C116" s="6" t="s">
        <v>167</v>
      </c>
      <c r="D116" s="7">
        <f>SUM(D117:D156)</f>
        <v>777.67000000000007</v>
      </c>
      <c r="E116" s="8"/>
      <c r="F116" s="7">
        <f>SUM(F117:F156)</f>
        <v>49678.5</v>
      </c>
      <c r="G116" s="8"/>
      <c r="H116" s="7">
        <f>SUM(H117:H156)</f>
        <v>0</v>
      </c>
      <c r="I116" s="8"/>
      <c r="J116" s="7">
        <f>SUM(J117:J156)</f>
        <v>0</v>
      </c>
      <c r="K116" s="8"/>
      <c r="L116" s="7">
        <f>SUM(L117:L156)</f>
        <v>7984.8899999999994</v>
      </c>
      <c r="M116" s="8"/>
      <c r="N116" s="7">
        <f>SUM(N117:N156)</f>
        <v>65064.630000000012</v>
      </c>
      <c r="O116" s="8"/>
      <c r="P116" s="7">
        <f>SUM(P117:P156)</f>
        <v>0</v>
      </c>
      <c r="Q116" s="8"/>
    </row>
    <row r="117" spans="1:17" ht="28.5" customHeight="1" x14ac:dyDescent="0.25">
      <c r="A117" s="67">
        <v>59</v>
      </c>
      <c r="B117" s="67">
        <v>1</v>
      </c>
      <c r="C117" s="44" t="str">
        <f>[1]ΑΝΤΙΣΤΟΙΧΙΣΗ!O187</f>
        <v>Μικτές Αποδοχές (Α.Κ.Διοικ.)</v>
      </c>
      <c r="D117" s="14">
        <f>'[1]2025_60-69 ΕΞΟΔΑ+ΟΜ 2'!K74</f>
        <v>0</v>
      </c>
      <c r="E117" s="15">
        <f>D117/$D$116</f>
        <v>0</v>
      </c>
      <c r="F117" s="10">
        <f>D117+'[1]2025 Ιούλιος'!F117</f>
        <v>6449.25</v>
      </c>
      <c r="G117" s="15">
        <f>F117/$F$116</f>
        <v>0.12981974093420695</v>
      </c>
      <c r="H117" s="14"/>
      <c r="I117" s="29" t="e">
        <f>H117/$H$116</f>
        <v>#DIV/0!</v>
      </c>
      <c r="J117" s="10"/>
      <c r="K117" s="10" t="e">
        <f>J117/$J$116</f>
        <v>#DIV/0!</v>
      </c>
      <c r="L117" s="14">
        <f>'[1]2024_60-69 ΕΞΟΔΑ+ΟΜ 2'!K66</f>
        <v>1618.5</v>
      </c>
      <c r="M117" s="15">
        <f>L117/$L$116</f>
        <v>0.20269534082498319</v>
      </c>
      <c r="N117" s="10">
        <f>L117+'[1]2025 Ιούλιος'!N117</f>
        <v>10297.27</v>
      </c>
      <c r="O117" s="15">
        <f>N117/$N$116</f>
        <v>0.15826217716138552</v>
      </c>
      <c r="P117" s="10"/>
      <c r="Q117" s="30" t="e">
        <f t="shared" ref="Q117:Q153" si="26">SUM(D117:P117)</f>
        <v>#DIV/0!</v>
      </c>
    </row>
    <row r="118" spans="1:17" ht="15" customHeight="1" x14ac:dyDescent="0.25">
      <c r="A118" s="67">
        <v>60</v>
      </c>
      <c r="B118" s="67">
        <v>2</v>
      </c>
      <c r="C118" s="71" t="str">
        <f>[1]ΑΝΤΙΣΤΟΙΧΙΣΗ!O188</f>
        <v>Ασφαλιστικές εισφορές  (Α.Κ.Διοικ.)</v>
      </c>
      <c r="D118" s="14">
        <f>'[1]2025_60-69 ΕΞΟΔΑ+ΟΜ 2'!K75</f>
        <v>0</v>
      </c>
      <c r="E118" s="15">
        <f t="shared" ref="E118:E153" si="27">D118/$D$116</f>
        <v>0</v>
      </c>
      <c r="F118" s="10">
        <f>D118+'[1]2025 Ιούλιος'!F118</f>
        <v>1329.02</v>
      </c>
      <c r="G118" s="15">
        <f t="shared" ref="G118:G153" si="28">F118/$F$116</f>
        <v>2.6752418048048954E-2</v>
      </c>
      <c r="H118" s="14"/>
      <c r="I118" s="29" t="e">
        <f t="shared" ref="I118:I153" si="29">H118/$H$116</f>
        <v>#DIV/0!</v>
      </c>
      <c r="J118" s="10"/>
      <c r="K118" s="10" t="e">
        <f t="shared" ref="K118:K153" si="30">J118/$J$116</f>
        <v>#DIV/0!</v>
      </c>
      <c r="L118" s="14">
        <f>'[1]2024_60-69 ΕΞΟΔΑ+ΟΜ 2'!K67</f>
        <v>380.76</v>
      </c>
      <c r="M118" s="15">
        <f t="shared" ref="M118:M153" si="31">L118/$L$116</f>
        <v>4.7685065166833858E-2</v>
      </c>
      <c r="N118" s="10">
        <f>L118+'[1]2025 Ιούλιος'!N118</f>
        <v>2207.91</v>
      </c>
      <c r="O118" s="15">
        <f t="shared" ref="O118:O153" si="32">N118/$N$116</f>
        <v>3.3934105212002276E-2</v>
      </c>
      <c r="P118" s="10"/>
      <c r="Q118" s="30" t="e">
        <f t="shared" si="26"/>
        <v>#DIV/0!</v>
      </c>
    </row>
    <row r="119" spans="1:17" ht="28.5" customHeight="1" x14ac:dyDescent="0.25">
      <c r="A119" s="67">
        <v>61</v>
      </c>
      <c r="B119" s="67">
        <v>3</v>
      </c>
      <c r="C119" s="46" t="str">
        <f>[1]ΑΝΤΙΣΤΟΙΧΙΣΗ!O189</f>
        <v xml:space="preserve">Ενοίκια  Έδρας </v>
      </c>
      <c r="D119" s="14">
        <f>'[1]2025_60-69 ΕΞΟΔΑ+ΟΜ 2'!K76</f>
        <v>0</v>
      </c>
      <c r="E119" s="15">
        <f t="shared" si="27"/>
        <v>0</v>
      </c>
      <c r="F119" s="10">
        <f>D119+'[1]2025 Ιούλιος'!F119</f>
        <v>4377.5</v>
      </c>
      <c r="G119" s="15">
        <f t="shared" si="28"/>
        <v>8.8116589671588308E-2</v>
      </c>
      <c r="H119" s="14"/>
      <c r="I119" s="29" t="e">
        <f t="shared" si="29"/>
        <v>#DIV/0!</v>
      </c>
      <c r="J119" s="10"/>
      <c r="K119" s="10" t="e">
        <f t="shared" si="30"/>
        <v>#DIV/0!</v>
      </c>
      <c r="L119" s="14">
        <f>'[1]2024_60-69 ΕΞΟΔΑ+ΟΜ 2'!K68</f>
        <v>875.5</v>
      </c>
      <c r="M119" s="15">
        <f t="shared" si="31"/>
        <v>0.10964459122166993</v>
      </c>
      <c r="N119" s="10">
        <f>L119+'[1]2025 Ιούλιος'!N119</f>
        <v>6851</v>
      </c>
      <c r="O119" s="15">
        <f t="shared" si="32"/>
        <v>0.1052953040692001</v>
      </c>
      <c r="P119" s="10"/>
      <c r="Q119" s="30" t="e">
        <f t="shared" si="26"/>
        <v>#DIV/0!</v>
      </c>
    </row>
    <row r="120" spans="1:17" ht="28.5" customHeight="1" x14ac:dyDescent="0.25">
      <c r="A120" s="67">
        <v>62</v>
      </c>
      <c r="B120" s="67">
        <v>4</v>
      </c>
      <c r="C120" s="46" t="str">
        <f>[1]ΑΝΤΙΣΤΟΙΧΙΣΗ!O190</f>
        <v>Ενοίκιο Αποθήκης Β</v>
      </c>
      <c r="D120" s="14">
        <f>'[1]2025_60-69 ΕΞΟΔΑ+ΟΜ 2'!K77</f>
        <v>0</v>
      </c>
      <c r="E120" s="15">
        <f t="shared" si="27"/>
        <v>0</v>
      </c>
      <c r="F120" s="10">
        <f>D120+'[1]2025 Ιούλιος'!F120</f>
        <v>0</v>
      </c>
      <c r="G120" s="15">
        <f t="shared" si="28"/>
        <v>0</v>
      </c>
      <c r="H120" s="14"/>
      <c r="I120" s="29" t="e">
        <f t="shared" si="29"/>
        <v>#DIV/0!</v>
      </c>
      <c r="J120" s="10"/>
      <c r="K120" s="10" t="e">
        <f t="shared" si="30"/>
        <v>#DIV/0!</v>
      </c>
      <c r="L120" s="14">
        <f>'[1]2024_60-69 ΕΞΟΔΑ+ΟΜ 2'!K69</f>
        <v>0</v>
      </c>
      <c r="M120" s="15">
        <f t="shared" si="31"/>
        <v>0</v>
      </c>
      <c r="N120" s="10">
        <f>L120+'[1]2025 Ιούλιος'!N120</f>
        <v>0</v>
      </c>
      <c r="O120" s="15">
        <f t="shared" si="32"/>
        <v>0</v>
      </c>
      <c r="P120" s="10"/>
      <c r="Q120" s="30" t="e">
        <f t="shared" si="26"/>
        <v>#DIV/0!</v>
      </c>
    </row>
    <row r="121" spans="1:17" ht="28.5" customHeight="1" x14ac:dyDescent="0.25">
      <c r="A121" s="67">
        <v>63</v>
      </c>
      <c r="B121" s="67">
        <v>5</v>
      </c>
      <c r="C121" s="46" t="str">
        <f>[1]ΑΝΤΙΣΤΟΙΧΙΣΗ!O191</f>
        <v>Ενοίκιο Αποθήκης Α</v>
      </c>
      <c r="D121" s="14">
        <f>'[1]2025_60-69 ΕΞΟΔΑ+ΟΜ 2'!K78</f>
        <v>0</v>
      </c>
      <c r="E121" s="15">
        <f t="shared" si="27"/>
        <v>0</v>
      </c>
      <c r="F121" s="10">
        <f>D121+'[1]2025 Ιούλιος'!F121</f>
        <v>1242.75</v>
      </c>
      <c r="G121" s="15">
        <f t="shared" si="28"/>
        <v>2.5015851927896373E-2</v>
      </c>
      <c r="H121" s="14"/>
      <c r="I121" s="29" t="e">
        <f t="shared" si="29"/>
        <v>#DIV/0!</v>
      </c>
      <c r="J121" s="10"/>
      <c r="K121" s="10" t="e">
        <f t="shared" si="30"/>
        <v>#DIV/0!</v>
      </c>
      <c r="L121" s="14">
        <f>'[1]2024_60-69 ΕΞΟΔΑ+ΟΜ 2'!K70</f>
        <v>241.31</v>
      </c>
      <c r="M121" s="15">
        <f t="shared" si="31"/>
        <v>3.022082959189169E-2</v>
      </c>
      <c r="N121" s="10">
        <f>L121+'[1]2025 Ιούλιος'!N121</f>
        <v>1930.4799999999998</v>
      </c>
      <c r="O121" s="15">
        <f t="shared" si="32"/>
        <v>2.9670191008540268E-2</v>
      </c>
      <c r="P121" s="10"/>
      <c r="Q121" s="30" t="e">
        <f t="shared" si="26"/>
        <v>#DIV/0!</v>
      </c>
    </row>
    <row r="122" spans="1:17" ht="15" customHeight="1" x14ac:dyDescent="0.25">
      <c r="A122" s="67">
        <v>64</v>
      </c>
      <c r="B122" s="67">
        <v>6</v>
      </c>
      <c r="C122" s="46" t="str">
        <f>[1]ΑΝΤΙΣΤΟΙΧΙΣΗ!O192</f>
        <v>Ενοίκιο Αριστοφάνους 1</v>
      </c>
      <c r="D122" s="14">
        <f>'[1]2025_60-69 ΕΞΟΔΑ+ΟΜ 2'!K79</f>
        <v>0</v>
      </c>
      <c r="E122" s="15">
        <f t="shared" si="27"/>
        <v>0</v>
      </c>
      <c r="F122" s="10">
        <f>D122+'[1]2025 Ιούλιος'!F122</f>
        <v>4826.25</v>
      </c>
      <c r="G122" s="15">
        <f t="shared" si="28"/>
        <v>9.7149672393490136E-2</v>
      </c>
      <c r="H122" s="14"/>
      <c r="I122" s="29" t="e">
        <f t="shared" si="29"/>
        <v>#DIV/0!</v>
      </c>
      <c r="J122" s="10"/>
      <c r="K122" s="10" t="e">
        <f t="shared" si="30"/>
        <v>#DIV/0!</v>
      </c>
      <c r="L122" s="14">
        <f>'[1]2024_60-69 ΕΞΟΔΑ+ΟΜ 2'!K71</f>
        <v>965.25</v>
      </c>
      <c r="M122" s="15">
        <f t="shared" si="31"/>
        <v>0.12088457073297192</v>
      </c>
      <c r="N122" s="10">
        <f>L122+'[1]2025 Ιούλιος'!N122</f>
        <v>7722</v>
      </c>
      <c r="O122" s="15">
        <f t="shared" si="32"/>
        <v>0.11868199358084414</v>
      </c>
      <c r="P122" s="10"/>
      <c r="Q122" s="30" t="e">
        <f t="shared" si="26"/>
        <v>#DIV/0!</v>
      </c>
    </row>
    <row r="123" spans="1:17" ht="15" customHeight="1" x14ac:dyDescent="0.25">
      <c r="A123" s="67">
        <v>65</v>
      </c>
      <c r="B123" s="67">
        <v>7</v>
      </c>
      <c r="C123" s="46" t="str">
        <f>[1]ΑΝΤΙΣΤΟΙΧΙΣΗ!O193</f>
        <v xml:space="preserve">Χαρτόσημο ενοικίου Έδρας </v>
      </c>
      <c r="D123" s="14">
        <f>'[1]2025_60-69 ΕΞΟΔΑ+ΟΜ 2'!K80</f>
        <v>0</v>
      </c>
      <c r="E123" s="15">
        <f t="shared" si="27"/>
        <v>0</v>
      </c>
      <c r="F123" s="10">
        <f>D123+'[1]2025 Ιούλιος'!F123</f>
        <v>157.6</v>
      </c>
      <c r="G123" s="15">
        <f t="shared" si="28"/>
        <v>3.1723985224996728E-3</v>
      </c>
      <c r="H123" s="14"/>
      <c r="I123" s="29" t="e">
        <f t="shared" si="29"/>
        <v>#DIV/0!</v>
      </c>
      <c r="J123" s="10"/>
      <c r="K123" s="10" t="e">
        <f t="shared" si="30"/>
        <v>#DIV/0!</v>
      </c>
      <c r="L123" s="14">
        <f>'[1]2024_60-69 ΕΞΟΔΑ+ΟΜ 2'!K72</f>
        <v>31.52</v>
      </c>
      <c r="M123" s="15">
        <f t="shared" si="31"/>
        <v>3.9474557570611498E-3</v>
      </c>
      <c r="N123" s="10">
        <f>L123+'[1]2025 Ιούλιος'!N123</f>
        <v>246.64000000000001</v>
      </c>
      <c r="O123" s="15">
        <f t="shared" si="32"/>
        <v>3.7906924238253559E-3</v>
      </c>
      <c r="P123" s="10"/>
      <c r="Q123" s="30" t="e">
        <f t="shared" si="26"/>
        <v>#DIV/0!</v>
      </c>
    </row>
    <row r="124" spans="1:17" ht="28.5" customHeight="1" x14ac:dyDescent="0.25">
      <c r="A124" s="67">
        <v>66</v>
      </c>
      <c r="B124" s="67">
        <v>8</v>
      </c>
      <c r="C124" s="46" t="str">
        <f>[1]ΑΝΤΙΣΤΟΙΧΙΣΗ!O194</f>
        <v xml:space="preserve">Χαρτόσημο Ενοικίου Αποθήκης Α </v>
      </c>
      <c r="D124" s="14">
        <f>'[1]2025_60-69 ΕΞΟΔΑ+ΟΜ 2'!K81</f>
        <v>0</v>
      </c>
      <c r="E124" s="15">
        <f t="shared" si="27"/>
        <v>0</v>
      </c>
      <c r="F124" s="10">
        <f>D124+'[1]2025 Ιούλιος'!F124</f>
        <v>44.75</v>
      </c>
      <c r="G124" s="15">
        <f t="shared" si="28"/>
        <v>9.0079209315901249E-4</v>
      </c>
      <c r="H124" s="14"/>
      <c r="I124" s="29" t="e">
        <f t="shared" si="29"/>
        <v>#DIV/0!</v>
      </c>
      <c r="J124" s="10"/>
      <c r="K124" s="10" t="e">
        <f t="shared" si="30"/>
        <v>#DIV/0!</v>
      </c>
      <c r="L124" s="14">
        <f>'[1]2024_60-69 ΕΞΟΔΑ+ΟΜ 2'!K73</f>
        <v>8.69</v>
      </c>
      <c r="M124" s="15">
        <f t="shared" si="31"/>
        <v>1.0883055370831658E-3</v>
      </c>
      <c r="N124" s="10">
        <f>L124+'[1]2025 Ιούλιος'!N124</f>
        <v>69.52</v>
      </c>
      <c r="O124" s="15">
        <f t="shared" si="32"/>
        <v>1.0684760675654342E-3</v>
      </c>
      <c r="P124" s="10"/>
      <c r="Q124" s="30" t="e">
        <f t="shared" si="26"/>
        <v>#DIV/0!</v>
      </c>
    </row>
    <row r="125" spans="1:17" ht="15" customHeight="1" x14ac:dyDescent="0.25">
      <c r="A125" s="67">
        <v>67</v>
      </c>
      <c r="B125" s="67">
        <v>9</v>
      </c>
      <c r="C125" s="46" t="str">
        <f>[1]ΑΝΤΙΣΤΟΙΧΙΣΗ!O195</f>
        <v xml:space="preserve">Χαρτόσημο Ενοικίου Αποθήκης Β </v>
      </c>
      <c r="D125" s="14">
        <f>'[1]2025_60-69 ΕΞΟΔΑ+ΟΜ 2'!K82</f>
        <v>0</v>
      </c>
      <c r="E125" s="15">
        <f t="shared" si="27"/>
        <v>0</v>
      </c>
      <c r="F125" s="10">
        <f>D125+'[1]2025 Ιούλιος'!F125</f>
        <v>0</v>
      </c>
      <c r="G125" s="15">
        <f t="shared" si="28"/>
        <v>0</v>
      </c>
      <c r="H125" s="14"/>
      <c r="I125" s="29" t="e">
        <f t="shared" si="29"/>
        <v>#DIV/0!</v>
      </c>
      <c r="J125" s="10"/>
      <c r="K125" s="10" t="e">
        <f t="shared" si="30"/>
        <v>#DIV/0!</v>
      </c>
      <c r="L125" s="14">
        <f>'[1]2024_60-69 ΕΞΟΔΑ+ΟΜ 2'!K74</f>
        <v>0</v>
      </c>
      <c r="M125" s="15">
        <f t="shared" si="31"/>
        <v>0</v>
      </c>
      <c r="N125" s="10">
        <f>L125+'[1]2025 Ιούλιος'!N125</f>
        <v>0</v>
      </c>
      <c r="O125" s="15">
        <f t="shared" si="32"/>
        <v>0</v>
      </c>
      <c r="P125" s="10"/>
      <c r="Q125" s="30" t="e">
        <f t="shared" si="26"/>
        <v>#DIV/0!</v>
      </c>
    </row>
    <row r="126" spans="1:17" ht="28.5" customHeight="1" x14ac:dyDescent="0.25">
      <c r="A126" s="67">
        <v>68</v>
      </c>
      <c r="B126" s="67">
        <v>10</v>
      </c>
      <c r="C126" s="46" t="str">
        <f>[1]ΑΝΤΙΣΤΟΙΧΙΣΗ!O196</f>
        <v>Χαρτόσημο Ενοικίου Αριστοφάνους 1</v>
      </c>
      <c r="D126" s="14">
        <f>'[1]2025_60-69 ΕΞΟΔΑ+ΟΜ 2'!K83</f>
        <v>0</v>
      </c>
      <c r="E126" s="15">
        <f t="shared" si="27"/>
        <v>0</v>
      </c>
      <c r="F126" s="10">
        <f>D126+'[1]2025 Ιούλιος'!F126</f>
        <v>173.75</v>
      </c>
      <c r="G126" s="15">
        <f t="shared" si="28"/>
        <v>3.4974888533268918E-3</v>
      </c>
      <c r="H126" s="14"/>
      <c r="I126" s="29" t="e">
        <f t="shared" si="29"/>
        <v>#DIV/0!</v>
      </c>
      <c r="J126" s="10"/>
      <c r="K126" s="10" t="e">
        <f t="shared" si="30"/>
        <v>#DIV/0!</v>
      </c>
      <c r="L126" s="14">
        <f>'[1]2024_60-69 ΕΞΟΔΑ+ΟΜ 2'!K75</f>
        <v>34.75</v>
      </c>
      <c r="M126" s="15">
        <f t="shared" si="31"/>
        <v>4.3519697829275047E-3</v>
      </c>
      <c r="N126" s="10">
        <f>L126+'[1]2025 Ιούλιος'!N126</f>
        <v>278</v>
      </c>
      <c r="O126" s="15">
        <f t="shared" si="32"/>
        <v>4.2726747235786932E-3</v>
      </c>
      <c r="P126" s="10"/>
      <c r="Q126" s="30" t="e">
        <f t="shared" si="26"/>
        <v>#DIV/0!</v>
      </c>
    </row>
    <row r="127" spans="1:17" ht="15" customHeight="1" x14ac:dyDescent="0.25">
      <c r="A127" s="67">
        <v>69</v>
      </c>
      <c r="B127" s="67">
        <v>11</v>
      </c>
      <c r="C127" s="46" t="str">
        <f>[1]ΑΝΤΙΣΤΟΙΧΙΣΗ!O197</f>
        <v xml:space="preserve">Κοινόχρηστες Δαπάνες Έδρας </v>
      </c>
      <c r="D127" s="14">
        <f>'[1]2025_60-69 ΕΞΟΔΑ+ΟΜ 2'!K84</f>
        <v>0</v>
      </c>
      <c r="E127" s="15">
        <f t="shared" si="27"/>
        <v>0</v>
      </c>
      <c r="F127" s="10">
        <f>D127+'[1]2025 Ιούλιος'!F127</f>
        <v>0</v>
      </c>
      <c r="G127" s="15">
        <f t="shared" si="28"/>
        <v>0</v>
      </c>
      <c r="H127" s="14"/>
      <c r="I127" s="29" t="e">
        <f t="shared" si="29"/>
        <v>#DIV/0!</v>
      </c>
      <c r="J127" s="10"/>
      <c r="K127" s="10" t="e">
        <f t="shared" si="30"/>
        <v>#DIV/0!</v>
      </c>
      <c r="L127" s="14">
        <f>'[1]2024_60-69 ΕΞΟΔΑ+ΟΜ 2'!K76</f>
        <v>0</v>
      </c>
      <c r="M127" s="15">
        <f t="shared" si="31"/>
        <v>0</v>
      </c>
      <c r="N127" s="10">
        <f>L127+'[1]2025 Ιούλιος'!N127</f>
        <v>0</v>
      </c>
      <c r="O127" s="15">
        <f t="shared" si="32"/>
        <v>0</v>
      </c>
      <c r="P127" s="10"/>
      <c r="Q127" s="30" t="e">
        <f t="shared" si="26"/>
        <v>#DIV/0!</v>
      </c>
    </row>
    <row r="128" spans="1:17" ht="15" customHeight="1" x14ac:dyDescent="0.25">
      <c r="A128" s="67">
        <v>70</v>
      </c>
      <c r="B128" s="67">
        <v>12</v>
      </c>
      <c r="C128" s="46" t="str">
        <f>[1]ΑΝΤΙΣΤΟΙΧΙΣΗ!O198</f>
        <v xml:space="preserve">Κοινόχρηστες Δαπάνες Αποθήκης Α </v>
      </c>
      <c r="D128" s="14">
        <f>'[1]2025_60-69 ΕΞΟΔΑ+ΟΜ 2'!K85</f>
        <v>0</v>
      </c>
      <c r="E128" s="15">
        <f t="shared" si="27"/>
        <v>0</v>
      </c>
      <c r="F128" s="10">
        <f>D128+'[1]2025 Ιούλιος'!F128</f>
        <v>0</v>
      </c>
      <c r="G128" s="15">
        <f t="shared" si="28"/>
        <v>0</v>
      </c>
      <c r="H128" s="14"/>
      <c r="I128" s="29" t="e">
        <f t="shared" si="29"/>
        <v>#DIV/0!</v>
      </c>
      <c r="J128" s="10"/>
      <c r="K128" s="10" t="e">
        <f t="shared" si="30"/>
        <v>#DIV/0!</v>
      </c>
      <c r="L128" s="14">
        <f>'[1]2024_60-69 ΕΞΟΔΑ+ΟΜ 2'!K77</f>
        <v>0</v>
      </c>
      <c r="M128" s="15">
        <f t="shared" si="31"/>
        <v>0</v>
      </c>
      <c r="N128" s="10">
        <f>L128+'[1]2025 Ιούλιος'!N128</f>
        <v>0</v>
      </c>
      <c r="O128" s="15">
        <f t="shared" si="32"/>
        <v>0</v>
      </c>
      <c r="P128" s="10"/>
      <c r="Q128" s="30" t="e">
        <f t="shared" si="26"/>
        <v>#DIV/0!</v>
      </c>
    </row>
    <row r="129" spans="1:17" ht="15" customHeight="1" x14ac:dyDescent="0.25">
      <c r="A129" s="67">
        <v>71</v>
      </c>
      <c r="B129" s="67">
        <v>13</v>
      </c>
      <c r="C129" s="46" t="str">
        <f>[1]ΑΝΤΙΣΤΟΙΧΙΣΗ!O199</f>
        <v xml:space="preserve">Κοινόχρηστες Δαπάνες Αποθήκης Β </v>
      </c>
      <c r="D129" s="14">
        <f>'[1]2025_60-69 ΕΞΟΔΑ+ΟΜ 2'!K86</f>
        <v>0</v>
      </c>
      <c r="E129" s="15">
        <f t="shared" si="27"/>
        <v>0</v>
      </c>
      <c r="F129" s="10">
        <f>D129+'[1]2025 Ιούλιος'!F129</f>
        <v>0</v>
      </c>
      <c r="G129" s="15">
        <f t="shared" si="28"/>
        <v>0</v>
      </c>
      <c r="H129" s="14"/>
      <c r="I129" s="29" t="e">
        <f t="shared" si="29"/>
        <v>#DIV/0!</v>
      </c>
      <c r="J129" s="10"/>
      <c r="K129" s="10" t="e">
        <f t="shared" si="30"/>
        <v>#DIV/0!</v>
      </c>
      <c r="L129" s="14">
        <f>'[1]2024_60-69 ΕΞΟΔΑ+ΟΜ 2'!K78</f>
        <v>0</v>
      </c>
      <c r="M129" s="15">
        <f t="shared" si="31"/>
        <v>0</v>
      </c>
      <c r="N129" s="10">
        <f>L129+'[1]2025 Ιούλιος'!N129</f>
        <v>0</v>
      </c>
      <c r="O129" s="15">
        <f t="shared" si="32"/>
        <v>0</v>
      </c>
      <c r="P129" s="10"/>
      <c r="Q129" s="30" t="e">
        <f t="shared" si="26"/>
        <v>#DIV/0!</v>
      </c>
    </row>
    <row r="130" spans="1:17" ht="15" customHeight="1" x14ac:dyDescent="0.25">
      <c r="A130" s="67">
        <v>72</v>
      </c>
      <c r="B130" s="67">
        <v>14</v>
      </c>
      <c r="C130" s="46" t="str">
        <f>[1]ΑΝΤΙΣΤΟΙΧΙΣΗ!O200</f>
        <v>Κοινόχρηστες Δαπάνες Αριστοφάνους 1</v>
      </c>
      <c r="D130" s="14">
        <f>'[1]2025_60-69 ΕΞΟΔΑ+ΟΜ 2'!K87</f>
        <v>0</v>
      </c>
      <c r="E130" s="15">
        <f t="shared" si="27"/>
        <v>0</v>
      </c>
      <c r="F130" s="10">
        <f>D130+'[1]2025 Ιούλιος'!F130</f>
        <v>172.5</v>
      </c>
      <c r="G130" s="15">
        <f t="shared" si="28"/>
        <v>3.4723270630151876E-3</v>
      </c>
      <c r="H130" s="14"/>
      <c r="I130" s="29" t="e">
        <f t="shared" si="29"/>
        <v>#DIV/0!</v>
      </c>
      <c r="J130" s="10"/>
      <c r="K130" s="10" t="e">
        <f t="shared" si="30"/>
        <v>#DIV/0!</v>
      </c>
      <c r="L130" s="14">
        <f>'[1]2024_60-69 ΕΞΟΔΑ+ΟΜ 2'!K79</f>
        <v>61</v>
      </c>
      <c r="M130" s="15">
        <f t="shared" si="31"/>
        <v>7.6394289714698639E-3</v>
      </c>
      <c r="N130" s="10">
        <f>L130+'[1]2025 Ιούλιος'!N130</f>
        <v>309.5</v>
      </c>
      <c r="O130" s="15">
        <f t="shared" si="32"/>
        <v>4.7568087300273584E-3</v>
      </c>
      <c r="P130" s="10"/>
      <c r="Q130" s="30" t="e">
        <f t="shared" si="26"/>
        <v>#DIV/0!</v>
      </c>
    </row>
    <row r="131" spans="1:17" ht="15" customHeight="1" x14ac:dyDescent="0.25">
      <c r="A131" s="67">
        <v>73</v>
      </c>
      <c r="B131" s="67">
        <v>15</v>
      </c>
      <c r="C131" s="71" t="str">
        <f>[1]ΑΝΤΙΣΤΟΙΧΙΣΗ!O201</f>
        <v xml:space="preserve">Ενέργεια  Έδρας </v>
      </c>
      <c r="D131" s="14">
        <f>'[1]2025_60-69 ΕΞΟΔΑ+ΟΜ 2'!K88</f>
        <v>0</v>
      </c>
      <c r="E131" s="15">
        <f t="shared" si="27"/>
        <v>0</v>
      </c>
      <c r="F131" s="10">
        <f>D131+'[1]2025 Ιούλιος'!F131</f>
        <v>751.64</v>
      </c>
      <c r="G131" s="15">
        <f t="shared" si="28"/>
        <v>1.5130086455911511E-2</v>
      </c>
      <c r="H131" s="14"/>
      <c r="I131" s="29" t="e">
        <f t="shared" si="29"/>
        <v>#DIV/0!</v>
      </c>
      <c r="J131" s="10"/>
      <c r="K131" s="10" t="e">
        <f t="shared" si="30"/>
        <v>#DIV/0!</v>
      </c>
      <c r="L131" s="14">
        <f>'[1]2024_60-69 ΕΞΟΔΑ+ΟΜ 2'!K80</f>
        <v>290.24</v>
      </c>
      <c r="M131" s="15">
        <f t="shared" si="31"/>
        <v>3.6348653519334646E-2</v>
      </c>
      <c r="N131" s="10">
        <f>L131+'[1]2025 Ιούλιος'!N131</f>
        <v>1234.57</v>
      </c>
      <c r="O131" s="15">
        <f t="shared" si="32"/>
        <v>1.8974518106073909E-2</v>
      </c>
      <c r="P131" s="10"/>
      <c r="Q131" s="30" t="e">
        <f t="shared" si="26"/>
        <v>#DIV/0!</v>
      </c>
    </row>
    <row r="132" spans="1:17" ht="15" customHeight="1" x14ac:dyDescent="0.25">
      <c r="A132" s="67">
        <v>74</v>
      </c>
      <c r="B132" s="67">
        <v>16</v>
      </c>
      <c r="C132" s="71" t="str">
        <f>[1]ΑΝΤΙΣΤΟΙΧΙΣΗ!O202</f>
        <v xml:space="preserve">Ενέργεια Αποθήκης Α </v>
      </c>
      <c r="D132" s="14">
        <f>'[1]2025_60-69 ΕΞΟΔΑ+ΟΜ 2'!K89</f>
        <v>0</v>
      </c>
      <c r="E132" s="15">
        <f t="shared" si="27"/>
        <v>0</v>
      </c>
      <c r="F132" s="10">
        <f>D132+'[1]2025 Ιούλιος'!F132</f>
        <v>88.68</v>
      </c>
      <c r="G132" s="15">
        <f t="shared" si="28"/>
        <v>1.785078051873547E-3</v>
      </c>
      <c r="H132" s="14"/>
      <c r="I132" s="29" t="e">
        <f t="shared" si="29"/>
        <v>#DIV/0!</v>
      </c>
      <c r="J132" s="10"/>
      <c r="K132" s="10" t="e">
        <f t="shared" si="30"/>
        <v>#DIV/0!</v>
      </c>
      <c r="L132" s="14">
        <f>'[1]2024_60-69 ΕΞΟΔΑ+ΟΜ 2'!K81</f>
        <v>31.01</v>
      </c>
      <c r="M132" s="15">
        <f t="shared" si="31"/>
        <v>3.8835851213980411E-3</v>
      </c>
      <c r="N132" s="10">
        <f>L132+'[1]2025 Ιούλιος'!N132</f>
        <v>112.54000000000002</v>
      </c>
      <c r="O132" s="15">
        <f t="shared" si="32"/>
        <v>1.7296647963724685E-3</v>
      </c>
      <c r="P132" s="10"/>
      <c r="Q132" s="30" t="e">
        <f t="shared" si="26"/>
        <v>#DIV/0!</v>
      </c>
    </row>
    <row r="133" spans="1:17" ht="57" customHeight="1" x14ac:dyDescent="0.25">
      <c r="A133" s="67">
        <v>75</v>
      </c>
      <c r="B133" s="67">
        <v>17</v>
      </c>
      <c r="C133" s="71" t="str">
        <f>[1]ΑΝΤΙΣΤΟΙΧΙΣΗ!O203</f>
        <v>Ενέργεια Αποθήκης Β (OPERATION)</v>
      </c>
      <c r="D133" s="14">
        <f>'[1]2025_60-69 ΕΞΟΔΑ+ΟΜ 2'!K90</f>
        <v>0</v>
      </c>
      <c r="E133" s="15">
        <f t="shared" si="27"/>
        <v>0</v>
      </c>
      <c r="F133" s="10">
        <f>D133+'[1]2025 Ιούλιος'!F133</f>
        <v>46.31</v>
      </c>
      <c r="G133" s="15">
        <f t="shared" si="28"/>
        <v>9.3219400746801938E-4</v>
      </c>
      <c r="H133" s="14"/>
      <c r="I133" s="29" t="e">
        <f t="shared" si="29"/>
        <v>#DIV/0!</v>
      </c>
      <c r="J133" s="10"/>
      <c r="K133" s="10" t="e">
        <f t="shared" si="30"/>
        <v>#DIV/0!</v>
      </c>
      <c r="L133" s="14">
        <f>'[1]2024_60-69 ΕΞΟΔΑ+ΟΜ 2'!K82</f>
        <v>-3.07</v>
      </c>
      <c r="M133" s="15">
        <f t="shared" si="31"/>
        <v>-3.8447617938381116E-4</v>
      </c>
      <c r="N133" s="10">
        <f>L133+'[1]2025 Ιούλιος'!N133</f>
        <v>31.120000000000005</v>
      </c>
      <c r="O133" s="15">
        <f t="shared" si="32"/>
        <v>4.7829365970420486E-4</v>
      </c>
      <c r="P133" s="10"/>
      <c r="Q133" s="30" t="e">
        <f t="shared" si="26"/>
        <v>#DIV/0!</v>
      </c>
    </row>
    <row r="134" spans="1:17" ht="57" customHeight="1" x14ac:dyDescent="0.25">
      <c r="A134" s="67">
        <v>76</v>
      </c>
      <c r="B134" s="67">
        <v>18</v>
      </c>
      <c r="C134" s="71" t="str">
        <f>[1]ΑΝΤΙΣΤΟΙΧΙΣΗ!O204</f>
        <v>Ενέργεια Αριστοφάνους 1</v>
      </c>
      <c r="D134" s="14">
        <f>'[1]2025_60-69 ΕΞΟΔΑ+ΟΜ 2'!K91</f>
        <v>0</v>
      </c>
      <c r="E134" s="15">
        <f t="shared" si="27"/>
        <v>0</v>
      </c>
      <c r="F134" s="10">
        <f>D134+'[1]2025 Ιούλιος'!F134</f>
        <v>62.370000000000005</v>
      </c>
      <c r="G134" s="15">
        <f t="shared" si="28"/>
        <v>1.2554726893927958E-3</v>
      </c>
      <c r="H134" s="14"/>
      <c r="I134" s="29" t="e">
        <f t="shared" si="29"/>
        <v>#DIV/0!</v>
      </c>
      <c r="J134" s="10"/>
      <c r="K134" s="10" t="e">
        <f t="shared" si="30"/>
        <v>#DIV/0!</v>
      </c>
      <c r="L134" s="14">
        <f>'[1]2024_60-69 ΕΞΟΔΑ+ΟΜ 2'!K83</f>
        <v>-227.12</v>
      </c>
      <c r="M134" s="15">
        <f t="shared" si="31"/>
        <v>-2.8443723081971076E-2</v>
      </c>
      <c r="N134" s="10">
        <f>L134+'[1]2025 Ιούλιος'!N134</f>
        <v>45.100000000000023</v>
      </c>
      <c r="O134" s="15">
        <f t="shared" si="32"/>
        <v>6.9315694256618407E-4</v>
      </c>
      <c r="P134" s="10"/>
      <c r="Q134" s="30" t="e">
        <f t="shared" si="26"/>
        <v>#DIV/0!</v>
      </c>
    </row>
    <row r="135" spans="1:17" ht="15" customHeight="1" x14ac:dyDescent="0.25">
      <c r="A135" s="67">
        <v>77</v>
      </c>
      <c r="B135" s="67">
        <v>19</v>
      </c>
      <c r="C135" s="73" t="str">
        <f>[1]ΑΝΤΙΣΤΟΙΧΙΣΗ!O205</f>
        <v xml:space="preserve">Τηλεπικοινωνίες (Τηλεφωνία &amp; Διαδίκτυο) </v>
      </c>
      <c r="D135" s="14">
        <f>'[1]2025_60-69 ΕΞΟΔΑ+ΟΜ 2'!K92</f>
        <v>0</v>
      </c>
      <c r="E135" s="15">
        <f t="shared" si="27"/>
        <v>0</v>
      </c>
      <c r="F135" s="10">
        <f>D135+'[1]2025 Ιούλιος'!F135</f>
        <v>1482.8000000000002</v>
      </c>
      <c r="G135" s="15">
        <f t="shared" si="28"/>
        <v>2.9847922139356064E-2</v>
      </c>
      <c r="H135" s="14"/>
      <c r="I135" s="29" t="e">
        <f t="shared" si="29"/>
        <v>#DIV/0!</v>
      </c>
      <c r="J135" s="10"/>
      <c r="K135" s="10" t="e">
        <f t="shared" si="30"/>
        <v>#DIV/0!</v>
      </c>
      <c r="L135" s="14">
        <f>'[1]2024_60-69 ΕΞΟΔΑ+ΟΜ 2'!K84</f>
        <v>528.74</v>
      </c>
      <c r="M135" s="15">
        <f t="shared" si="31"/>
        <v>6.6217568432376653E-2</v>
      </c>
      <c r="N135" s="10">
        <f>L135+'[1]2025 Ιούλιος'!N135</f>
        <v>2616.9899999999998</v>
      </c>
      <c r="O135" s="15">
        <f t="shared" si="32"/>
        <v>4.0221392175748931E-2</v>
      </c>
      <c r="P135" s="10"/>
      <c r="Q135" s="30" t="e">
        <f t="shared" si="26"/>
        <v>#DIV/0!</v>
      </c>
    </row>
    <row r="136" spans="1:17" ht="15" customHeight="1" x14ac:dyDescent="0.25">
      <c r="A136" s="67">
        <v>78</v>
      </c>
      <c r="B136" s="67">
        <v>20</v>
      </c>
      <c r="C136" s="46" t="str">
        <f>[1]ΑΝΤΙΣΤΟΙΧΙΣΗ!O206</f>
        <v xml:space="preserve">Υδρευση </v>
      </c>
      <c r="D136" s="14">
        <f>'[1]2025_60-69 ΕΞΟΔΑ+ΟΜ 2'!K93</f>
        <v>0</v>
      </c>
      <c r="E136" s="15">
        <f t="shared" si="27"/>
        <v>0</v>
      </c>
      <c r="F136" s="10">
        <f>D136+'[1]2025 Ιούλιος'!F136</f>
        <v>25.62</v>
      </c>
      <c r="G136" s="15">
        <f t="shared" si="28"/>
        <v>5.1571605422869049E-4</v>
      </c>
      <c r="H136" s="14"/>
      <c r="I136" s="29" t="e">
        <f t="shared" si="29"/>
        <v>#DIV/0!</v>
      </c>
      <c r="J136" s="10"/>
      <c r="K136" s="10" t="e">
        <f t="shared" si="30"/>
        <v>#DIV/0!</v>
      </c>
      <c r="L136" s="14">
        <f>'[1]2024_60-69 ΕΞΟΔΑ+ΟΜ 2'!K85</f>
        <v>21.62</v>
      </c>
      <c r="M136" s="15">
        <f t="shared" si="31"/>
        <v>2.7076140059537454E-3</v>
      </c>
      <c r="N136" s="10">
        <f>L136+'[1]2025 Ιούλιος'!N136</f>
        <v>71.930000000000007</v>
      </c>
      <c r="O136" s="15">
        <f t="shared" si="32"/>
        <v>1.1055161613921418E-3</v>
      </c>
      <c r="P136" s="10"/>
      <c r="Q136" s="30" t="e">
        <f t="shared" si="26"/>
        <v>#DIV/0!</v>
      </c>
    </row>
    <row r="137" spans="1:17" ht="15" customHeight="1" x14ac:dyDescent="0.25">
      <c r="A137" s="67">
        <v>79</v>
      </c>
      <c r="B137" s="67">
        <v>21</v>
      </c>
      <c r="C137" s="46" t="str">
        <f>[1]ΑΝΤΙΣΤΟΙΧΙΣΗ!O207</f>
        <v xml:space="preserve">Ασφάλιστρα </v>
      </c>
      <c r="D137" s="14">
        <f>'[1]2025_60-69 ΕΞΟΔΑ+ΟΜ 2'!K94</f>
        <v>0</v>
      </c>
      <c r="E137" s="15">
        <f t="shared" si="27"/>
        <v>0</v>
      </c>
      <c r="F137" s="10">
        <f>D137+'[1]2025 Ιούλιος'!F137</f>
        <v>299.25</v>
      </c>
      <c r="G137" s="15">
        <f t="shared" si="28"/>
        <v>6.0237326006219996E-3</v>
      </c>
      <c r="H137" s="14"/>
      <c r="I137" s="29" t="e">
        <f t="shared" si="29"/>
        <v>#DIV/0!</v>
      </c>
      <c r="J137" s="10"/>
      <c r="K137" s="10" t="e">
        <f t="shared" si="30"/>
        <v>#DIV/0!</v>
      </c>
      <c r="L137" s="14">
        <f>'[1]2024_60-69 ΕΞΟΔΑ+ΟΜ 2'!K86</f>
        <v>0</v>
      </c>
      <c r="M137" s="15">
        <f t="shared" si="31"/>
        <v>0</v>
      </c>
      <c r="N137" s="10">
        <f>L137+'[1]2025 Ιούλιος'!N137</f>
        <v>469.58000000000004</v>
      </c>
      <c r="O137" s="15">
        <f t="shared" si="32"/>
        <v>7.2171316427988592E-3</v>
      </c>
      <c r="P137" s="10"/>
      <c r="Q137" s="30" t="e">
        <f t="shared" si="26"/>
        <v>#DIV/0!</v>
      </c>
    </row>
    <row r="138" spans="1:17" ht="15" customHeight="1" x14ac:dyDescent="0.25">
      <c r="A138" s="67">
        <v>80</v>
      </c>
      <c r="B138" s="67">
        <v>22</v>
      </c>
      <c r="C138" s="46" t="str">
        <f>[1]ΑΝΤΙΣΤΟΙΧΙΣΗ!O208</f>
        <v xml:space="preserve">Έντυπα και γραφική Ύλη </v>
      </c>
      <c r="D138" s="14">
        <f>'[1]2025_60-69 ΕΞΟΔΑ+ΟΜ 2'!K95</f>
        <v>0</v>
      </c>
      <c r="E138" s="15">
        <f t="shared" si="27"/>
        <v>0</v>
      </c>
      <c r="F138" s="10">
        <f>D138+'[1]2025 Ιούλιος'!F138</f>
        <v>0</v>
      </c>
      <c r="G138" s="15">
        <f t="shared" si="28"/>
        <v>0</v>
      </c>
      <c r="H138" s="14"/>
      <c r="I138" s="29" t="e">
        <f t="shared" si="29"/>
        <v>#DIV/0!</v>
      </c>
      <c r="J138" s="10"/>
      <c r="K138" s="10" t="e">
        <f t="shared" si="30"/>
        <v>#DIV/0!</v>
      </c>
      <c r="L138" s="14">
        <f>'[1]2024_60-69 ΕΞΟΔΑ+ΟΜ 2'!K87</f>
        <v>0</v>
      </c>
      <c r="M138" s="15">
        <f t="shared" si="31"/>
        <v>0</v>
      </c>
      <c r="N138" s="10">
        <f>L138+'[1]2025 Ιούλιος'!N138</f>
        <v>0</v>
      </c>
      <c r="O138" s="15">
        <f t="shared" si="32"/>
        <v>0</v>
      </c>
      <c r="P138" s="10"/>
      <c r="Q138" s="30" t="e">
        <f t="shared" si="26"/>
        <v>#DIV/0!</v>
      </c>
    </row>
    <row r="139" spans="1:17" ht="15" customHeight="1" x14ac:dyDescent="0.25">
      <c r="A139" s="67">
        <v>81</v>
      </c>
      <c r="B139" s="67">
        <v>23</v>
      </c>
      <c r="C139" s="46" t="str">
        <f>[1]ΑΝΤΙΣΤΟΙΧΙΣΗ!O209</f>
        <v xml:space="preserve">Υλικά Καθαριότητας </v>
      </c>
      <c r="D139" s="14">
        <f>'[1]2025_60-69 ΕΞΟΔΑ+ΟΜ 2'!K96</f>
        <v>0</v>
      </c>
      <c r="E139" s="15">
        <f t="shared" si="27"/>
        <v>0</v>
      </c>
      <c r="F139" s="10">
        <f>D139+'[1]2025 Ιούλιος'!F139</f>
        <v>0</v>
      </c>
      <c r="G139" s="15">
        <f t="shared" si="28"/>
        <v>0</v>
      </c>
      <c r="H139" s="14"/>
      <c r="I139" s="29" t="e">
        <f t="shared" si="29"/>
        <v>#DIV/0!</v>
      </c>
      <c r="J139" s="10"/>
      <c r="K139" s="10" t="e">
        <f t="shared" si="30"/>
        <v>#DIV/0!</v>
      </c>
      <c r="L139" s="14">
        <f>'[1]2024_60-69 ΕΞΟΔΑ+ΟΜ 2'!K88</f>
        <v>0</v>
      </c>
      <c r="M139" s="15">
        <f t="shared" si="31"/>
        <v>0</v>
      </c>
      <c r="N139" s="10">
        <f>L139+'[1]2025 Ιούλιος'!N139</f>
        <v>0</v>
      </c>
      <c r="O139" s="15">
        <f t="shared" si="32"/>
        <v>0</v>
      </c>
      <c r="P139" s="10"/>
      <c r="Q139" s="30" t="e">
        <f t="shared" si="26"/>
        <v>#DIV/0!</v>
      </c>
    </row>
    <row r="140" spans="1:17" ht="15" customHeight="1" x14ac:dyDescent="0.25">
      <c r="A140" s="67">
        <v>82</v>
      </c>
      <c r="B140" s="67">
        <v>24</v>
      </c>
      <c r="C140" s="72" t="str">
        <f>[1]ΑΝΤΙΣΤΟΙΧΙΣΗ!O210</f>
        <v>Υλικά Φαρμακείου</v>
      </c>
      <c r="D140" s="14">
        <f>'[1]2025_60-69 ΕΞΟΔΑ+ΟΜ 2'!K97</f>
        <v>0</v>
      </c>
      <c r="E140" s="15">
        <f t="shared" si="27"/>
        <v>0</v>
      </c>
      <c r="F140" s="10">
        <f>D140+'[1]2025 Ιούλιος'!F140</f>
        <v>0</v>
      </c>
      <c r="G140" s="15">
        <f t="shared" si="28"/>
        <v>0</v>
      </c>
      <c r="H140" s="14"/>
      <c r="I140" s="29" t="e">
        <f t="shared" si="29"/>
        <v>#DIV/0!</v>
      </c>
      <c r="J140" s="10"/>
      <c r="K140" s="10" t="e">
        <f t="shared" si="30"/>
        <v>#DIV/0!</v>
      </c>
      <c r="L140" s="14">
        <f>'[1]2024_60-69 ΕΞΟΔΑ+ΟΜ 2'!K89</f>
        <v>0</v>
      </c>
      <c r="M140" s="15">
        <f t="shared" si="31"/>
        <v>0</v>
      </c>
      <c r="N140" s="10">
        <f>L140+'[1]2025 Ιούλιος'!N140</f>
        <v>0</v>
      </c>
      <c r="O140" s="15">
        <f t="shared" si="32"/>
        <v>0</v>
      </c>
      <c r="P140" s="10"/>
      <c r="Q140" s="30" t="e">
        <f t="shared" si="26"/>
        <v>#DIV/0!</v>
      </c>
    </row>
    <row r="141" spans="1:17" ht="15" customHeight="1" x14ac:dyDescent="0.25">
      <c r="A141" s="67">
        <v>83</v>
      </c>
      <c r="B141" s="67">
        <v>25</v>
      </c>
      <c r="C141" s="72" t="str">
        <f>[1]ΑΝΤΙΣΤΟΙΧΙΣΗ!O211</f>
        <v>Διάφορα αναλώσιμα</v>
      </c>
      <c r="D141" s="14">
        <f>'[1]2025_60-69 ΕΞΟΔΑ+ΟΜ 2'!K98</f>
        <v>0</v>
      </c>
      <c r="E141" s="15">
        <f t="shared" si="27"/>
        <v>0</v>
      </c>
      <c r="F141" s="10">
        <f>D141+'[1]2025 Ιούλιος'!F141</f>
        <v>1086.5899999999999</v>
      </c>
      <c r="G141" s="15">
        <f t="shared" si="28"/>
        <v>2.1872439787835783E-2</v>
      </c>
      <c r="H141" s="14"/>
      <c r="I141" s="29" t="e">
        <f t="shared" si="29"/>
        <v>#DIV/0!</v>
      </c>
      <c r="J141" s="10"/>
      <c r="K141" s="10" t="e">
        <f t="shared" si="30"/>
        <v>#DIV/0!</v>
      </c>
      <c r="L141" s="14">
        <f>'[1]2024_60-69 ΕΞΟΔΑ+ΟΜ 2'!K90</f>
        <v>0</v>
      </c>
      <c r="M141" s="15">
        <f t="shared" si="31"/>
        <v>0</v>
      </c>
      <c r="N141" s="10">
        <f>L141+'[1]2025 Ιούλιος'!N141</f>
        <v>1145.46</v>
      </c>
      <c r="O141" s="15">
        <f t="shared" si="32"/>
        <v>1.7604956794498021E-2</v>
      </c>
      <c r="P141" s="10"/>
      <c r="Q141" s="30" t="e">
        <f t="shared" si="26"/>
        <v>#DIV/0!</v>
      </c>
    </row>
    <row r="142" spans="1:17" ht="15" customHeight="1" x14ac:dyDescent="0.25">
      <c r="A142" s="67">
        <v>84</v>
      </c>
      <c r="B142" s="67">
        <v>26</v>
      </c>
      <c r="C142" s="46" t="str">
        <f>[1]ΑΝΤΙΣΤΟΙΧΙΣΗ!O212</f>
        <v>Αμοιβές συνεργατών ( Εξωτερικοί Συνεργάτες Λογιστής - Μισθοδοσία Δικηγόρος )</v>
      </c>
      <c r="D142" s="14">
        <f>'[1]2025_60-69 ΕΞΟΔΑ+ΟΜ 2'!K99</f>
        <v>0</v>
      </c>
      <c r="E142" s="15">
        <f t="shared" si="27"/>
        <v>0</v>
      </c>
      <c r="F142" s="10">
        <f>D142+'[1]2025 Ιούλιος'!F142</f>
        <v>5242.7299999999996</v>
      </c>
      <c r="G142" s="15">
        <f t="shared" si="28"/>
        <v>0.105533178336705</v>
      </c>
      <c r="H142" s="14"/>
      <c r="I142" s="29" t="e">
        <f t="shared" si="29"/>
        <v>#DIV/0!</v>
      </c>
      <c r="J142" s="10"/>
      <c r="K142" s="10" t="e">
        <f t="shared" si="30"/>
        <v>#DIV/0!</v>
      </c>
      <c r="L142" s="14">
        <f>'[1]2024_60-69 ΕΞΟΔΑ+ΟΜ 2'!K91</f>
        <v>1740</v>
      </c>
      <c r="M142" s="15">
        <f t="shared" si="31"/>
        <v>0.21791158049766499</v>
      </c>
      <c r="N142" s="10">
        <f>L142+'[1]2025 Ιούλιος'!N142</f>
        <v>7790</v>
      </c>
      <c r="O142" s="15">
        <f t="shared" si="32"/>
        <v>0.11972710826143172</v>
      </c>
      <c r="P142" s="10"/>
      <c r="Q142" s="30" t="e">
        <f t="shared" si="26"/>
        <v>#DIV/0!</v>
      </c>
    </row>
    <row r="143" spans="1:17" ht="42.75" customHeight="1" x14ac:dyDescent="0.25">
      <c r="A143" s="67">
        <v>85</v>
      </c>
      <c r="B143" s="67">
        <v>27</v>
      </c>
      <c r="C143" s="46" t="str">
        <f>[1]ΑΝΤΙΣΤΟΙΧΙΣΗ!O213</f>
        <v>Αμοιβές Τρίτων (Αμοιβές - Συνδρομές για υποστήριξη Pylon Συναγερμός - Διατακτικές)</v>
      </c>
      <c r="D143" s="14">
        <f>'[1]2025_60-69 ΕΞΟΔΑ+ΟΜ 2'!K100</f>
        <v>0</v>
      </c>
      <c r="E143" s="15">
        <f t="shared" si="27"/>
        <v>0</v>
      </c>
      <c r="F143" s="10">
        <f>D143+'[1]2025 Ιούλιος'!F143</f>
        <v>4600.62</v>
      </c>
      <c r="G143" s="15">
        <f t="shared" si="28"/>
        <v>9.260786859506627E-2</v>
      </c>
      <c r="H143" s="14"/>
      <c r="I143" s="29" t="e">
        <f t="shared" si="29"/>
        <v>#DIV/0!</v>
      </c>
      <c r="J143" s="10"/>
      <c r="K143" s="10" t="e">
        <f t="shared" si="30"/>
        <v>#DIV/0!</v>
      </c>
      <c r="L143" s="14">
        <f>'[1]2024_60-69 ΕΞΟΔΑ+ΟΜ 2'!K92</f>
        <v>38.24</v>
      </c>
      <c r="M143" s="15">
        <f t="shared" si="31"/>
        <v>4.7890453093279942E-3</v>
      </c>
      <c r="N143" s="10">
        <f>L143+'[1]2025 Ιούλιος'!N143</f>
        <v>3045.54</v>
      </c>
      <c r="O143" s="15">
        <f t="shared" si="32"/>
        <v>4.6807920063481487E-2</v>
      </c>
      <c r="P143" s="10"/>
      <c r="Q143" s="30" t="e">
        <f t="shared" si="26"/>
        <v>#DIV/0!</v>
      </c>
    </row>
    <row r="144" spans="1:17" ht="15" customHeight="1" x14ac:dyDescent="0.25">
      <c r="A144" s="67">
        <v>86</v>
      </c>
      <c r="B144" s="67">
        <v>28</v>
      </c>
      <c r="C144" s="46" t="str">
        <f>[1]ΑΝΤΙΣΤΟΙΧΙΣΗ!O214</f>
        <v>Επισκευές - Συντηρήσεις</v>
      </c>
      <c r="D144" s="14">
        <f>'[1]2025_60-69 ΕΞΟΔΑ+ΟΜ 2'!K101</f>
        <v>0</v>
      </c>
      <c r="E144" s="15">
        <f t="shared" si="27"/>
        <v>0</v>
      </c>
      <c r="F144" s="10">
        <f>D144+'[1]2025 Ιούλιος'!F144</f>
        <v>2050.08</v>
      </c>
      <c r="G144" s="15">
        <f t="shared" si="28"/>
        <v>4.1266946465774931E-2</v>
      </c>
      <c r="H144" s="14"/>
      <c r="I144" s="29" t="e">
        <f t="shared" si="29"/>
        <v>#DIV/0!</v>
      </c>
      <c r="J144" s="10"/>
      <c r="K144" s="10" t="e">
        <f t="shared" si="30"/>
        <v>#DIV/0!</v>
      </c>
      <c r="L144" s="14">
        <f>'[1]2024_60-69 ΕΞΟΔΑ+ΟΜ 2'!K93</f>
        <v>194.97</v>
      </c>
      <c r="M144" s="15">
        <f t="shared" si="31"/>
        <v>2.4417368304384908E-2</v>
      </c>
      <c r="N144" s="10">
        <f>L144+'[1]2025 Ιούλιος'!N144</f>
        <v>1797.3300000000002</v>
      </c>
      <c r="O144" s="15">
        <f t="shared" si="32"/>
        <v>2.7623764247948539E-2</v>
      </c>
      <c r="P144" s="10"/>
      <c r="Q144" s="30" t="e">
        <f t="shared" si="26"/>
        <v>#DIV/0!</v>
      </c>
    </row>
    <row r="145" spans="1:17" ht="15" customHeight="1" x14ac:dyDescent="0.25">
      <c r="A145" s="67">
        <v>87</v>
      </c>
      <c r="B145" s="67">
        <v>29</v>
      </c>
      <c r="C145" s="46" t="str">
        <f>[1]ΑΝΤΙΣΤΟΙΧΙΣΗ!O215</f>
        <v xml:space="preserve">Εξοδα μεταφορών </v>
      </c>
      <c r="D145" s="14">
        <f>'[1]2025_60-69 ΕΞΟΔΑ+ΟΜ 2'!K102</f>
        <v>0</v>
      </c>
      <c r="E145" s="15">
        <f t="shared" si="27"/>
        <v>0</v>
      </c>
      <c r="F145" s="10">
        <f>D145+'[1]2025 Ιούλιος'!F145</f>
        <v>345.75</v>
      </c>
      <c r="G145" s="15">
        <f t="shared" si="28"/>
        <v>6.9597512002173975E-3</v>
      </c>
      <c r="H145" s="14"/>
      <c r="I145" s="29" t="e">
        <f t="shared" si="29"/>
        <v>#DIV/0!</v>
      </c>
      <c r="J145" s="10"/>
      <c r="K145" s="10" t="e">
        <f t="shared" si="30"/>
        <v>#DIV/0!</v>
      </c>
      <c r="L145" s="14">
        <f>'[1]2024_60-69 ΕΞΟΔΑ+ΟΜ 2'!K94</f>
        <v>89.28</v>
      </c>
      <c r="M145" s="15">
        <f t="shared" si="31"/>
        <v>1.11811183372595E-2</v>
      </c>
      <c r="N145" s="10">
        <f>L145+'[1]2025 Ιούλιος'!N145</f>
        <v>899.9</v>
      </c>
      <c r="O145" s="15">
        <f t="shared" si="32"/>
        <v>1.3830863250893763E-2</v>
      </c>
      <c r="P145" s="10"/>
      <c r="Q145" s="30" t="e">
        <f t="shared" si="26"/>
        <v>#DIV/0!</v>
      </c>
    </row>
    <row r="146" spans="1:17" ht="15" customHeight="1" x14ac:dyDescent="0.25">
      <c r="A146" s="67">
        <v>88</v>
      </c>
      <c r="B146" s="67">
        <v>30</v>
      </c>
      <c r="C146" s="46" t="str">
        <f>[1]ΑΝΤΙΣΤΟΙΧΙΣΗ!O216</f>
        <v xml:space="preserve">Εξοδα ταξιδίων </v>
      </c>
      <c r="D146" s="14">
        <f>'[1]2025_60-69 ΕΞΟΔΑ+ΟΜ 2'!K103</f>
        <v>0</v>
      </c>
      <c r="E146" s="15">
        <f t="shared" si="27"/>
        <v>0</v>
      </c>
      <c r="F146" s="10">
        <f>D146+'[1]2025 Ιούλιος'!F146</f>
        <v>0</v>
      </c>
      <c r="G146" s="15">
        <f t="shared" si="28"/>
        <v>0</v>
      </c>
      <c r="H146" s="14"/>
      <c r="I146" s="29" t="e">
        <f t="shared" si="29"/>
        <v>#DIV/0!</v>
      </c>
      <c r="J146" s="10"/>
      <c r="K146" s="10" t="e">
        <f t="shared" si="30"/>
        <v>#DIV/0!</v>
      </c>
      <c r="L146" s="14">
        <f>'[1]2024_60-69 ΕΞΟΔΑ+ΟΜ 2'!K95</f>
        <v>0</v>
      </c>
      <c r="M146" s="15">
        <f t="shared" si="31"/>
        <v>0</v>
      </c>
      <c r="N146" s="10">
        <f>L146+'[1]2025 Ιούλιος'!N146</f>
        <v>0</v>
      </c>
      <c r="O146" s="15">
        <f t="shared" si="32"/>
        <v>0</v>
      </c>
      <c r="P146" s="10"/>
      <c r="Q146" s="30" t="e">
        <f t="shared" si="26"/>
        <v>#DIV/0!</v>
      </c>
    </row>
    <row r="147" spans="1:17" ht="15" customHeight="1" x14ac:dyDescent="0.25">
      <c r="A147" s="67">
        <v>89</v>
      </c>
      <c r="B147" s="67">
        <v>31</v>
      </c>
      <c r="C147" s="46" t="str">
        <f>[1]ΑΝΤΙΣΤΟΙΧΙΣΗ!O217</f>
        <v xml:space="preserve">Υλικά άμεσης ανάλωσης </v>
      </c>
      <c r="D147" s="14">
        <f>'[1]2025_60-69 ΕΞΟΔΑ+ΟΜ 2'!K104</f>
        <v>0</v>
      </c>
      <c r="E147" s="15">
        <f t="shared" si="27"/>
        <v>0</v>
      </c>
      <c r="F147" s="10">
        <f>D147+'[1]2025 Ιούλιος'!F147</f>
        <v>0</v>
      </c>
      <c r="G147" s="15">
        <f t="shared" si="28"/>
        <v>0</v>
      </c>
      <c r="H147" s="14"/>
      <c r="I147" s="29" t="e">
        <f t="shared" si="29"/>
        <v>#DIV/0!</v>
      </c>
      <c r="J147" s="10"/>
      <c r="K147" s="10" t="e">
        <f t="shared" si="30"/>
        <v>#DIV/0!</v>
      </c>
      <c r="L147" s="14">
        <f>'[1]2024_60-69 ΕΞΟΔΑ+ΟΜ 2'!K96</f>
        <v>0</v>
      </c>
      <c r="M147" s="15">
        <f t="shared" si="31"/>
        <v>0</v>
      </c>
      <c r="N147" s="10">
        <f>L147+'[1]2025 Ιούλιος'!N147</f>
        <v>0</v>
      </c>
      <c r="O147" s="15">
        <f t="shared" si="32"/>
        <v>0</v>
      </c>
      <c r="P147" s="10"/>
      <c r="Q147" s="30" t="e">
        <f t="shared" si="26"/>
        <v>#DIV/0!</v>
      </c>
    </row>
    <row r="148" spans="1:17" ht="30" customHeight="1" x14ac:dyDescent="0.25">
      <c r="A148" s="67">
        <v>90</v>
      </c>
      <c r="B148" s="67">
        <v>32</v>
      </c>
      <c r="C148" s="46" t="str">
        <f>[1]ΑΝΤΙΣΤΟΙΧΙΣΗ!O218</f>
        <v xml:space="preserve">Φόροι και τέλη </v>
      </c>
      <c r="D148" s="14">
        <f>'[1]2025_60-69 ΕΞΟΔΑ+ΟΜ 2'!K105</f>
        <v>0</v>
      </c>
      <c r="E148" s="15">
        <f t="shared" si="27"/>
        <v>0</v>
      </c>
      <c r="F148" s="10">
        <f>D148+'[1]2025 Ιούλιος'!F148</f>
        <v>4137.37</v>
      </c>
      <c r="G148" s="15">
        <f t="shared" si="28"/>
        <v>8.3282909105548669E-2</v>
      </c>
      <c r="H148" s="14"/>
      <c r="I148" s="29" t="e">
        <f t="shared" si="29"/>
        <v>#DIV/0!</v>
      </c>
      <c r="J148" s="10"/>
      <c r="K148" s="10" t="e">
        <f t="shared" si="30"/>
        <v>#DIV/0!</v>
      </c>
      <c r="L148" s="14">
        <f>'[1]2024_60-69 ΕΞΟΔΑ+ΟΜ 2'!K97</f>
        <v>387.49999999999994</v>
      </c>
      <c r="M148" s="15">
        <f t="shared" si="31"/>
        <v>4.8529159449911013E-2</v>
      </c>
      <c r="N148" s="10">
        <f>L148+'[1]2025 Ιούλιος'!N148</f>
        <v>3748.7200000000003</v>
      </c>
      <c r="O148" s="15">
        <f t="shared" si="32"/>
        <v>5.7615328020769498E-2</v>
      </c>
      <c r="P148" s="10"/>
      <c r="Q148" s="30" t="e">
        <f t="shared" si="26"/>
        <v>#DIV/0!</v>
      </c>
    </row>
    <row r="149" spans="1:17" ht="30" customHeight="1" x14ac:dyDescent="0.25">
      <c r="A149" s="67">
        <v>91</v>
      </c>
      <c r="B149" s="67">
        <v>33</v>
      </c>
      <c r="C149" s="46" t="str">
        <f>[1]ΑΝΤΙΣΤΟΙΧΙΣΗ!O219</f>
        <v>Εξοδα δημοσιεύσεων</v>
      </c>
      <c r="D149" s="14">
        <f>'[1]2025_60-69 ΕΞΟΔΑ+ΟΜ 2'!K106</f>
        <v>0</v>
      </c>
      <c r="E149" s="15">
        <f t="shared" si="27"/>
        <v>0</v>
      </c>
      <c r="F149" s="10">
        <f>D149+'[1]2025 Ιούλιος'!F149</f>
        <v>0</v>
      </c>
      <c r="G149" s="15">
        <f t="shared" si="28"/>
        <v>0</v>
      </c>
      <c r="H149" s="14"/>
      <c r="I149" s="29" t="e">
        <f t="shared" si="29"/>
        <v>#DIV/0!</v>
      </c>
      <c r="J149" s="10"/>
      <c r="K149" s="10" t="e">
        <f t="shared" si="30"/>
        <v>#DIV/0!</v>
      </c>
      <c r="L149" s="14">
        <f>'[1]2024_60-69 ΕΞΟΔΑ+ΟΜ 2'!K98</f>
        <v>0</v>
      </c>
      <c r="M149" s="15">
        <f t="shared" si="31"/>
        <v>0</v>
      </c>
      <c r="N149" s="10">
        <f>L149+'[1]2025 Ιούλιος'!N149</f>
        <v>0</v>
      </c>
      <c r="O149" s="15">
        <f t="shared" si="32"/>
        <v>0</v>
      </c>
      <c r="P149" s="10"/>
      <c r="Q149" s="30" t="e">
        <f t="shared" si="26"/>
        <v>#DIV/0!</v>
      </c>
    </row>
    <row r="150" spans="1:17" ht="30" customHeight="1" x14ac:dyDescent="0.25">
      <c r="A150" s="67">
        <v>92</v>
      </c>
      <c r="B150" s="67">
        <v>34</v>
      </c>
      <c r="C150" s="46" t="str">
        <f>[1]ΑΝΤΙΣΤΟΙΧΙΣΗ!O220</f>
        <v xml:space="preserve">Λοιπά Διάφορα έξοδα </v>
      </c>
      <c r="D150" s="14">
        <f>'[1]2025_60-69 ΕΞΟΔΑ+ΟΜ 2'!K107</f>
        <v>0</v>
      </c>
      <c r="E150" s="15">
        <f t="shared" si="27"/>
        <v>0</v>
      </c>
      <c r="F150" s="10">
        <f>D150+'[1]2025 Ιούλιος'!F150</f>
        <v>2393.4199999999996</v>
      </c>
      <c r="G150" s="15">
        <f t="shared" si="28"/>
        <v>4.8178185734271357E-2</v>
      </c>
      <c r="H150" s="14"/>
      <c r="I150" s="29" t="e">
        <f t="shared" si="29"/>
        <v>#DIV/0!</v>
      </c>
      <c r="J150" s="10"/>
      <c r="K150" s="10" t="e">
        <f t="shared" si="30"/>
        <v>#DIV/0!</v>
      </c>
      <c r="L150" s="14">
        <f>'[1]2024_60-69 ΕΞΟΔΑ+ΟΜ 2'!K99</f>
        <v>0</v>
      </c>
      <c r="M150" s="15">
        <f t="shared" si="31"/>
        <v>0</v>
      </c>
      <c r="N150" s="10">
        <f>L150+'[1]2025 Ιούλιος'!N150</f>
        <v>929.62</v>
      </c>
      <c r="O150" s="15">
        <f t="shared" si="32"/>
        <v>1.4287639843644694E-2</v>
      </c>
      <c r="P150" s="10"/>
      <c r="Q150" s="30" t="e">
        <f t="shared" si="26"/>
        <v>#DIV/0!</v>
      </c>
    </row>
    <row r="151" spans="1:17" ht="15" x14ac:dyDescent="0.25">
      <c r="A151" s="67">
        <v>93</v>
      </c>
      <c r="B151" s="67">
        <v>35</v>
      </c>
      <c r="C151" s="46" t="str">
        <f>[1]ΑΝΤΙΣΤΟΙΧΙΣΗ!O221</f>
        <v xml:space="preserve">Τόκοι και συναφή εξοδα </v>
      </c>
      <c r="D151" s="14">
        <f>'[1]2025_60-69 ΕΞΟΔΑ+ΟΜ 2'!K108</f>
        <v>0</v>
      </c>
      <c r="E151" s="15">
        <f t="shared" si="27"/>
        <v>0</v>
      </c>
      <c r="F151" s="10">
        <f>D151+'[1]2025 Ιούλιος'!F151</f>
        <v>0</v>
      </c>
      <c r="G151" s="15">
        <f t="shared" si="28"/>
        <v>0</v>
      </c>
      <c r="H151" s="14"/>
      <c r="I151" s="29" t="e">
        <f t="shared" si="29"/>
        <v>#DIV/0!</v>
      </c>
      <c r="J151" s="10"/>
      <c r="K151" s="10" t="e">
        <f t="shared" si="30"/>
        <v>#DIV/0!</v>
      </c>
      <c r="L151" s="14">
        <f>'[1]2024_60-69 ΕΞΟΔΑ+ΟΜ 2'!K100</f>
        <v>422.99</v>
      </c>
      <c r="M151" s="15">
        <f t="shared" si="31"/>
        <v>5.2973804272820293E-2</v>
      </c>
      <c r="N151" s="10">
        <f>L151+'[1]2025 Ιούλιος'!N151</f>
        <v>5237.62</v>
      </c>
      <c r="O151" s="15">
        <f t="shared" si="32"/>
        <v>8.0498728725576382E-2</v>
      </c>
      <c r="P151" s="10"/>
      <c r="Q151" s="30" t="e">
        <f t="shared" si="26"/>
        <v>#DIV/0!</v>
      </c>
    </row>
    <row r="152" spans="1:17" ht="42.75" x14ac:dyDescent="0.25">
      <c r="A152" s="67">
        <v>94</v>
      </c>
      <c r="B152" s="67">
        <v>36</v>
      </c>
      <c r="C152" s="46" t="str">
        <f>[1]ΑΝΤΙΣΤΟΙΧΙΣΗ!O222</f>
        <v xml:space="preserve">Αποσβέσεις ( Εξοπλισμού Διοίκησης και εγκαταστάσεων στην έδρα και αποθήκες ) </v>
      </c>
      <c r="D152" s="14">
        <f>'[1]2025_60-69 ΕΞΟΔΑ+ΟΜ 2'!K109</f>
        <v>777.67000000000007</v>
      </c>
      <c r="E152" s="15">
        <f t="shared" si="27"/>
        <v>1</v>
      </c>
      <c r="F152" s="10">
        <f>D152+'[1]2025 Ιούλιος'!F152</f>
        <v>6221.3600000000006</v>
      </c>
      <c r="G152" s="15">
        <f t="shared" si="28"/>
        <v>0.12523244461889954</v>
      </c>
      <c r="H152" s="14"/>
      <c r="I152" s="29" t="e">
        <f t="shared" si="29"/>
        <v>#DIV/0!</v>
      </c>
      <c r="J152" s="10"/>
      <c r="K152" s="10" t="e">
        <f t="shared" si="30"/>
        <v>#DIV/0!</v>
      </c>
      <c r="L152" s="14">
        <f>'[1]2024_60-69 ΕΞΟΔΑ+ΟΜ 2'!K101</f>
        <v>0</v>
      </c>
      <c r="M152" s="15">
        <f t="shared" si="31"/>
        <v>0</v>
      </c>
      <c r="N152" s="10">
        <f>L152+'[1]2025 Ιούλιος'!N152</f>
        <v>0</v>
      </c>
      <c r="O152" s="15">
        <f t="shared" si="32"/>
        <v>0</v>
      </c>
      <c r="P152" s="10"/>
      <c r="Q152" s="30" t="e">
        <f t="shared" si="26"/>
        <v>#DIV/0!</v>
      </c>
    </row>
    <row r="153" spans="1:17" ht="15" x14ac:dyDescent="0.25">
      <c r="A153" s="67">
        <v>95</v>
      </c>
      <c r="B153" s="67">
        <v>37</v>
      </c>
      <c r="C153" s="46" t="str">
        <f>[1]ΑΝΤΙΣΤΟΙΧΙΣΗ!O223</f>
        <v xml:space="preserve">Ασυνήθη έξοδα </v>
      </c>
      <c r="D153" s="14">
        <f>'[1]2025_60-69 ΕΞΟΔΑ+ΟΜ 2'!K110</f>
        <v>0</v>
      </c>
      <c r="E153" s="15">
        <f t="shared" si="27"/>
        <v>0</v>
      </c>
      <c r="F153" s="10">
        <f>D153+'[1]2025 Ιούλιος'!F153</f>
        <v>2070.54</v>
      </c>
      <c r="G153" s="15">
        <f t="shared" si="28"/>
        <v>4.1678794649596909E-2</v>
      </c>
      <c r="H153" s="14"/>
      <c r="I153" s="29" t="e">
        <f t="shared" si="29"/>
        <v>#DIV/0!</v>
      </c>
      <c r="J153" s="10"/>
      <c r="K153" s="10" t="e">
        <f t="shared" si="30"/>
        <v>#DIV/0!</v>
      </c>
      <c r="L153" s="14">
        <f>'[1]2024_60-69 ΕΞΟΔΑ+ΟΜ 2'!K102</f>
        <v>253.21</v>
      </c>
      <c r="M153" s="15">
        <f t="shared" si="31"/>
        <v>3.171114442403089E-2</v>
      </c>
      <c r="N153" s="10">
        <f>L153+'[1]2025 Ιούλιος'!N153</f>
        <v>5976.2900000000009</v>
      </c>
      <c r="O153" s="15">
        <f t="shared" si="32"/>
        <v>9.1851594330129904E-2</v>
      </c>
      <c r="P153" s="10"/>
      <c r="Q153" s="30" t="e">
        <f t="shared" si="26"/>
        <v>#DIV/0!</v>
      </c>
    </row>
    <row r="154" spans="1:17" ht="15" x14ac:dyDescent="0.25">
      <c r="A154" s="67">
        <v>96</v>
      </c>
      <c r="B154" s="67">
        <v>38</v>
      </c>
      <c r="C154" s="46">
        <f>[1]ΑΝΤΙΣΤΟΙΧΙΣΗ!O224</f>
        <v>0</v>
      </c>
      <c r="D154" s="14"/>
      <c r="E154" s="15"/>
      <c r="F154" s="10"/>
      <c r="G154" s="15"/>
      <c r="H154" s="14"/>
      <c r="I154" s="29"/>
      <c r="J154" s="10"/>
      <c r="K154" s="10"/>
      <c r="L154" s="14"/>
      <c r="M154" s="15"/>
      <c r="N154" s="10"/>
      <c r="O154" s="15"/>
      <c r="P154" s="10"/>
      <c r="Q154" s="30"/>
    </row>
    <row r="155" spans="1:17" ht="15" x14ac:dyDescent="0.25">
      <c r="A155" s="67">
        <v>97</v>
      </c>
      <c r="B155" s="67">
        <v>39</v>
      </c>
      <c r="C155" s="46">
        <f>[1]ΑΝΤΙΣΤΟΙΧΙΣΗ!O225</f>
        <v>0</v>
      </c>
      <c r="D155" s="14"/>
      <c r="E155" s="15"/>
      <c r="F155" s="10"/>
      <c r="G155" s="15"/>
      <c r="H155" s="14"/>
      <c r="I155" s="29"/>
      <c r="J155" s="10"/>
      <c r="K155" s="10"/>
      <c r="L155" s="14"/>
      <c r="M155" s="15"/>
      <c r="N155" s="10"/>
      <c r="O155" s="15"/>
      <c r="P155" s="10"/>
      <c r="Q155" s="30"/>
    </row>
    <row r="156" spans="1:17" ht="15" x14ac:dyDescent="0.25">
      <c r="A156" s="67">
        <v>98</v>
      </c>
      <c r="B156" s="67">
        <v>40</v>
      </c>
      <c r="C156" s="46">
        <f>[1]ΑΝΤΙΣΤΟΙΧΙΣΗ!O226</f>
        <v>0</v>
      </c>
      <c r="D156" s="14"/>
      <c r="E156" s="15"/>
      <c r="F156" s="10"/>
      <c r="G156" s="15"/>
      <c r="H156" s="14"/>
      <c r="I156" s="29"/>
      <c r="J156" s="10"/>
      <c r="K156" s="10"/>
      <c r="L156" s="14"/>
      <c r="M156" s="15"/>
      <c r="N156" s="10"/>
      <c r="O156" s="15"/>
      <c r="P156" s="10"/>
      <c r="Q156" s="30"/>
    </row>
    <row r="157" spans="1:17" ht="30" x14ac:dyDescent="0.25">
      <c r="A157" s="86"/>
      <c r="B157" s="86"/>
      <c r="C157" s="6" t="s">
        <v>43</v>
      </c>
      <c r="D157" s="7">
        <f>'[1]2025_60-69 ΕΞΟΔΑ+ΟΜ 2'!K73</f>
        <v>777.67000000000007</v>
      </c>
      <c r="E157" s="8"/>
      <c r="F157" s="7">
        <f>'[1]2025_60-69 ΕΞΟΔΑ+ΟΜ 2'!X73</f>
        <v>49678.499999999993</v>
      </c>
      <c r="G157" s="8"/>
      <c r="H157" s="7">
        <f>SUM(H117:H156)</f>
        <v>0</v>
      </c>
      <c r="I157" s="8"/>
      <c r="J157" s="7">
        <f>SUM(J117:J156)</f>
        <v>0</v>
      </c>
      <c r="K157" s="8"/>
      <c r="L157" s="7">
        <f>SUM(L117:L156)</f>
        <v>7984.8899999999994</v>
      </c>
      <c r="M157" s="8"/>
      <c r="N157" s="7">
        <f>SUM(N117:N156)</f>
        <v>65064.630000000012</v>
      </c>
      <c r="O157" s="8"/>
      <c r="P157" s="7">
        <f>SUM(P117:P156)</f>
        <v>0</v>
      </c>
      <c r="Q157" s="8"/>
    </row>
    <row r="158" spans="1:17" ht="30" x14ac:dyDescent="0.25">
      <c r="A158" s="86"/>
      <c r="B158" s="86"/>
      <c r="C158" s="6" t="s">
        <v>18</v>
      </c>
      <c r="D158" s="7">
        <f>D116-D157</f>
        <v>0</v>
      </c>
      <c r="E158" s="8"/>
      <c r="F158" s="7">
        <f>F116-F157</f>
        <v>0</v>
      </c>
      <c r="G158" s="8"/>
      <c r="H158" s="7">
        <f>H116-H157</f>
        <v>0</v>
      </c>
      <c r="I158" s="8"/>
      <c r="J158" s="7">
        <f>J116-J157</f>
        <v>0</v>
      </c>
      <c r="K158" s="8"/>
      <c r="L158" s="7">
        <f>L116-L157</f>
        <v>0</v>
      </c>
      <c r="M158" s="8"/>
      <c r="N158" s="7">
        <f>N116-N157</f>
        <v>0</v>
      </c>
      <c r="O158" s="8"/>
      <c r="P158" s="7">
        <f>P116-P157</f>
        <v>0</v>
      </c>
      <c r="Q158" s="8"/>
    </row>
    <row r="159" spans="1:17" ht="30" x14ac:dyDescent="0.25">
      <c r="A159" s="87"/>
      <c r="B159" s="87"/>
      <c r="C159" s="2" t="s">
        <v>14</v>
      </c>
      <c r="D159" s="31">
        <f>D7-D74-D111-D157</f>
        <v>-8617.6466666666674</v>
      </c>
      <c r="E159" s="4"/>
      <c r="F159" s="31">
        <f>F7-F74-F111-F157</f>
        <v>-128080.44749262533</v>
      </c>
      <c r="G159" s="4"/>
      <c r="H159" s="31">
        <f>H7-H74-H111-H157</f>
        <v>0</v>
      </c>
      <c r="I159" s="4"/>
      <c r="J159" s="31">
        <f>J7-J74-J111-J157</f>
        <v>0</v>
      </c>
      <c r="K159" s="4"/>
      <c r="L159" s="31">
        <f>L7-L74-L111-L157</f>
        <v>-1923.6199999999917</v>
      </c>
      <c r="M159" s="4"/>
      <c r="N159" s="31">
        <f>N7-N74-N111-N157</f>
        <v>322008.26805309736</v>
      </c>
      <c r="O159" s="4"/>
      <c r="P159" s="31"/>
      <c r="Q159" s="4"/>
    </row>
  </sheetData>
  <mergeCells count="33">
    <mergeCell ref="D114:F114"/>
    <mergeCell ref="H114:J114"/>
    <mergeCell ref="L114:N114"/>
    <mergeCell ref="P114:Q114"/>
    <mergeCell ref="D78:F78"/>
    <mergeCell ref="H78:J78"/>
    <mergeCell ref="L78:N78"/>
    <mergeCell ref="P78:Q78"/>
    <mergeCell ref="D113:G113"/>
    <mergeCell ref="H113:K113"/>
    <mergeCell ref="L113:O113"/>
    <mergeCell ref="P113:Q113"/>
    <mergeCell ref="D41:F41"/>
    <mergeCell ref="H41:J41"/>
    <mergeCell ref="L41:N41"/>
    <mergeCell ref="P41:Q41"/>
    <mergeCell ref="D77:G77"/>
    <mergeCell ref="H77:K77"/>
    <mergeCell ref="L77:O77"/>
    <mergeCell ref="P77:Q77"/>
    <mergeCell ref="D3:F3"/>
    <mergeCell ref="H3:J3"/>
    <mergeCell ref="L3:N3"/>
    <mergeCell ref="P3:Q3"/>
    <mergeCell ref="D40:G40"/>
    <mergeCell ref="H40:K40"/>
    <mergeCell ref="L40:O40"/>
    <mergeCell ref="P40:Q40"/>
    <mergeCell ref="A1:Q1"/>
    <mergeCell ref="D2:G2"/>
    <mergeCell ref="H2:K2"/>
    <mergeCell ref="L2:O2"/>
    <mergeCell ref="P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60"/>
  <sheetViews>
    <sheetView workbookViewId="0">
      <selection activeCell="D8" sqref="D8"/>
    </sheetView>
  </sheetViews>
  <sheetFormatPr defaultColWidth="9.140625" defaultRowHeight="12" x14ac:dyDescent="0.25"/>
  <cols>
    <col min="1" max="1" width="4.7109375" style="1" customWidth="1"/>
    <col min="2" max="2" width="4.7109375" style="32" customWidth="1"/>
    <col min="3" max="3" width="30.7109375" style="33" customWidth="1"/>
    <col min="4" max="4" width="13.85546875" style="33" customWidth="1"/>
    <col min="5" max="5" width="10.85546875" style="33" customWidth="1"/>
    <col min="6" max="6" width="20.140625" style="33" bestFit="1" customWidth="1"/>
    <col min="7" max="7" width="11.7109375" style="33" customWidth="1"/>
    <col min="8" max="9" width="8.85546875" style="33" customWidth="1"/>
    <col min="10" max="10" width="11.42578125" style="33" customWidth="1"/>
    <col min="11" max="11" width="10.7109375" style="33" customWidth="1"/>
    <col min="12" max="12" width="12.7109375" style="33" customWidth="1"/>
    <col min="13" max="13" width="11.7109375" style="33" customWidth="1"/>
    <col min="14" max="14" width="14.5703125" style="33" customWidth="1"/>
    <col min="15" max="16" width="13.28515625" style="3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87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9"/>
    </row>
    <row r="2" spans="1:17" ht="41.25" customHeight="1" x14ac:dyDescent="0.25">
      <c r="A2" s="57">
        <v>1</v>
      </c>
      <c r="B2" s="58"/>
      <c r="C2" s="58" t="s">
        <v>160</v>
      </c>
      <c r="D2" s="181" t="str">
        <f>[1]ΑΝΤΙΣΤΟΙΧΙΣΗ!$F$32</f>
        <v xml:space="preserve">ΠΡΑΓΜΑΤΟΠΟΙΗΘΕΝΤΑ ΜΗΝΟΣ ΤΡΕΧ. ΕΤΟΥΣ </v>
      </c>
      <c r="E2" s="181"/>
      <c r="F2" s="181"/>
      <c r="G2" s="181">
        <f>[1]ΑΝΤΙΣΤΟΙΧΙΣΗ!$D$34</f>
        <v>2025</v>
      </c>
      <c r="H2" s="181" t="str">
        <f>[1]ΑΝΤΙΣΤΟΙΧΙΣΗ!$F$35</f>
        <v>ΠΡΟΥΠΟΛΟΓΙΣΜΟΣ ΤΡΕΧΟΝΤΟΣ ΕΤΟΥΣ</v>
      </c>
      <c r="I2" s="181"/>
      <c r="J2" s="181"/>
      <c r="K2" s="181">
        <f>[1]ΑΝΤΙΣΤΟΙΧΙΣΗ!$D$34</f>
        <v>2025</v>
      </c>
      <c r="L2" s="181" t="str">
        <f>[1]ΑΝΤΙΣΤΟΙΧΙΣΗ!$F$68</f>
        <v>ΠΡΑΓΜΑΤΟΠΟΙΗΘΕΝΤΑ ΠΡΟΗΓΟΥΜΕΝΟΥ ΕΤΟΥΣ</v>
      </c>
      <c r="M2" s="181"/>
      <c r="N2" s="181"/>
      <c r="O2" s="181">
        <f>[1]ΑΝΤΙΣΤΟΙΧΙΣΗ!$D$33</f>
        <v>2024</v>
      </c>
      <c r="P2" s="182" t="str">
        <f>[1]ΑΝΤΙΣΤΟΙΧΙΣΗ!$F$100</f>
        <v xml:space="preserve">ΣΥΓΚΡΙΣΕΙΣ </v>
      </c>
      <c r="Q2" s="182">
        <f>[1]ΑΝΤΙΣΤΟΙΧΙΣΗ!$H$141</f>
        <v>2024</v>
      </c>
    </row>
    <row r="3" spans="1:17" ht="16.5" customHeight="1" x14ac:dyDescent="0.25">
      <c r="A3" s="59">
        <v>2</v>
      </c>
      <c r="B3" s="60"/>
      <c r="C3" s="5" t="s">
        <v>3</v>
      </c>
      <c r="D3" s="179" t="str">
        <f>[1]ΑΝΤΙΣΤΟΙΧΙΣΗ!$F$114</f>
        <v xml:space="preserve">ΣΕΠΤΕΜΒΡΙΟΣ ΤΡΕΧΟΝ ΕΤΟΣ </v>
      </c>
      <c r="E3" s="179"/>
      <c r="F3" s="179"/>
      <c r="G3" s="61">
        <f>[1]ΑΝΤΙΣΤΟΙΧΙΣΗ!$D$34</f>
        <v>2025</v>
      </c>
      <c r="H3" s="179" t="str">
        <f>[1]ΑΝΤΙΣΤΟΙΧΙΣΗ!$F$114</f>
        <v xml:space="preserve">ΣΕΠΤΕΜΒΡΙΟΣ ΤΡΕΧΟΝ ΕΤΟΣ </v>
      </c>
      <c r="I3" s="179"/>
      <c r="J3" s="179"/>
      <c r="K3" s="61">
        <f>[1]ΑΝΤΙΣΤΟΙΧΙΣΗ!$D$34</f>
        <v>2025</v>
      </c>
      <c r="L3" s="179" t="str">
        <f>[1]ΑΝΤΙΣΤΟΙΧΙΣΗ!$F$128</f>
        <v>ΣΕΠΤΕΜΒΡΙΟΣ ΠΡΟΗΓΟΥΜΕΝΟΥ ΕΤΟΥΣ</v>
      </c>
      <c r="M3" s="179"/>
      <c r="N3" s="179"/>
      <c r="O3" s="61">
        <f>[1]ΑΝΤΙΣΤΟΙΧΙΣΗ!$D$33</f>
        <v>2024</v>
      </c>
      <c r="P3" s="179"/>
      <c r="Q3" s="179"/>
    </row>
    <row r="4" spans="1:17" ht="78.75" customHeight="1" x14ac:dyDescent="0.25">
      <c r="A4" s="62">
        <v>3</v>
      </c>
      <c r="B4" s="62" t="s">
        <v>1</v>
      </c>
      <c r="C4" s="62"/>
      <c r="D4" s="62" t="s">
        <v>4</v>
      </c>
      <c r="E4" s="63" t="s">
        <v>5</v>
      </c>
      <c r="F4" s="63" t="s">
        <v>6</v>
      </c>
      <c r="G4" s="63" t="s">
        <v>7</v>
      </c>
      <c r="H4" s="63" t="s">
        <v>4</v>
      </c>
      <c r="I4" s="63" t="s">
        <v>8</v>
      </c>
      <c r="J4" s="63" t="s">
        <v>9</v>
      </c>
      <c r="K4" s="63" t="s">
        <v>7</v>
      </c>
      <c r="L4" s="63" t="s">
        <v>10</v>
      </c>
      <c r="M4" s="63" t="s">
        <v>5</v>
      </c>
      <c r="N4" s="63" t="s">
        <v>11</v>
      </c>
      <c r="O4" s="63" t="s">
        <v>7</v>
      </c>
      <c r="P4" s="63" t="s">
        <v>12</v>
      </c>
      <c r="Q4" s="63" t="s">
        <v>13</v>
      </c>
    </row>
    <row r="5" spans="1:17" ht="30" customHeight="1" x14ac:dyDescent="0.25">
      <c r="A5" s="64">
        <v>4</v>
      </c>
      <c r="B5" s="65"/>
      <c r="C5" s="2" t="s">
        <v>14</v>
      </c>
      <c r="D5" s="3">
        <f>D7-D6</f>
        <v>-8617.6466666666674</v>
      </c>
      <c r="E5" s="4"/>
      <c r="F5" s="3">
        <f>F7-F6</f>
        <v>-90400.754159291973</v>
      </c>
      <c r="G5" s="4"/>
      <c r="H5" s="3">
        <f>H159-H6</f>
        <v>0</v>
      </c>
      <c r="I5" s="4"/>
      <c r="J5" s="3">
        <f>J159-J6</f>
        <v>0</v>
      </c>
      <c r="K5" s="4"/>
      <c r="L5" s="3">
        <f>L7-L6</f>
        <v>4873.2269026548893</v>
      </c>
      <c r="M5" s="4"/>
      <c r="N5" s="3">
        <f>N7-N6</f>
        <v>-59511.894044247689</v>
      </c>
      <c r="O5" s="4"/>
      <c r="P5" s="3">
        <f>P159-P6</f>
        <v>0</v>
      </c>
      <c r="Q5" s="4"/>
    </row>
    <row r="6" spans="1:17" ht="25.5" customHeight="1" x14ac:dyDescent="0.25">
      <c r="A6" s="64">
        <v>5</v>
      </c>
      <c r="B6" s="65"/>
      <c r="C6" s="2" t="s">
        <v>15</v>
      </c>
      <c r="D6" s="3">
        <f>D43+D80+D116</f>
        <v>8617.6466666666674</v>
      </c>
      <c r="E6" s="4"/>
      <c r="F6" s="3">
        <f>F74+F111+F157</f>
        <v>306240.31999999995</v>
      </c>
      <c r="G6" s="4"/>
      <c r="H6" s="3">
        <f>H38-H43-H80</f>
        <v>0</v>
      </c>
      <c r="I6" s="4"/>
      <c r="J6" s="66">
        <f>J38-J43-J80</f>
        <v>0</v>
      </c>
      <c r="K6" s="4"/>
      <c r="L6" s="3">
        <f>L43+L80+L116</f>
        <v>72283.490000000005</v>
      </c>
      <c r="M6" s="4"/>
      <c r="N6" s="66">
        <f>N74+N111+N157</f>
        <v>578257.87899999996</v>
      </c>
      <c r="O6" s="4"/>
      <c r="P6" s="3">
        <f>P38-P43-P80</f>
        <v>0</v>
      </c>
      <c r="Q6" s="4"/>
    </row>
    <row r="7" spans="1:17" ht="15.75" customHeight="1" x14ac:dyDescent="0.25">
      <c r="A7" s="19">
        <v>6</v>
      </c>
      <c r="B7" s="19" t="s">
        <v>2</v>
      </c>
      <c r="C7" s="6" t="s">
        <v>16</v>
      </c>
      <c r="D7" s="7">
        <f>SUM(D8:D31)</f>
        <v>0</v>
      </c>
      <c r="E7" s="8"/>
      <c r="F7" s="7">
        <f>SUM(F8:F31)</f>
        <v>215839.56584070798</v>
      </c>
      <c r="G7" s="8"/>
      <c r="H7" s="7">
        <f>SUM(H8:H31)</f>
        <v>0</v>
      </c>
      <c r="I7" s="8"/>
      <c r="J7" s="7">
        <f>SUM(J8:J31)</f>
        <v>0</v>
      </c>
      <c r="K7" s="8"/>
      <c r="L7" s="7">
        <f>SUM(L8:L31)</f>
        <v>77156.716902654895</v>
      </c>
      <c r="M7" s="8"/>
      <c r="N7" s="7">
        <f>L7+'[1]2025 Αύγουστος'!N7</f>
        <v>518745.98495575227</v>
      </c>
      <c r="O7" s="8"/>
      <c r="P7" s="7">
        <f>SUM(P8:P31)</f>
        <v>-302906.41911504423</v>
      </c>
      <c r="Q7" s="8"/>
    </row>
    <row r="8" spans="1:17" ht="18.75" customHeight="1" x14ac:dyDescent="0.25">
      <c r="A8" s="67">
        <v>7</v>
      </c>
      <c r="B8" s="67">
        <v>1</v>
      </c>
      <c r="C8" s="44" t="str">
        <f>[1]ΑΝΤΙΣΤΟΙΧΙΣΗ!F187</f>
        <v>Εσοδα Φιλοξενείας-Διαμονής</v>
      </c>
      <c r="D8" s="10">
        <f>'[1]2025_ΕΣΟΔΑ'!K2</f>
        <v>0</v>
      </c>
      <c r="E8" s="11" t="e">
        <f>D8/$D$7</f>
        <v>#DIV/0!</v>
      </c>
      <c r="F8" s="12">
        <f>D8+'[1]2025 Αύγουστος'!F8</f>
        <v>191311.33176991151</v>
      </c>
      <c r="G8" s="11">
        <f>F8/$F$7</f>
        <v>0.88635895381248786</v>
      </c>
      <c r="H8" s="12"/>
      <c r="I8" s="11" t="e">
        <f t="shared" ref="I8:I37" si="0">H8/$H$39</f>
        <v>#DIV/0!</v>
      </c>
      <c r="J8" s="12">
        <f>H8+'[1]2025 Αύγουστος'!J8</f>
        <v>0</v>
      </c>
      <c r="K8" s="11" t="e">
        <f>J8/$J$7</f>
        <v>#DIV/0!</v>
      </c>
      <c r="L8" s="68">
        <f>'[1]2024_60-69 ΕΞΟΔΑ+ΟΜ 2'!K114</f>
        <v>66655.538672566399</v>
      </c>
      <c r="M8" s="11">
        <f>L8/$L$7</f>
        <v>0.86389806809253755</v>
      </c>
      <c r="N8" s="12">
        <f>L8+'[1]2025 Αύγουστος'!N8</f>
        <v>455281.11150442483</v>
      </c>
      <c r="O8" s="11">
        <f>N8/$N$7</f>
        <v>0.87765712835976772</v>
      </c>
      <c r="P8" s="12">
        <f t="shared" ref="P8:P37" si="1">F8-N8</f>
        <v>-263969.77973451331</v>
      </c>
      <c r="Q8" s="11">
        <f t="shared" ref="Q8:Q37" si="2">N8/F8</f>
        <v>2.3797916584051984</v>
      </c>
    </row>
    <row r="9" spans="1:17" ht="16.5" customHeight="1" x14ac:dyDescent="0.25">
      <c r="A9" s="67">
        <v>8</v>
      </c>
      <c r="B9" s="67">
        <v>2</v>
      </c>
      <c r="C9" s="44" t="str">
        <f>[1]ΑΝΤΙΣΤΟΙΧΙΣΗ!F188</f>
        <v>Early Check in/Check Out</v>
      </c>
      <c r="D9" s="10">
        <f>'[1]2025_ΕΣΟΔΑ'!K3</f>
        <v>0</v>
      </c>
      <c r="E9" s="11" t="e">
        <f t="shared" ref="E9:E37" si="3">D9/$D$7</f>
        <v>#DIV/0!</v>
      </c>
      <c r="F9" s="12">
        <f>D9+'[1]2025 Αύγουστος'!F9</f>
        <v>44.25</v>
      </c>
      <c r="G9" s="11">
        <f t="shared" ref="G9:G37" si="4">F9/$F$7</f>
        <v>2.0501338495397547E-4</v>
      </c>
      <c r="H9" s="12"/>
      <c r="I9" s="11" t="e">
        <f t="shared" si="0"/>
        <v>#DIV/0!</v>
      </c>
      <c r="J9" s="12">
        <f>H9+'[1]2025 Αύγουστος'!J9</f>
        <v>0</v>
      </c>
      <c r="K9" s="11" t="e">
        <f t="shared" ref="K9:K37" si="5">J9/$J$7</f>
        <v>#DIV/0!</v>
      </c>
      <c r="L9" s="68">
        <f>'[1]2024_60-69 ΕΞΟΔΑ+ΟΜ 2'!K115</f>
        <v>0</v>
      </c>
      <c r="M9" s="11">
        <f t="shared" ref="M9:M37" si="6">L9/$L$7</f>
        <v>0</v>
      </c>
      <c r="N9" s="12">
        <f>L9+'[1]2025 Αύγουστος'!N9</f>
        <v>0</v>
      </c>
      <c r="O9" s="11">
        <f t="shared" ref="O9:O37" si="7">N9/$N$7</f>
        <v>0</v>
      </c>
      <c r="P9" s="12">
        <f t="shared" si="1"/>
        <v>44.25</v>
      </c>
      <c r="Q9" s="11">
        <f t="shared" si="2"/>
        <v>0</v>
      </c>
    </row>
    <row r="10" spans="1:17" ht="16.5" customHeight="1" x14ac:dyDescent="0.25">
      <c r="A10" s="67">
        <v>9</v>
      </c>
      <c r="B10" s="67">
        <v>3</v>
      </c>
      <c r="C10" s="44" t="str">
        <f>[1]ΑΝΤΙΣΤΟΙΧΙΣΗ!F189</f>
        <v xml:space="preserve">Πρωινό ( Εξτρα ) </v>
      </c>
      <c r="D10" s="10">
        <f>'[1]2025_ΕΣΟΔΑ'!K4</f>
        <v>0</v>
      </c>
      <c r="E10" s="11" t="e">
        <f t="shared" si="3"/>
        <v>#DIV/0!</v>
      </c>
      <c r="F10" s="12">
        <f>D10+'[1]2025 Αύγουστος'!F10</f>
        <v>0</v>
      </c>
      <c r="G10" s="11">
        <f t="shared" si="4"/>
        <v>0</v>
      </c>
      <c r="H10" s="12"/>
      <c r="I10" s="11" t="e">
        <f t="shared" si="0"/>
        <v>#DIV/0!</v>
      </c>
      <c r="J10" s="12">
        <f>H10+'[1]2025 Αύγουστος'!J10</f>
        <v>0</v>
      </c>
      <c r="K10" s="11" t="e">
        <f t="shared" si="5"/>
        <v>#DIV/0!</v>
      </c>
      <c r="L10" s="68">
        <f>'[1]2024_60-69 ΕΞΟΔΑ+ΟΜ 2'!K116</f>
        <v>0</v>
      </c>
      <c r="M10" s="11">
        <f t="shared" si="6"/>
        <v>0</v>
      </c>
      <c r="N10" s="12">
        <f>L10+'[1]2025 Αύγουστος'!N10</f>
        <v>0</v>
      </c>
      <c r="O10" s="11">
        <f t="shared" si="7"/>
        <v>0</v>
      </c>
      <c r="P10" s="12">
        <f t="shared" si="1"/>
        <v>0</v>
      </c>
      <c r="Q10" s="11" t="e">
        <f t="shared" si="2"/>
        <v>#DIV/0!</v>
      </c>
    </row>
    <row r="11" spans="1:17" ht="14.25" customHeight="1" x14ac:dyDescent="0.25">
      <c r="A11" s="67">
        <v>10</v>
      </c>
      <c r="B11" s="67">
        <v>4</v>
      </c>
      <c r="C11" s="44" t="str">
        <f>[1]ΑΝΤΙΣΤΟΙΧΙΣΗ!F190</f>
        <v xml:space="preserve">Έσοδα Καθαριότητας </v>
      </c>
      <c r="D11" s="10">
        <f>'[1]2025_ΕΣΟΔΑ'!K5</f>
        <v>0</v>
      </c>
      <c r="E11" s="11" t="e">
        <f t="shared" si="3"/>
        <v>#DIV/0!</v>
      </c>
      <c r="F11" s="12">
        <f>D11+'[1]2025 Αύγουστος'!F11</f>
        <v>13159.754070796458</v>
      </c>
      <c r="G11" s="11">
        <f t="shared" si="4"/>
        <v>6.0970072931431418E-2</v>
      </c>
      <c r="H11" s="12"/>
      <c r="I11" s="11" t="e">
        <f t="shared" si="0"/>
        <v>#DIV/0!</v>
      </c>
      <c r="J11" s="12">
        <f>H11+'[1]2025 Αύγουστος'!J11</f>
        <v>0</v>
      </c>
      <c r="K11" s="11" t="e">
        <f t="shared" si="5"/>
        <v>#DIV/0!</v>
      </c>
      <c r="L11" s="68">
        <f>'[1]2024_60-69 ΕΞΟΔΑ+ΟΜ 2'!K117</f>
        <v>5935.3982300884963</v>
      </c>
      <c r="M11" s="11">
        <f t="shared" si="6"/>
        <v>7.6926526534001144E-2</v>
      </c>
      <c r="N11" s="12">
        <f>L11+'[1]2025 Αύγουστος'!N11</f>
        <v>34084.48345132744</v>
      </c>
      <c r="O11" s="11">
        <f t="shared" si="7"/>
        <v>6.5705536890535668E-2</v>
      </c>
      <c r="P11" s="12">
        <f t="shared" si="1"/>
        <v>-20924.729380530982</v>
      </c>
      <c r="Q11" s="11">
        <f t="shared" si="2"/>
        <v>2.5900547432695733</v>
      </c>
    </row>
    <row r="12" spans="1:17" ht="17.25" customHeight="1" x14ac:dyDescent="0.25">
      <c r="A12" s="67">
        <v>11</v>
      </c>
      <c r="B12" s="67">
        <v>5</v>
      </c>
      <c r="C12" s="44" t="str">
        <f>[1]ΑΝΤΙΣΤΟΙΧΙΣΗ!F191</f>
        <v>Cancellation Fees</v>
      </c>
      <c r="D12" s="10">
        <f>'[1]2025_ΕΣΟΔΑ'!K6</f>
        <v>0</v>
      </c>
      <c r="E12" s="11" t="e">
        <f t="shared" si="3"/>
        <v>#DIV/0!</v>
      </c>
      <c r="F12" s="12">
        <f>D12+'[1]2025 Αύγουστος'!F12</f>
        <v>2225.63</v>
      </c>
      <c r="G12" s="11">
        <f t="shared" si="4"/>
        <v>1.0311501467912236E-2</v>
      </c>
      <c r="H12" s="12"/>
      <c r="I12" s="11" t="e">
        <f t="shared" si="0"/>
        <v>#DIV/0!</v>
      </c>
      <c r="J12" s="12">
        <f>H12+'[1]2025 Αύγουστος'!J12</f>
        <v>0</v>
      </c>
      <c r="K12" s="11" t="e">
        <f t="shared" si="5"/>
        <v>#DIV/0!</v>
      </c>
      <c r="L12" s="68">
        <f>'[1]2024_60-69 ΕΞΟΔΑ+ΟΜ 2'!K118</f>
        <v>278.14</v>
      </c>
      <c r="M12" s="11">
        <f t="shared" si="6"/>
        <v>3.6048708546129109E-3</v>
      </c>
      <c r="N12" s="12">
        <f>L12+'[1]2025 Αύγουστος'!N12</f>
        <v>2684.7299999999996</v>
      </c>
      <c r="O12" s="11">
        <f t="shared" si="7"/>
        <v>5.1754231894999636E-3</v>
      </c>
      <c r="P12" s="12">
        <f t="shared" si="1"/>
        <v>-459.09999999999945</v>
      </c>
      <c r="Q12" s="11">
        <f t="shared" si="2"/>
        <v>1.2062786716570137</v>
      </c>
    </row>
    <row r="13" spans="1:17" ht="31.5" customHeight="1" x14ac:dyDescent="0.25">
      <c r="A13" s="67">
        <v>12</v>
      </c>
      <c r="B13" s="67">
        <v>6</v>
      </c>
      <c r="C13" s="44" t="str">
        <f>[1]ΑΝΤΙΣΤΟΙΧΙΣΗ!F192</f>
        <v>Έσοδα Διαχείρισης καταλυμάτων 24%</v>
      </c>
      <c r="D13" s="10">
        <f>'[1]2025_ΕΣΟΔΑ'!K7</f>
        <v>0</v>
      </c>
      <c r="E13" s="11" t="e">
        <f t="shared" si="3"/>
        <v>#DIV/0!</v>
      </c>
      <c r="F13" s="12">
        <f>D13+'[1]2025 Αύγουστος'!F13</f>
        <v>3326.71</v>
      </c>
      <c r="G13" s="11">
        <f t="shared" si="4"/>
        <v>1.5412883115485644E-2</v>
      </c>
      <c r="H13" s="12"/>
      <c r="I13" s="11" t="e">
        <f t="shared" si="0"/>
        <v>#DIV/0!</v>
      </c>
      <c r="J13" s="12">
        <f>H13+'[1]2025 Αύγουστος'!J13</f>
        <v>0</v>
      </c>
      <c r="K13" s="11" t="e">
        <f t="shared" si="5"/>
        <v>#DIV/0!</v>
      </c>
      <c r="L13" s="68">
        <f>'[1]2024_60-69 ΕΞΟΔΑ+ΟΜ 2'!K119</f>
        <v>2499.94</v>
      </c>
      <c r="M13" s="11">
        <f t="shared" si="6"/>
        <v>3.2400808385277202E-2</v>
      </c>
      <c r="N13" s="12">
        <f>L13+'[1]2025 Αύγουστος'!N13</f>
        <v>14112.16</v>
      </c>
      <c r="O13" s="11">
        <f t="shared" si="7"/>
        <v>2.720437441304482E-2</v>
      </c>
      <c r="P13" s="12">
        <f t="shared" si="1"/>
        <v>-10785.45</v>
      </c>
      <c r="Q13" s="11">
        <f t="shared" si="2"/>
        <v>4.2420770070129343</v>
      </c>
    </row>
    <row r="14" spans="1:17" ht="32.25" customHeight="1" x14ac:dyDescent="0.25">
      <c r="A14" s="67">
        <v>13</v>
      </c>
      <c r="B14" s="67">
        <v>7</v>
      </c>
      <c r="C14" s="44" t="str">
        <f>[1]ΑΝΤΙΣΤΟΙΧΙΣΗ!F193</f>
        <v>Έσοδα από Ενοίκια Ιππάρχου 24%</v>
      </c>
      <c r="D14" s="10">
        <f>'[1]2025_ΕΣΟΔΑ'!K8</f>
        <v>0</v>
      </c>
      <c r="E14" s="11" t="e">
        <f t="shared" si="3"/>
        <v>#DIV/0!</v>
      </c>
      <c r="F14" s="12">
        <f>D14+'[1]2025 Αύγουστος'!F14</f>
        <v>500</v>
      </c>
      <c r="G14" s="11">
        <f t="shared" si="4"/>
        <v>2.3165354232087625E-3</v>
      </c>
      <c r="H14" s="12"/>
      <c r="I14" s="11" t="e">
        <f t="shared" si="0"/>
        <v>#DIV/0!</v>
      </c>
      <c r="J14" s="12">
        <f>H14+'[1]2025 Αύγουστος'!J14</f>
        <v>0</v>
      </c>
      <c r="K14" s="11" t="e">
        <f t="shared" si="5"/>
        <v>#DIV/0!</v>
      </c>
      <c r="L14" s="68">
        <f>'[1]2024_60-69 ΕΞΟΔΑ+ΟΜ 2'!K120</f>
        <v>100</v>
      </c>
      <c r="M14" s="11">
        <f t="shared" si="6"/>
        <v>1.2960634409336705E-3</v>
      </c>
      <c r="N14" s="12">
        <f>L14+'[1]2025 Αύγουστος'!N14</f>
        <v>900</v>
      </c>
      <c r="O14" s="11">
        <f t="shared" si="7"/>
        <v>1.7349531873037394E-3</v>
      </c>
      <c r="P14" s="12">
        <f t="shared" si="1"/>
        <v>-400</v>
      </c>
      <c r="Q14" s="11">
        <f t="shared" si="2"/>
        <v>1.8</v>
      </c>
    </row>
    <row r="15" spans="1:17" ht="30.75" customHeight="1" x14ac:dyDescent="0.25">
      <c r="A15" s="67">
        <v>14</v>
      </c>
      <c r="B15" s="67">
        <v>8</v>
      </c>
      <c r="C15" s="44" t="str">
        <f>[1]ΑΝΤΙΣΤΟΙΧΙΣΗ!F194</f>
        <v>Πωλ.Φύλαξη Αποσκευών (DIRECT)</v>
      </c>
      <c r="D15" s="10">
        <f>'[1]2025_ΕΣΟΔΑ'!K9</f>
        <v>0</v>
      </c>
      <c r="E15" s="11" t="e">
        <f t="shared" si="3"/>
        <v>#DIV/0!</v>
      </c>
      <c r="F15" s="12">
        <f>D15+'[1]2025 Αύγουστος'!F15</f>
        <v>1175.0900000000001</v>
      </c>
      <c r="G15" s="11">
        <f t="shared" si="4"/>
        <v>5.4442752209167703E-3</v>
      </c>
      <c r="H15" s="12"/>
      <c r="I15" s="11" t="e">
        <f t="shared" si="0"/>
        <v>#DIV/0!</v>
      </c>
      <c r="J15" s="12">
        <f>H15+'[1]2025 Αύγουστος'!J15</f>
        <v>0</v>
      </c>
      <c r="K15" s="11" t="e">
        <f t="shared" si="5"/>
        <v>#DIV/0!</v>
      </c>
      <c r="L15" s="68">
        <f>'[1]2024_60-69 ΕΞΟΔΑ+ΟΜ 2'!K121</f>
        <v>618.54</v>
      </c>
      <c r="M15" s="11">
        <f t="shared" si="6"/>
        <v>8.016670807551125E-3</v>
      </c>
      <c r="N15" s="12">
        <f>L15+'[1]2025 Αύγουστος'!N15</f>
        <v>1726.25</v>
      </c>
      <c r="O15" s="11">
        <f t="shared" si="7"/>
        <v>3.3277365995367557E-3</v>
      </c>
      <c r="P15" s="12">
        <f t="shared" si="1"/>
        <v>-551.15999999999985</v>
      </c>
      <c r="Q15" s="11">
        <f t="shared" si="2"/>
        <v>1.4690364142321013</v>
      </c>
    </row>
    <row r="16" spans="1:17" ht="29.25" customHeight="1" x14ac:dyDescent="0.25">
      <c r="A16" s="67">
        <v>15</v>
      </c>
      <c r="B16" s="67">
        <v>9</v>
      </c>
      <c r="C16" s="44" t="str">
        <f>[1]ΑΝΤΙΣΤΟΙΧΙΣΗ!F195</f>
        <v>Πωλ.Φύλαξη Αποσκευών  (ΤΡΙΤΩΝ) (RADICAL)</v>
      </c>
      <c r="D16" s="10">
        <f>'[1]2025_ΕΣΟΔΑ'!K10</f>
        <v>0</v>
      </c>
      <c r="E16" s="11" t="e">
        <f t="shared" si="3"/>
        <v>#DIV/0!</v>
      </c>
      <c r="F16" s="12">
        <f>D16+'[1]2025 Αύγουστος'!F16</f>
        <v>673.29</v>
      </c>
      <c r="G16" s="11">
        <f t="shared" si="4"/>
        <v>3.1194002701844551E-3</v>
      </c>
      <c r="H16" s="12"/>
      <c r="I16" s="11" t="e">
        <f t="shared" si="0"/>
        <v>#DIV/0!</v>
      </c>
      <c r="J16" s="12">
        <f>H16+'[1]2025 Αύγουστος'!J16</f>
        <v>0</v>
      </c>
      <c r="K16" s="11" t="e">
        <f t="shared" si="5"/>
        <v>#DIV/0!</v>
      </c>
      <c r="L16" s="68">
        <f>'[1]2024_60-69 ΕΞΟΔΑ+ΟΜ 2'!K122</f>
        <v>0</v>
      </c>
      <c r="M16" s="11">
        <f t="shared" si="6"/>
        <v>0</v>
      </c>
      <c r="N16" s="12">
        <f>L16+'[1]2025 Αύγουστος'!N16</f>
        <v>0</v>
      </c>
      <c r="O16" s="11">
        <f t="shared" si="7"/>
        <v>0</v>
      </c>
      <c r="P16" s="12">
        <f t="shared" si="1"/>
        <v>673.29</v>
      </c>
      <c r="Q16" s="11">
        <f t="shared" si="2"/>
        <v>0</v>
      </c>
    </row>
    <row r="17" spans="1:17" ht="34.5" customHeight="1" x14ac:dyDescent="0.25">
      <c r="A17" s="67">
        <v>16</v>
      </c>
      <c r="B17" s="67">
        <v>10</v>
      </c>
      <c r="C17" s="44" t="str">
        <f>[1]ΑΝΤΙΣΤΟΙΧΙΣΗ!F196</f>
        <v>Πωλ. TRANSFER (Περιορισμένη Μίσθωση)</v>
      </c>
      <c r="D17" s="10">
        <f>'[1]2025_ΕΣΟΔΑ'!K11</f>
        <v>0</v>
      </c>
      <c r="E17" s="11" t="e">
        <f t="shared" si="3"/>
        <v>#DIV/0!</v>
      </c>
      <c r="F17" s="12">
        <f>D17+'[1]2025 Αύγουστος'!F17</f>
        <v>464.6</v>
      </c>
      <c r="G17" s="11">
        <f t="shared" si="4"/>
        <v>2.1525247152455822E-3</v>
      </c>
      <c r="H17" s="12"/>
      <c r="I17" s="11" t="e">
        <f t="shared" si="0"/>
        <v>#DIV/0!</v>
      </c>
      <c r="J17" s="12">
        <f>H17+'[1]2025 Αύγουστος'!J17</f>
        <v>0</v>
      </c>
      <c r="K17" s="11" t="e">
        <f t="shared" si="5"/>
        <v>#DIV/0!</v>
      </c>
      <c r="L17" s="68">
        <f>'[1]2024_60-69 ΕΞΟΔΑ+ΟΜ 2'!K123</f>
        <v>281.62</v>
      </c>
      <c r="M17" s="11">
        <f t="shared" si="6"/>
        <v>3.6499738623574029E-3</v>
      </c>
      <c r="N17" s="12">
        <f>L17+'[1]2025 Αύγουστος'!N17</f>
        <v>538.27</v>
      </c>
      <c r="O17" s="11">
        <f t="shared" si="7"/>
        <v>1.0376369468110931E-3</v>
      </c>
      <c r="P17" s="12">
        <f t="shared" si="1"/>
        <v>-73.669999999999959</v>
      </c>
      <c r="Q17" s="11">
        <f t="shared" si="2"/>
        <v>1.1585665088247954</v>
      </c>
    </row>
    <row r="18" spans="1:17" ht="27" customHeight="1" x14ac:dyDescent="0.25">
      <c r="A18" s="67">
        <v>17</v>
      </c>
      <c r="B18" s="67">
        <v>11</v>
      </c>
      <c r="C18" s="44" t="str">
        <f>[1]ΑΝΤΙΣΤΟΙΧΙΣΗ!F197</f>
        <v>Πωλ.Ενοικ.Μεταφ.Μέσων Αναψυχής (ποδήλατα)</v>
      </c>
      <c r="D18" s="10">
        <f>'[1]2025_ΕΣΟΔΑ'!K12</f>
        <v>0</v>
      </c>
      <c r="E18" s="11" t="e">
        <f t="shared" si="3"/>
        <v>#DIV/0!</v>
      </c>
      <c r="F18" s="12">
        <f>D18+'[1]2025 Αύγουστος'!F18</f>
        <v>0</v>
      </c>
      <c r="G18" s="11">
        <f t="shared" si="4"/>
        <v>0</v>
      </c>
      <c r="H18" s="12"/>
      <c r="I18" s="11" t="e">
        <f t="shared" si="0"/>
        <v>#DIV/0!</v>
      </c>
      <c r="J18" s="12">
        <f>H18+'[1]2025 Αύγουστος'!J18</f>
        <v>0</v>
      </c>
      <c r="K18" s="11" t="e">
        <f t="shared" si="5"/>
        <v>#DIV/0!</v>
      </c>
      <c r="L18" s="68">
        <f>'[1]2024_60-69 ΕΞΟΔΑ+ΟΜ 2'!K124</f>
        <v>0</v>
      </c>
      <c r="M18" s="11">
        <f t="shared" si="6"/>
        <v>0</v>
      </c>
      <c r="N18" s="12">
        <f>L18+'[1]2025 Αύγουστος'!N18</f>
        <v>0</v>
      </c>
      <c r="O18" s="11">
        <f t="shared" si="7"/>
        <v>0</v>
      </c>
      <c r="P18" s="12">
        <f t="shared" si="1"/>
        <v>0</v>
      </c>
      <c r="Q18" s="11" t="e">
        <f t="shared" si="2"/>
        <v>#DIV/0!</v>
      </c>
    </row>
    <row r="19" spans="1:17" ht="33" customHeight="1" x14ac:dyDescent="0.25">
      <c r="A19" s="67">
        <v>18</v>
      </c>
      <c r="B19" s="67">
        <v>12</v>
      </c>
      <c r="C19" s="44" t="str">
        <f>[1]ΑΝΤΙΣΤΟΙΧΙΣΗ!F198</f>
        <v>Πωλ.Ενοικ.Μεταφ.Μέσων(αυτοκινητα)</v>
      </c>
      <c r="D19" s="10">
        <f>'[1]2025_ΕΣΟΔΑ'!K13</f>
        <v>0</v>
      </c>
      <c r="E19" s="11" t="e">
        <f t="shared" si="3"/>
        <v>#DIV/0!</v>
      </c>
      <c r="F19" s="12">
        <f>D19+'[1]2025 Αύγουστος'!F19</f>
        <v>0</v>
      </c>
      <c r="G19" s="11">
        <f t="shared" si="4"/>
        <v>0</v>
      </c>
      <c r="H19" s="12"/>
      <c r="I19" s="11" t="e">
        <f t="shared" si="0"/>
        <v>#DIV/0!</v>
      </c>
      <c r="J19" s="12">
        <f>H19+'[1]2025 Αύγουστος'!J19</f>
        <v>0</v>
      </c>
      <c r="K19" s="11" t="e">
        <f t="shared" si="5"/>
        <v>#DIV/0!</v>
      </c>
      <c r="L19" s="68">
        <f>'[1]2024_60-69 ΕΞΟΔΑ+ΟΜ 2'!K125</f>
        <v>0</v>
      </c>
      <c r="M19" s="11">
        <f t="shared" si="6"/>
        <v>0</v>
      </c>
      <c r="N19" s="12">
        <f>L19+'[1]2025 Αύγουστος'!N19</f>
        <v>0</v>
      </c>
      <c r="O19" s="11">
        <f t="shared" si="7"/>
        <v>0</v>
      </c>
      <c r="P19" s="12">
        <f t="shared" si="1"/>
        <v>0</v>
      </c>
      <c r="Q19" s="11" t="e">
        <f t="shared" si="2"/>
        <v>#DIV/0!</v>
      </c>
    </row>
    <row r="20" spans="1:17" ht="31.5" customHeight="1" x14ac:dyDescent="0.25">
      <c r="A20" s="67">
        <v>19</v>
      </c>
      <c r="B20" s="67">
        <v>13</v>
      </c>
      <c r="C20" s="44" t="str">
        <f>[1]ΑΝΤΙΣΤΟΙΧΙΣΗ!F199</f>
        <v>Πωλήσεις Καθαριότητας (ΤΡΙΤΩΝ)</v>
      </c>
      <c r="D20" s="10">
        <f>'[1]2025_ΕΣΟΔΑ'!K14</f>
        <v>0</v>
      </c>
      <c r="E20" s="11" t="e">
        <f t="shared" si="3"/>
        <v>#DIV/0!</v>
      </c>
      <c r="F20" s="12">
        <f>D20+'[1]2025 Αύγουστος'!F20</f>
        <v>0</v>
      </c>
      <c r="G20" s="11">
        <f t="shared" si="4"/>
        <v>0</v>
      </c>
      <c r="H20" s="12"/>
      <c r="I20" s="11" t="e">
        <f t="shared" si="0"/>
        <v>#DIV/0!</v>
      </c>
      <c r="J20" s="12">
        <f>H20+'[1]2025 Αύγουστος'!J20</f>
        <v>0</v>
      </c>
      <c r="K20" s="11" t="e">
        <f t="shared" si="5"/>
        <v>#DIV/0!</v>
      </c>
      <c r="L20" s="68">
        <f>'[1]2024_60-69 ΕΞΟΔΑ+ΟΜ 2'!K126</f>
        <v>0</v>
      </c>
      <c r="M20" s="11">
        <f t="shared" si="6"/>
        <v>0</v>
      </c>
      <c r="N20" s="12">
        <f>L20+'[1]2025 Αύγουστος'!N20</f>
        <v>0</v>
      </c>
      <c r="O20" s="11">
        <f t="shared" si="7"/>
        <v>0</v>
      </c>
      <c r="P20" s="12">
        <f t="shared" si="1"/>
        <v>0</v>
      </c>
      <c r="Q20" s="11" t="e">
        <f t="shared" si="2"/>
        <v>#DIV/0!</v>
      </c>
    </row>
    <row r="21" spans="1:17" ht="21" customHeight="1" x14ac:dyDescent="0.25">
      <c r="A21" s="67">
        <v>20</v>
      </c>
      <c r="B21" s="67">
        <v>14</v>
      </c>
      <c r="C21" s="44" t="str">
        <f>[1]ΑΝΤΙΣΤΟΙΧΙΣΗ!F200</f>
        <v>Πωλ.Κρουαζιέρας</v>
      </c>
      <c r="D21" s="10">
        <f>'[1]2025_ΕΣΟΔΑ'!K15</f>
        <v>0</v>
      </c>
      <c r="E21" s="11" t="e">
        <f t="shared" si="3"/>
        <v>#DIV/0!</v>
      </c>
      <c r="F21" s="12">
        <f>D21+'[1]2025 Αύγουστος'!F21</f>
        <v>3230.0599999999995</v>
      </c>
      <c r="G21" s="11">
        <f t="shared" si="4"/>
        <v>1.4965096818179388E-2</v>
      </c>
      <c r="H21" s="12"/>
      <c r="I21" s="11" t="e">
        <f t="shared" si="0"/>
        <v>#DIV/0!</v>
      </c>
      <c r="J21" s="12">
        <f>H21+'[1]2025 Αύγουστος'!J21</f>
        <v>0</v>
      </c>
      <c r="K21" s="11" t="e">
        <f t="shared" si="5"/>
        <v>#DIV/0!</v>
      </c>
      <c r="L21" s="68">
        <f>'[1]2024_60-69 ΕΞΟΔΑ+ΟΜ 2'!K127</f>
        <v>460.18</v>
      </c>
      <c r="M21" s="11">
        <f t="shared" si="6"/>
        <v>5.9642247424885652E-3</v>
      </c>
      <c r="N21" s="12">
        <f>L21+'[1]2025 Αύγουστος'!N21</f>
        <v>2382.2999999999997</v>
      </c>
      <c r="O21" s="11">
        <f t="shared" si="7"/>
        <v>4.5924210867929974E-3</v>
      </c>
      <c r="P21" s="12">
        <f t="shared" si="1"/>
        <v>847.75999999999976</v>
      </c>
      <c r="Q21" s="11">
        <f t="shared" si="2"/>
        <v>0.73754047912422682</v>
      </c>
    </row>
    <row r="22" spans="1:17" ht="18.75" customHeight="1" x14ac:dyDescent="0.25">
      <c r="A22" s="67">
        <v>21</v>
      </c>
      <c r="B22" s="67">
        <v>15</v>
      </c>
      <c r="C22" s="44" t="str">
        <f>[1]ΑΝΤΙΣΤΟΙΧΙΣΗ!F201</f>
        <v>Πωλ. Μαθημάτων</v>
      </c>
      <c r="D22" s="10">
        <f>'[1]2025_ΕΣΟΔΑ'!K16</f>
        <v>0</v>
      </c>
      <c r="E22" s="11" t="e">
        <f t="shared" si="3"/>
        <v>#DIV/0!</v>
      </c>
      <c r="F22" s="12">
        <f>D22+'[1]2025 Αύγουστος'!F22</f>
        <v>0</v>
      </c>
      <c r="G22" s="11">
        <f t="shared" si="4"/>
        <v>0</v>
      </c>
      <c r="H22" s="12"/>
      <c r="I22" s="11" t="e">
        <f t="shared" si="0"/>
        <v>#DIV/0!</v>
      </c>
      <c r="J22" s="12">
        <f>H22+'[1]2025 Αύγουστος'!J22</f>
        <v>0</v>
      </c>
      <c r="K22" s="11" t="e">
        <f t="shared" si="5"/>
        <v>#DIV/0!</v>
      </c>
      <c r="L22" s="68">
        <f>'[1]2024_60-69 ΕΞΟΔΑ+ΟΜ 2'!K128</f>
        <v>0</v>
      </c>
      <c r="M22" s="11">
        <f t="shared" si="6"/>
        <v>0</v>
      </c>
      <c r="N22" s="12">
        <f>L22+'[1]2025 Αύγουστος'!N22</f>
        <v>0</v>
      </c>
      <c r="O22" s="11">
        <f t="shared" si="7"/>
        <v>0</v>
      </c>
      <c r="P22" s="12">
        <f t="shared" si="1"/>
        <v>0</v>
      </c>
      <c r="Q22" s="11" t="e">
        <f t="shared" si="2"/>
        <v>#DIV/0!</v>
      </c>
    </row>
    <row r="23" spans="1:17" ht="31.5" customHeight="1" x14ac:dyDescent="0.25">
      <c r="A23" s="67">
        <v>22</v>
      </c>
      <c r="B23" s="67">
        <v>16</v>
      </c>
      <c r="C23" s="44" t="str">
        <f>[1]ΑΝΤΙΣΤΟΙΧΙΣΗ!F202</f>
        <v>Πωλ.Κρουαζ.Transfer.MM. (ΠΑΚΕΤΟ)</v>
      </c>
      <c r="D23" s="10">
        <f>'[1]2025_ΕΣΟΔΑ'!K17</f>
        <v>0</v>
      </c>
      <c r="E23" s="11" t="e">
        <f t="shared" si="3"/>
        <v>#DIV/0!</v>
      </c>
      <c r="F23" s="12">
        <f>D23+'[1]2025 Αύγουστος'!F23</f>
        <v>495.58</v>
      </c>
      <c r="G23" s="11">
        <f t="shared" si="4"/>
        <v>2.2960572500675971E-3</v>
      </c>
      <c r="H23" s="12"/>
      <c r="I23" s="11" t="e">
        <f t="shared" si="0"/>
        <v>#DIV/0!</v>
      </c>
      <c r="J23" s="12">
        <f>H23+'[1]2025 Αύγουστος'!J23</f>
        <v>0</v>
      </c>
      <c r="K23" s="11" t="e">
        <f t="shared" si="5"/>
        <v>#DIV/0!</v>
      </c>
      <c r="L23" s="68">
        <f>'[1]2024_60-69 ΕΞΟΔΑ+ΟΜ 2'!K129</f>
        <v>0</v>
      </c>
      <c r="M23" s="11">
        <f t="shared" si="6"/>
        <v>0</v>
      </c>
      <c r="N23" s="12">
        <f>L23+'[1]2025 Αύγουστος'!N23</f>
        <v>524.05999999999995</v>
      </c>
      <c r="O23" s="11">
        <f t="shared" si="7"/>
        <v>1.0102439637093305E-3</v>
      </c>
      <c r="P23" s="12">
        <f t="shared" si="1"/>
        <v>-28.479999999999961</v>
      </c>
      <c r="Q23" s="11">
        <f t="shared" si="2"/>
        <v>1.0574680172726905</v>
      </c>
    </row>
    <row r="24" spans="1:17" ht="22.5" customHeight="1" x14ac:dyDescent="0.25">
      <c r="A24" s="67">
        <v>23</v>
      </c>
      <c r="B24" s="67">
        <v>17</v>
      </c>
      <c r="C24" s="44" t="str">
        <f>[1]ΑΝΤΙΣΤΟΙΧΙΣΗ!F203</f>
        <v>Προμ. Συστ.Πελ. Αυτοκ.</v>
      </c>
      <c r="D24" s="10">
        <f>'[1]2025_ΕΣΟΔΑ'!K18</f>
        <v>0</v>
      </c>
      <c r="E24" s="11" t="e">
        <f t="shared" si="3"/>
        <v>#DIV/0!</v>
      </c>
      <c r="F24" s="12">
        <f>D24+'[1]2025 Αύγουστος'!F24</f>
        <v>0</v>
      </c>
      <c r="G24" s="11">
        <f t="shared" si="4"/>
        <v>0</v>
      </c>
      <c r="H24" s="12"/>
      <c r="I24" s="11" t="e">
        <f t="shared" si="0"/>
        <v>#DIV/0!</v>
      </c>
      <c r="J24" s="12">
        <f>H24+'[1]2025 Αύγουστος'!J24</f>
        <v>0</v>
      </c>
      <c r="K24" s="11" t="e">
        <f t="shared" si="5"/>
        <v>#DIV/0!</v>
      </c>
      <c r="L24" s="68">
        <f>'[1]2024_60-69 ΕΞΟΔΑ+ΟΜ 2'!K130</f>
        <v>287.85000000000002</v>
      </c>
      <c r="M24" s="11">
        <f t="shared" si="6"/>
        <v>3.730718614727571E-3</v>
      </c>
      <c r="N24" s="12">
        <f>L24+'[1]2025 Αύγουστος'!N24</f>
        <v>2344.9499999999998</v>
      </c>
      <c r="O24" s="11">
        <f t="shared" si="7"/>
        <v>4.5204205295198922E-3</v>
      </c>
      <c r="P24" s="12">
        <f t="shared" si="1"/>
        <v>-2344.9499999999998</v>
      </c>
      <c r="Q24" s="11" t="e">
        <f t="shared" si="2"/>
        <v>#DIV/0!</v>
      </c>
    </row>
    <row r="25" spans="1:17" ht="20.25" customHeight="1" x14ac:dyDescent="0.25">
      <c r="A25" s="67">
        <v>24</v>
      </c>
      <c r="B25" s="67">
        <v>18</v>
      </c>
      <c r="C25" s="44" t="str">
        <f>[1]ΑΝΤΙΣΤΟΙΧΙΣΗ!F204</f>
        <v>Προμ. Συστ.Πελ. Γυμν.</v>
      </c>
      <c r="D25" s="10">
        <f>'[1]2025_ΕΣΟΔΑ'!K19</f>
        <v>0</v>
      </c>
      <c r="E25" s="11" t="e">
        <f t="shared" si="3"/>
        <v>#DIV/0!</v>
      </c>
      <c r="F25" s="12">
        <f>D25+'[1]2025 Αύγουστος'!F25</f>
        <v>0</v>
      </c>
      <c r="G25" s="11">
        <f t="shared" si="4"/>
        <v>0</v>
      </c>
      <c r="H25" s="12"/>
      <c r="I25" s="11" t="e">
        <f t="shared" si="0"/>
        <v>#DIV/0!</v>
      </c>
      <c r="J25" s="12">
        <f>H25+'[1]2025 Αύγουστος'!J25</f>
        <v>0</v>
      </c>
      <c r="K25" s="11" t="e">
        <f t="shared" si="5"/>
        <v>#DIV/0!</v>
      </c>
      <c r="L25" s="68">
        <f>'[1]2024_60-69 ΕΞΟΔΑ+ΟΜ 2'!K131</f>
        <v>0</v>
      </c>
      <c r="M25" s="11">
        <f t="shared" si="6"/>
        <v>0</v>
      </c>
      <c r="N25" s="12">
        <f>L25+'[1]2025 Αύγουστος'!N25</f>
        <v>0</v>
      </c>
      <c r="O25" s="11">
        <f t="shared" si="7"/>
        <v>0</v>
      </c>
      <c r="P25" s="12">
        <f t="shared" si="1"/>
        <v>0</v>
      </c>
      <c r="Q25" s="11" t="e">
        <f t="shared" si="2"/>
        <v>#DIV/0!</v>
      </c>
    </row>
    <row r="26" spans="1:17" ht="18.75" customHeight="1" x14ac:dyDescent="0.25">
      <c r="A26" s="67">
        <v>25</v>
      </c>
      <c r="B26" s="67">
        <v>19</v>
      </c>
      <c r="C26" s="44" t="str">
        <f>[1]ΑΝΤΙΣΤΟΙΧΙΣΗ!F205</f>
        <v>Προμ.Σύστ.Πελ. TRANSFER</v>
      </c>
      <c r="D26" s="10">
        <f>'[1]2025_ΕΣΟΔΑ'!K20</f>
        <v>0</v>
      </c>
      <c r="E26" s="11" t="e">
        <f t="shared" si="3"/>
        <v>#DIV/0!</v>
      </c>
      <c r="F26" s="12">
        <f>D26+'[1]2025 Αύγουστος'!F26</f>
        <v>0</v>
      </c>
      <c r="G26" s="11">
        <f t="shared" si="4"/>
        <v>0</v>
      </c>
      <c r="H26" s="12"/>
      <c r="I26" s="11" t="e">
        <f t="shared" si="0"/>
        <v>#DIV/0!</v>
      </c>
      <c r="J26" s="12">
        <f>H26+'[1]2025 Αύγουστος'!J26</f>
        <v>0</v>
      </c>
      <c r="K26" s="11" t="e">
        <f t="shared" si="5"/>
        <v>#DIV/0!</v>
      </c>
      <c r="L26" s="68">
        <f>'[1]2024_60-69 ΕΞΟΔΑ+ΟΜ 2'!K132</f>
        <v>0</v>
      </c>
      <c r="M26" s="11">
        <f t="shared" si="6"/>
        <v>0</v>
      </c>
      <c r="N26" s="12">
        <f>L26+'[1]2025 Αύγουστος'!N26</f>
        <v>0</v>
      </c>
      <c r="O26" s="11">
        <f t="shared" si="7"/>
        <v>0</v>
      </c>
      <c r="P26" s="12">
        <f t="shared" si="1"/>
        <v>0</v>
      </c>
      <c r="Q26" s="11" t="e">
        <f t="shared" si="2"/>
        <v>#DIV/0!</v>
      </c>
    </row>
    <row r="27" spans="1:17" ht="23.25" customHeight="1" x14ac:dyDescent="0.25">
      <c r="A27" s="67">
        <v>26</v>
      </c>
      <c r="B27" s="67">
        <v>20</v>
      </c>
      <c r="C27" s="44" t="str">
        <f>[1]ΑΝΤΙΣΤΟΙΧΙΣΗ!F206</f>
        <v>Προμ.Σύστ.Πελ.Εκδρ.- Ξεναγ.</v>
      </c>
      <c r="D27" s="10">
        <f>'[1]2025_ΕΣΟΔΑ'!K21</f>
        <v>0</v>
      </c>
      <c r="E27" s="11" t="e">
        <f t="shared" si="3"/>
        <v>#DIV/0!</v>
      </c>
      <c r="F27" s="12">
        <f>D27+'[1]2025 Αύγουστος'!F27</f>
        <v>250.7</v>
      </c>
      <c r="G27" s="11">
        <f t="shared" si="4"/>
        <v>1.1615108611968735E-3</v>
      </c>
      <c r="H27" s="12"/>
      <c r="I27" s="11" t="e">
        <f t="shared" si="0"/>
        <v>#DIV/0!</v>
      </c>
      <c r="J27" s="12">
        <f>H27+'[1]2025 Αύγουστος'!J27</f>
        <v>0</v>
      </c>
      <c r="K27" s="11" t="e">
        <f t="shared" si="5"/>
        <v>#DIV/0!</v>
      </c>
      <c r="L27" s="68">
        <f>'[1]2024_60-69 ΕΞΟΔΑ+ΟΜ 2'!K133</f>
        <v>275.08</v>
      </c>
      <c r="M27" s="11">
        <f t="shared" si="6"/>
        <v>3.5652113133203406E-3</v>
      </c>
      <c r="N27" s="12">
        <f>L27+'[1]2025 Αύγουστος'!N27</f>
        <v>749.75</v>
      </c>
      <c r="O27" s="11">
        <f t="shared" si="7"/>
        <v>1.4453123913121984E-3</v>
      </c>
      <c r="P27" s="12">
        <f t="shared" si="1"/>
        <v>-499.05</v>
      </c>
      <c r="Q27" s="11">
        <f t="shared" si="2"/>
        <v>2.9906262465097728</v>
      </c>
    </row>
    <row r="28" spans="1:17" ht="23.25" customHeight="1" x14ac:dyDescent="0.25">
      <c r="A28" s="67">
        <v>27</v>
      </c>
      <c r="B28" s="67">
        <v>21</v>
      </c>
      <c r="C28" s="44" t="str">
        <f>[1]ΑΝΤΙΣΤΟΙΧΙΣΗ!F207</f>
        <v>Προμ.Συστ.Πελ.Κρουαζιέρας</v>
      </c>
      <c r="D28" s="10">
        <f>'[1]2025_ΕΣΟΔΑ'!K22</f>
        <v>0</v>
      </c>
      <c r="E28" s="11" t="e">
        <f t="shared" si="3"/>
        <v>#DIV/0!</v>
      </c>
      <c r="F28" s="12">
        <f>D28+'[1]2025 Αύγουστος'!F28</f>
        <v>0</v>
      </c>
      <c r="G28" s="11">
        <f t="shared" si="4"/>
        <v>0</v>
      </c>
      <c r="H28" s="12"/>
      <c r="I28" s="11" t="e">
        <f t="shared" si="0"/>
        <v>#DIV/0!</v>
      </c>
      <c r="J28" s="12">
        <f>H28+'[1]2025 Αύγουστος'!J28</f>
        <v>0</v>
      </c>
      <c r="K28" s="11" t="e">
        <f t="shared" si="5"/>
        <v>#DIV/0!</v>
      </c>
      <c r="L28" s="68">
        <f>'[1]2024_60-69 ΕΞΟΔΑ+ΟΜ 2'!K134</f>
        <v>0</v>
      </c>
      <c r="M28" s="11">
        <f t="shared" si="6"/>
        <v>0</v>
      </c>
      <c r="N28" s="12">
        <f>L28+'[1]2025 Αύγουστος'!N28</f>
        <v>120.16</v>
      </c>
      <c r="O28" s="11">
        <f t="shared" si="7"/>
        <v>2.316355277626859E-4</v>
      </c>
      <c r="P28" s="12">
        <f t="shared" si="1"/>
        <v>-120.16</v>
      </c>
      <c r="Q28" s="11" t="e">
        <f t="shared" si="2"/>
        <v>#DIV/0!</v>
      </c>
    </row>
    <row r="29" spans="1:17" ht="23.25" customHeight="1" x14ac:dyDescent="0.25">
      <c r="A29" s="67">
        <v>28</v>
      </c>
      <c r="B29" s="67">
        <v>22</v>
      </c>
      <c r="C29" s="44" t="str">
        <f>[1]ΑΝΤΙΣΤΟΙΧΙΣΗ!F208</f>
        <v>Ασυνήθη έσοδα και κέρδη</v>
      </c>
      <c r="D29" s="10">
        <f>'[1]2025_ΕΣΟΔΑ'!K23</f>
        <v>0</v>
      </c>
      <c r="E29" s="11" t="e">
        <f t="shared" si="3"/>
        <v>#DIV/0!</v>
      </c>
      <c r="F29" s="12">
        <f>D29+'[1]2025 Αύγουστος'!F29</f>
        <v>264.43</v>
      </c>
      <c r="G29" s="11">
        <f t="shared" si="4"/>
        <v>1.2251229239181862E-3</v>
      </c>
      <c r="H29" s="12"/>
      <c r="I29" s="11" t="e">
        <f t="shared" si="0"/>
        <v>#DIV/0!</v>
      </c>
      <c r="J29" s="12">
        <f>H29+'[1]2025 Αύγουστος'!J29</f>
        <v>0</v>
      </c>
      <c r="K29" s="11" t="e">
        <f t="shared" si="5"/>
        <v>#DIV/0!</v>
      </c>
      <c r="L29" s="68">
        <f>'[1]2024_60-69 ΕΞΟΔΑ+ΟΜ 2'!K135</f>
        <v>126.27</v>
      </c>
      <c r="M29" s="11">
        <f t="shared" si="6"/>
        <v>1.6365393068669457E-3</v>
      </c>
      <c r="N29" s="12">
        <f>L29+'[1]2025 Αύγουστος'!N29</f>
        <v>5730.77</v>
      </c>
      <c r="O29" s="11">
        <f t="shared" si="7"/>
        <v>1.1047352974671834E-2</v>
      </c>
      <c r="P29" s="12">
        <f t="shared" si="1"/>
        <v>-5466.34</v>
      </c>
      <c r="Q29" s="11">
        <f t="shared" si="2"/>
        <v>21.672162765193058</v>
      </c>
    </row>
    <row r="30" spans="1:17" ht="25.5" customHeight="1" x14ac:dyDescent="0.25">
      <c r="A30" s="67">
        <v>29</v>
      </c>
      <c r="B30" s="67">
        <v>23</v>
      </c>
      <c r="C30" s="44" t="str">
        <f>[1]ΑΝΤΙΣΤΟΙΧΙΣΗ!F209</f>
        <v>Φορος Παρεπιδημούντων</v>
      </c>
      <c r="D30" s="10">
        <f>'[1]2025_ΕΣΟΔΑ'!K24</f>
        <v>0</v>
      </c>
      <c r="E30" s="11" t="e">
        <f t="shared" si="3"/>
        <v>#DIV/0!</v>
      </c>
      <c r="F30" s="12">
        <f>D30+'[1]2025 Αύγουστος'!F30</f>
        <v>-1281.8600000000001</v>
      </c>
      <c r="G30" s="11">
        <f t="shared" si="4"/>
        <v>-5.9389481951887691E-3</v>
      </c>
      <c r="H30" s="12"/>
      <c r="I30" s="11" t="e">
        <f t="shared" si="0"/>
        <v>#DIV/0!</v>
      </c>
      <c r="J30" s="12">
        <f>H30+'[1]2025 Αύγουστος'!J30</f>
        <v>0</v>
      </c>
      <c r="K30" s="11" t="e">
        <f t="shared" si="5"/>
        <v>#DIV/0!</v>
      </c>
      <c r="L30" s="68">
        <f>'[1]2024_60-69 ΕΞΟΔΑ+ΟΜ 2'!K136</f>
        <v>-361.84</v>
      </c>
      <c r="M30" s="11">
        <f t="shared" si="6"/>
        <v>-4.6896759546743933E-3</v>
      </c>
      <c r="N30" s="12">
        <f>L30+'[1]2025 Αύγουστος'!N30</f>
        <v>-2433.0100000000002</v>
      </c>
      <c r="O30" s="11">
        <f t="shared" si="7"/>
        <v>-4.6901760602687456E-3</v>
      </c>
      <c r="P30" s="12">
        <f t="shared" si="1"/>
        <v>1151.1500000000001</v>
      </c>
      <c r="Q30" s="11">
        <f t="shared" si="2"/>
        <v>1.8980309862231444</v>
      </c>
    </row>
    <row r="31" spans="1:17" ht="24" customHeight="1" x14ac:dyDescent="0.25">
      <c r="A31" s="67">
        <v>30</v>
      </c>
      <c r="B31" s="67">
        <v>24</v>
      </c>
      <c r="C31" s="44" t="str">
        <f>[1]ΑΝΤΙΣΤΟΙΧΙΣΗ!F210</f>
        <v xml:space="preserve">Πρόβλεψη </v>
      </c>
      <c r="D31" s="10">
        <f>'[1]2025_ΕΣΟΔΑ'!K25</f>
        <v>0</v>
      </c>
      <c r="E31" s="11" t="e">
        <f t="shared" si="3"/>
        <v>#DIV/0!</v>
      </c>
      <c r="F31" s="12">
        <f>D31+'[1]2025 Αύγουστος'!F31</f>
        <v>0</v>
      </c>
      <c r="G31" s="11">
        <f t="shared" si="4"/>
        <v>0</v>
      </c>
      <c r="H31" s="12"/>
      <c r="I31" s="11" t="e">
        <f t="shared" si="0"/>
        <v>#DIV/0!</v>
      </c>
      <c r="J31" s="12">
        <f>H31+'[1]2025 Αύγουστος'!J31</f>
        <v>0</v>
      </c>
      <c r="K31" s="11" t="e">
        <f t="shared" si="5"/>
        <v>#DIV/0!</v>
      </c>
      <c r="L31" s="68">
        <f>'[1]2024_60-69 ΕΞΟΔΑ+ΟΜ 2'!K137</f>
        <v>0</v>
      </c>
      <c r="M31" s="11">
        <f t="shared" si="6"/>
        <v>0</v>
      </c>
      <c r="N31" s="12">
        <f>L31+'[1]2025 Αύγουστος'!N31</f>
        <v>0</v>
      </c>
      <c r="O31" s="11">
        <f t="shared" si="7"/>
        <v>0</v>
      </c>
      <c r="P31" s="12">
        <f t="shared" si="1"/>
        <v>0</v>
      </c>
      <c r="Q31" s="11" t="e">
        <f t="shared" si="2"/>
        <v>#DIV/0!</v>
      </c>
    </row>
    <row r="32" spans="1:17" ht="15" customHeight="1" x14ac:dyDescent="0.25">
      <c r="A32" s="67">
        <v>31</v>
      </c>
      <c r="B32" s="67">
        <v>25</v>
      </c>
      <c r="C32" s="44">
        <f>[1]ΑΝΤΙΣΤΟΙΧΙΣΗ!F211</f>
        <v>0</v>
      </c>
      <c r="D32" s="10">
        <f>'[1]2025_ΕΣΟΔΑ'!K26</f>
        <v>0</v>
      </c>
      <c r="E32" s="11" t="e">
        <f t="shared" si="3"/>
        <v>#DIV/0!</v>
      </c>
      <c r="F32" s="12">
        <f>D32+'[1]2025 Αύγουστος'!F32</f>
        <v>0</v>
      </c>
      <c r="G32" s="11">
        <f t="shared" si="4"/>
        <v>0</v>
      </c>
      <c r="H32" s="12"/>
      <c r="I32" s="11" t="e">
        <f t="shared" si="0"/>
        <v>#DIV/0!</v>
      </c>
      <c r="J32" s="12">
        <f>H32+'[1]2025 Αύγουστος'!J32</f>
        <v>0</v>
      </c>
      <c r="K32" s="11" t="e">
        <f t="shared" si="5"/>
        <v>#DIV/0!</v>
      </c>
      <c r="L32" s="68">
        <f>'[1]2024_60-69 ΕΞΟΔΑ+ΟΜ 2'!K138</f>
        <v>0</v>
      </c>
      <c r="M32" s="11">
        <f t="shared" si="6"/>
        <v>0</v>
      </c>
      <c r="N32" s="12">
        <f>L32+'[1]2025 Αύγουστος'!N32</f>
        <v>0</v>
      </c>
      <c r="O32" s="11">
        <f t="shared" si="7"/>
        <v>0</v>
      </c>
      <c r="P32" s="12">
        <f t="shared" si="1"/>
        <v>0</v>
      </c>
      <c r="Q32" s="11" t="e">
        <f t="shared" si="2"/>
        <v>#DIV/0!</v>
      </c>
    </row>
    <row r="33" spans="1:17" ht="29.25" customHeight="1" x14ac:dyDescent="0.25">
      <c r="A33" s="67">
        <v>32</v>
      </c>
      <c r="B33" s="67">
        <v>26</v>
      </c>
      <c r="C33" s="44">
        <f>[1]ΑΝΤΙΣΤΟΙΧΙΣΗ!F212</f>
        <v>0</v>
      </c>
      <c r="D33" s="10">
        <f>'[1]2025_ΕΣΟΔΑ'!K27</f>
        <v>0</v>
      </c>
      <c r="E33" s="11" t="e">
        <f t="shared" si="3"/>
        <v>#DIV/0!</v>
      </c>
      <c r="F33" s="12">
        <f>D33+'[1]2025 Αύγουστος'!F33</f>
        <v>0</v>
      </c>
      <c r="G33" s="11">
        <f t="shared" si="4"/>
        <v>0</v>
      </c>
      <c r="H33" s="12"/>
      <c r="I33" s="11" t="e">
        <f t="shared" si="0"/>
        <v>#DIV/0!</v>
      </c>
      <c r="J33" s="12">
        <f>H33+'[1]2025 Αύγουστος'!J33</f>
        <v>0</v>
      </c>
      <c r="K33" s="11" t="e">
        <f t="shared" si="5"/>
        <v>#DIV/0!</v>
      </c>
      <c r="L33" s="68">
        <f>'[1]2024_60-69 ΕΞΟΔΑ+ΟΜ 2'!K139</f>
        <v>0</v>
      </c>
      <c r="M33" s="11">
        <f t="shared" si="6"/>
        <v>0</v>
      </c>
      <c r="N33" s="12">
        <f>L33+'[1]2025 Αύγουστος'!N33</f>
        <v>0</v>
      </c>
      <c r="O33" s="11">
        <f t="shared" si="7"/>
        <v>0</v>
      </c>
      <c r="P33" s="12">
        <f t="shared" si="1"/>
        <v>0</v>
      </c>
      <c r="Q33" s="11" t="e">
        <f t="shared" si="2"/>
        <v>#DIV/0!</v>
      </c>
    </row>
    <row r="34" spans="1:17" ht="41.25" customHeight="1" x14ac:dyDescent="0.25">
      <c r="A34" s="67">
        <v>33</v>
      </c>
      <c r="B34" s="67">
        <v>27</v>
      </c>
      <c r="C34" s="44">
        <f>[1]ΑΝΤΙΣΤΟΙΧΙΣΗ!F213</f>
        <v>0</v>
      </c>
      <c r="D34" s="10">
        <f>'[1]2025_ΕΣΟΔΑ'!K28</f>
        <v>0</v>
      </c>
      <c r="E34" s="11" t="e">
        <f t="shared" si="3"/>
        <v>#DIV/0!</v>
      </c>
      <c r="F34" s="12">
        <f>D34+'[1]2025 Αύγουστος'!F34</f>
        <v>0</v>
      </c>
      <c r="G34" s="11">
        <f t="shared" si="4"/>
        <v>0</v>
      </c>
      <c r="H34" s="12"/>
      <c r="I34" s="11" t="e">
        <f t="shared" si="0"/>
        <v>#DIV/0!</v>
      </c>
      <c r="J34" s="12">
        <f>H34+'[1]2025 Αύγουστος'!J34</f>
        <v>0</v>
      </c>
      <c r="K34" s="11" t="e">
        <f t="shared" si="5"/>
        <v>#DIV/0!</v>
      </c>
      <c r="L34" s="68">
        <f>'[1]2024_60-69 ΕΞΟΔΑ+ΟΜ 2'!K140</f>
        <v>0</v>
      </c>
      <c r="M34" s="11">
        <f t="shared" si="6"/>
        <v>0</v>
      </c>
      <c r="N34" s="12">
        <f>L34+'[1]2025 Αύγουστος'!N34</f>
        <v>0</v>
      </c>
      <c r="O34" s="11">
        <f t="shared" si="7"/>
        <v>0</v>
      </c>
      <c r="P34" s="12">
        <f t="shared" si="1"/>
        <v>0</v>
      </c>
      <c r="Q34" s="11" t="e">
        <f t="shared" si="2"/>
        <v>#DIV/0!</v>
      </c>
    </row>
    <row r="35" spans="1:17" ht="80.25" customHeight="1" x14ac:dyDescent="0.25">
      <c r="A35" s="67">
        <v>34</v>
      </c>
      <c r="B35" s="67">
        <v>28</v>
      </c>
      <c r="C35" s="44">
        <f>[1]ΑΝΤΙΣΤΟΙΧΙΣΗ!F214</f>
        <v>0</v>
      </c>
      <c r="D35" s="10">
        <f>'[1]2025_ΕΣΟΔΑ'!K29</f>
        <v>0</v>
      </c>
      <c r="E35" s="11" t="e">
        <f t="shared" si="3"/>
        <v>#DIV/0!</v>
      </c>
      <c r="F35" s="12">
        <f>D35+'[1]2025 Αύγουστος'!F35</f>
        <v>0</v>
      </c>
      <c r="G35" s="11">
        <f t="shared" si="4"/>
        <v>0</v>
      </c>
      <c r="H35" s="12"/>
      <c r="I35" s="11" t="e">
        <f t="shared" si="0"/>
        <v>#DIV/0!</v>
      </c>
      <c r="J35" s="12">
        <f>H35+'[1]2025 Αύγουστος'!J35</f>
        <v>0</v>
      </c>
      <c r="K35" s="11" t="e">
        <f t="shared" si="5"/>
        <v>#DIV/0!</v>
      </c>
      <c r="L35" s="68">
        <f>'[1]2024_60-69 ΕΞΟΔΑ+ΟΜ 2'!K141</f>
        <v>0</v>
      </c>
      <c r="M35" s="11">
        <f t="shared" si="6"/>
        <v>0</v>
      </c>
      <c r="N35" s="12">
        <f>L35+'[1]2025 Αύγουστος'!N35</f>
        <v>0</v>
      </c>
      <c r="O35" s="11">
        <f t="shared" si="7"/>
        <v>0</v>
      </c>
      <c r="P35" s="12">
        <f t="shared" si="1"/>
        <v>0</v>
      </c>
      <c r="Q35" s="11" t="e">
        <f t="shared" si="2"/>
        <v>#DIV/0!</v>
      </c>
    </row>
    <row r="36" spans="1:17" ht="21" customHeight="1" x14ac:dyDescent="0.25">
      <c r="A36" s="67">
        <v>35</v>
      </c>
      <c r="B36" s="67">
        <v>29</v>
      </c>
      <c r="C36" s="44">
        <f>[1]ΑΝΤΙΣΤΟΙΧΙΣΗ!F215</f>
        <v>0</v>
      </c>
      <c r="D36" s="10">
        <f>'[1]2025_ΕΣΟΔΑ'!K30</f>
        <v>0</v>
      </c>
      <c r="E36" s="11" t="e">
        <f t="shared" si="3"/>
        <v>#DIV/0!</v>
      </c>
      <c r="F36" s="12">
        <f>D36+'[1]2025 Αύγουστος'!F36</f>
        <v>0</v>
      </c>
      <c r="G36" s="11">
        <f t="shared" si="4"/>
        <v>0</v>
      </c>
      <c r="H36" s="12"/>
      <c r="I36" s="11" t="e">
        <f t="shared" si="0"/>
        <v>#DIV/0!</v>
      </c>
      <c r="J36" s="12">
        <f>H36+'[1]2025 Αύγουστος'!J36</f>
        <v>0</v>
      </c>
      <c r="K36" s="11" t="e">
        <f t="shared" si="5"/>
        <v>#DIV/0!</v>
      </c>
      <c r="L36" s="68">
        <f>'[1]2024_60-69 ΕΞΟΔΑ+ΟΜ 2'!K142</f>
        <v>0</v>
      </c>
      <c r="M36" s="11">
        <f t="shared" si="6"/>
        <v>0</v>
      </c>
      <c r="N36" s="12">
        <f>L36+'[1]2025 Αύγουστος'!N36</f>
        <v>0</v>
      </c>
      <c r="O36" s="11">
        <f t="shared" si="7"/>
        <v>0</v>
      </c>
      <c r="P36" s="12">
        <f t="shared" si="1"/>
        <v>0</v>
      </c>
      <c r="Q36" s="11" t="e">
        <f t="shared" si="2"/>
        <v>#DIV/0!</v>
      </c>
    </row>
    <row r="37" spans="1:17" ht="28.5" customHeight="1" x14ac:dyDescent="0.25">
      <c r="A37" s="67">
        <v>36</v>
      </c>
      <c r="B37" s="67">
        <v>30</v>
      </c>
      <c r="C37" s="44">
        <f>[1]ΑΝΤΙΣΤΟΙΧΙΣΗ!F216</f>
        <v>0</v>
      </c>
      <c r="D37" s="10">
        <f>'[1]2025_ΕΣΟΔΑ'!K31</f>
        <v>0</v>
      </c>
      <c r="E37" s="11" t="e">
        <f t="shared" si="3"/>
        <v>#DIV/0!</v>
      </c>
      <c r="F37" s="12">
        <f>D37+'[1]2025 Αύγουστος'!F37</f>
        <v>0</v>
      </c>
      <c r="G37" s="11">
        <f t="shared" si="4"/>
        <v>0</v>
      </c>
      <c r="H37" s="12"/>
      <c r="I37" s="11" t="e">
        <f t="shared" si="0"/>
        <v>#DIV/0!</v>
      </c>
      <c r="J37" s="12">
        <f>H37+'[1]2025 Αύγουστος'!J37</f>
        <v>0</v>
      </c>
      <c r="K37" s="11" t="e">
        <f t="shared" si="5"/>
        <v>#DIV/0!</v>
      </c>
      <c r="L37" s="68">
        <f>'[1]2024_60-69 ΕΞΟΔΑ+ΟΜ 2'!K143</f>
        <v>0</v>
      </c>
      <c r="M37" s="11">
        <f t="shared" si="6"/>
        <v>0</v>
      </c>
      <c r="N37" s="12">
        <f>L37+'[1]2025 Αύγουστος'!N37</f>
        <v>0</v>
      </c>
      <c r="O37" s="11">
        <f t="shared" si="7"/>
        <v>0</v>
      </c>
      <c r="P37" s="12">
        <f t="shared" si="1"/>
        <v>0</v>
      </c>
      <c r="Q37" s="11" t="e">
        <f t="shared" si="2"/>
        <v>#DIV/0!</v>
      </c>
    </row>
    <row r="38" spans="1:17" ht="28.5" customHeight="1" x14ac:dyDescent="0.25">
      <c r="A38" s="60">
        <v>37</v>
      </c>
      <c r="B38" s="60"/>
      <c r="C38" s="6" t="s">
        <v>17</v>
      </c>
      <c r="D38" s="7">
        <f>'[1]2025_ΕΣΟΔΑ'!K32</f>
        <v>0</v>
      </c>
      <c r="E38" s="8"/>
      <c r="F38" s="7">
        <f>'[1]2025_ΕΣΟΔΑ'!K34</f>
        <v>215839.56584070798</v>
      </c>
      <c r="G38" s="8"/>
      <c r="H38" s="7">
        <f>SUM(H8:H37)</f>
        <v>0</v>
      </c>
      <c r="I38" s="8"/>
      <c r="J38" s="7">
        <f>SUM(J8:J37)</f>
        <v>0</v>
      </c>
      <c r="K38" s="8"/>
      <c r="L38" s="7">
        <f>SUM(L8:L37)</f>
        <v>77156.716902654895</v>
      </c>
      <c r="M38" s="8"/>
      <c r="N38" s="7">
        <f>SUM(N8:N37)</f>
        <v>518745.98495575221</v>
      </c>
      <c r="O38" s="8"/>
      <c r="P38" s="7"/>
      <c r="Q38" s="8"/>
    </row>
    <row r="39" spans="1:17" ht="28.5" customHeight="1" x14ac:dyDescent="0.25">
      <c r="A39" s="60">
        <v>38</v>
      </c>
      <c r="B39" s="60"/>
      <c r="C39" s="6" t="s">
        <v>18</v>
      </c>
      <c r="D39" s="7">
        <f>D7-D38</f>
        <v>0</v>
      </c>
      <c r="E39" s="8"/>
      <c r="F39" s="7">
        <f>F7-F38</f>
        <v>0</v>
      </c>
      <c r="G39" s="8"/>
      <c r="H39" s="7">
        <f>H7-H38</f>
        <v>0</v>
      </c>
      <c r="I39" s="8"/>
      <c r="J39" s="7">
        <f>J7-J38</f>
        <v>0</v>
      </c>
      <c r="K39" s="8"/>
      <c r="L39" s="7">
        <f>L7-L38</f>
        <v>0</v>
      </c>
      <c r="M39" s="8"/>
      <c r="N39" s="7">
        <f>N7-N38</f>
        <v>0</v>
      </c>
      <c r="O39" s="8"/>
      <c r="P39" s="7"/>
      <c r="Q39" s="8"/>
    </row>
    <row r="40" spans="1:17" ht="28.5" customHeight="1" x14ac:dyDescent="0.25">
      <c r="A40" s="58">
        <v>39</v>
      </c>
      <c r="B40" s="58"/>
      <c r="C40" s="58" t="s">
        <v>160</v>
      </c>
      <c r="D40" s="181" t="str">
        <f>[1]ΑΝΤΙΣΤΟΙΧΙΣΗ!$F$32</f>
        <v xml:space="preserve">ΠΡΑΓΜΑΤΟΠΟΙΗΘΕΝΤΑ ΜΗΝΟΣ ΤΡΕΧ. ΕΤΟΥΣ </v>
      </c>
      <c r="E40" s="181"/>
      <c r="F40" s="181"/>
      <c r="G40" s="181"/>
      <c r="H40" s="181" t="str">
        <f>[1]ΑΝΤΙΣΤΟΙΧΙΣΗ!$F$35</f>
        <v>ΠΡΟΥΠΟΛΟΓΙΣΜΟΣ ΤΡΕΧΟΝΤΟΣ ΕΤΟΥΣ</v>
      </c>
      <c r="I40" s="181"/>
      <c r="J40" s="181"/>
      <c r="K40" s="181"/>
      <c r="L40" s="181" t="str">
        <f>[1]ΑΝΤΙΣΤΟΙΧΙΣΗ!$F$68</f>
        <v>ΠΡΑΓΜΑΤΟΠΟΙΗΘΕΝΤΑ ΠΡΟΗΓΟΥΜΕΝΟΥ ΕΤΟΥΣ</v>
      </c>
      <c r="M40" s="181"/>
      <c r="N40" s="181"/>
      <c r="O40" s="181">
        <f>[1]ΑΝΤΙΣΤΟΙΧΙΣΗ!$D$33</f>
        <v>2024</v>
      </c>
      <c r="P40" s="182" t="str">
        <f>[1]ΑΝΤΙΣΤΟΙΧΙΣΗ!$F$100</f>
        <v xml:space="preserve">ΣΥΓΚΡΙΣΕΙΣ </v>
      </c>
      <c r="Q40" s="182">
        <f>[1]ΑΝΤΙΣΤΟΙΧΙΣΗ!$H$141</f>
        <v>2024</v>
      </c>
    </row>
    <row r="41" spans="1:17" ht="28.5" customHeight="1" x14ac:dyDescent="0.25">
      <c r="A41" s="60">
        <v>40</v>
      </c>
      <c r="B41" s="60"/>
      <c r="C41" s="5" t="s">
        <v>161</v>
      </c>
      <c r="D41" s="179" t="str">
        <f>[1]ΑΝΤΙΣΤΟΙΧΙΣΗ!$F$114</f>
        <v xml:space="preserve">ΣΕΠΤΕΜΒΡΙΟΣ ΤΡΕΧΟΝ ΕΤΟΣ </v>
      </c>
      <c r="E41" s="179"/>
      <c r="F41" s="179"/>
      <c r="G41" s="61">
        <f>[1]ΑΝΤΙΣΤΟΙΧΙΣΗ!$D$34</f>
        <v>2025</v>
      </c>
      <c r="H41" s="179" t="str">
        <f>[1]ΑΝΤΙΣΤΟΙΧΙΣΗ!$F$114</f>
        <v xml:space="preserve">ΣΕΠΤΕΜΒΡΙΟΣ ΤΡΕΧΟΝ ΕΤΟΣ </v>
      </c>
      <c r="I41" s="179"/>
      <c r="J41" s="179"/>
      <c r="K41" s="61">
        <f>[1]ΑΝΤΙΣΤΟΙΧΙΣΗ!$D$34</f>
        <v>2025</v>
      </c>
      <c r="L41" s="179" t="str">
        <f>[1]ΑΝΤΙΣΤΟΙΧΙΣΗ!$F$128</f>
        <v>ΣΕΠΤΕΜΒΡΙΟΣ ΠΡΟΗΓΟΥΜΕΝΟΥ ΕΤΟΥΣ</v>
      </c>
      <c r="M41" s="179"/>
      <c r="N41" s="179"/>
      <c r="O41" s="61">
        <f>[1]ΑΝΤΙΣΤΟΙΧΙΣΗ!$D$33</f>
        <v>2024</v>
      </c>
      <c r="P41" s="179"/>
      <c r="Q41" s="179"/>
    </row>
    <row r="42" spans="1:17" ht="28.5" customHeight="1" x14ac:dyDescent="0.25">
      <c r="A42" s="69">
        <v>41</v>
      </c>
      <c r="B42" s="69" t="s">
        <v>19</v>
      </c>
      <c r="C42" s="62" t="s">
        <v>20</v>
      </c>
      <c r="D42" s="62"/>
      <c r="E42" s="63" t="s">
        <v>22</v>
      </c>
      <c r="F42" s="63" t="s">
        <v>23</v>
      </c>
      <c r="G42" s="63" t="s">
        <v>24</v>
      </c>
      <c r="H42" s="63" t="s">
        <v>21</v>
      </c>
      <c r="I42" s="63" t="s">
        <v>22</v>
      </c>
      <c r="J42" s="63" t="s">
        <v>23</v>
      </c>
      <c r="K42" s="63" t="s">
        <v>24</v>
      </c>
      <c r="L42" s="63" t="s">
        <v>21</v>
      </c>
      <c r="M42" s="63" t="s">
        <v>25</v>
      </c>
      <c r="N42" s="63" t="s">
        <v>26</v>
      </c>
      <c r="O42" s="63" t="s">
        <v>169</v>
      </c>
      <c r="P42" s="63" t="s">
        <v>28</v>
      </c>
      <c r="Q42" s="63" t="s">
        <v>29</v>
      </c>
    </row>
    <row r="43" spans="1:17" ht="15" customHeight="1" x14ac:dyDescent="0.25">
      <c r="A43" s="60">
        <v>42</v>
      </c>
      <c r="B43" s="70" t="s">
        <v>2</v>
      </c>
      <c r="C43" s="6" t="s">
        <v>31</v>
      </c>
      <c r="D43" s="7">
        <f>SUM(D44:D73)</f>
        <v>7839.9766666666674</v>
      </c>
      <c r="E43" s="8"/>
      <c r="F43" s="7">
        <f>SUM(F44:F73)</f>
        <v>254502.28999999998</v>
      </c>
      <c r="G43" s="8"/>
      <c r="H43" s="7">
        <f>SUM(H44:H73)</f>
        <v>0</v>
      </c>
      <c r="I43" s="8"/>
      <c r="J43" s="7">
        <f>SUM(J44:J73)</f>
        <v>0</v>
      </c>
      <c r="K43" s="8"/>
      <c r="L43" s="7">
        <f>SUM(L44:L73)</f>
        <v>53841.04</v>
      </c>
      <c r="M43" s="8"/>
      <c r="N43" s="7">
        <f>SUM(N44:N73)</f>
        <v>440234.429</v>
      </c>
      <c r="O43" s="8"/>
      <c r="P43" s="7">
        <f>SUM(P44:P73)</f>
        <v>0</v>
      </c>
      <c r="Q43" s="8"/>
    </row>
    <row r="44" spans="1:17" ht="15" customHeight="1" x14ac:dyDescent="0.25">
      <c r="A44" s="67">
        <v>43</v>
      </c>
      <c r="B44" s="67">
        <v>1</v>
      </c>
      <c r="C44" s="44" t="str">
        <f>[1]ΑΝΤΙΣΤΟΙΧΙΣΗ!I187</f>
        <v>Μικτές Αποδοχές H.Keepin (Α.Κ.Υπ.)</v>
      </c>
      <c r="D44" s="14">
        <f>'[1]2025_60-69 ΕΞΟΔΑ+ΟΜ 2'!L4</f>
        <v>0</v>
      </c>
      <c r="E44" s="15">
        <f>D44/$D$43</f>
        <v>0</v>
      </c>
      <c r="F44" s="10">
        <f>D44+'[1]2025 Αύγουστος'!F44</f>
        <v>17090.260000000002</v>
      </c>
      <c r="G44" s="15">
        <f>F44/$F$43</f>
        <v>6.7151694391433578E-2</v>
      </c>
      <c r="H44" s="14"/>
      <c r="I44" s="16" t="e">
        <f>H44/$H$43</f>
        <v>#DIV/0!</v>
      </c>
      <c r="J44" s="10"/>
      <c r="K44" s="17" t="e">
        <f>J44/$J$43</f>
        <v>#DIV/0!</v>
      </c>
      <c r="L44" s="14">
        <f>'[1]2024_60-69 ΕΞΟΔΑ+ΟΜ 2'!L4</f>
        <v>5002.6099999999997</v>
      </c>
      <c r="M44" s="15">
        <f>L44/$L$43</f>
        <v>9.2914438502673793E-2</v>
      </c>
      <c r="N44" s="10">
        <f>L44+'[1]2025 Αύγουστος'!N44</f>
        <v>40234.730000000003</v>
      </c>
      <c r="O44" s="15">
        <f>N44/$N$43</f>
        <v>9.1393874148811755E-2</v>
      </c>
      <c r="P44" s="10"/>
      <c r="Q44" s="15"/>
    </row>
    <row r="45" spans="1:17" ht="15" customHeight="1" x14ac:dyDescent="0.25">
      <c r="A45" s="67">
        <v>44</v>
      </c>
      <c r="B45" s="67">
        <v>2</v>
      </c>
      <c r="C45" s="44" t="str">
        <f>[1]ΑΝΤΙΣΤΟΙΧΙΣΗ!I188</f>
        <v>Μικτές Αποδοχές Operation (Α.Κ.Operation )</v>
      </c>
      <c r="D45" s="14">
        <f>'[1]2025_60-69 ΕΞΟΔΑ+ΟΜ 2'!L5</f>
        <v>0</v>
      </c>
      <c r="E45" s="15">
        <f t="shared" ref="E45:E73" si="8">D45/$D$43</f>
        <v>0</v>
      </c>
      <c r="F45" s="10">
        <f>D45+'[1]2025 Αύγουστος'!F45</f>
        <v>24880</v>
      </c>
      <c r="G45" s="15">
        <f t="shared" ref="G45:G73" si="9">F45/$F$43</f>
        <v>9.7759434698996228E-2</v>
      </c>
      <c r="H45" s="14"/>
      <c r="I45" s="16" t="e">
        <f t="shared" ref="I45:I73" si="10">H45/$H$43</f>
        <v>#DIV/0!</v>
      </c>
      <c r="J45" s="10">
        <f>H45</f>
        <v>0</v>
      </c>
      <c r="K45" s="17" t="e">
        <f t="shared" ref="K45:K73" si="11">J45/$J$43</f>
        <v>#DIV/0!</v>
      </c>
      <c r="L45" s="14">
        <f>'[1]2024_60-69 ΕΞΟΔΑ+ΟΜ 2'!L5</f>
        <v>5054.9400000000005</v>
      </c>
      <c r="M45" s="15">
        <f t="shared" ref="M45:M73" si="12">L45/$L$43</f>
        <v>9.388637366588759E-2</v>
      </c>
      <c r="N45" s="10">
        <f>L45+'[1]2025 Αύγουστος'!N45</f>
        <v>47963.62000000001</v>
      </c>
      <c r="O45" s="15">
        <f t="shared" ref="O45:O73" si="13">N45/$N$43</f>
        <v>0.10895017936000642</v>
      </c>
      <c r="P45" s="10"/>
      <c r="Q45" s="15">
        <f>N45/F45</f>
        <v>1.9277982315112545</v>
      </c>
    </row>
    <row r="46" spans="1:17" ht="15" customHeight="1" x14ac:dyDescent="0.25">
      <c r="A46" s="67">
        <v>45</v>
      </c>
      <c r="B46" s="67">
        <v>3</v>
      </c>
      <c r="C46" s="44" t="str">
        <f>[1]ΑΝΤΙΣΤΟΙΧΙΣΗ!I189</f>
        <v>Μικτές Αποδοχές Maintenance (Α.Κ.Υπ.)</v>
      </c>
      <c r="D46" s="14">
        <f>'[1]2025_60-69 ΕΞΟΔΑ+ΟΜ 2'!L6</f>
        <v>0</v>
      </c>
      <c r="E46" s="15">
        <f t="shared" si="8"/>
        <v>0</v>
      </c>
      <c r="F46" s="10">
        <f>D46+'[1]2025 Αύγουστος'!F46</f>
        <v>14200.8</v>
      </c>
      <c r="G46" s="15">
        <f t="shared" si="9"/>
        <v>5.5798319142825792E-2</v>
      </c>
      <c r="H46" s="14"/>
      <c r="I46" s="16" t="e">
        <f t="shared" si="10"/>
        <v>#DIV/0!</v>
      </c>
      <c r="J46" s="10">
        <f t="shared" ref="J46:J73" si="14">H46</f>
        <v>0</v>
      </c>
      <c r="K46" s="17" t="e">
        <f t="shared" si="11"/>
        <v>#DIV/0!</v>
      </c>
      <c r="L46" s="14">
        <f>'[1]2024_60-69 ΕΞΟΔΑ+ΟΜ 2'!L6</f>
        <v>1933.8</v>
      </c>
      <c r="M46" s="15">
        <f t="shared" si="12"/>
        <v>3.5916839644999428E-2</v>
      </c>
      <c r="N46" s="10">
        <f>L46+'[1]2025 Αύγουστος'!N46</f>
        <v>25119.319999999996</v>
      </c>
      <c r="O46" s="15">
        <f t="shared" si="13"/>
        <v>5.7058963009910334E-2</v>
      </c>
      <c r="P46" s="10"/>
      <c r="Q46" s="15">
        <f t="shared" ref="Q46:Q71" si="15">N46/F46</f>
        <v>1.7688665427299868</v>
      </c>
    </row>
    <row r="47" spans="1:17" ht="15" customHeight="1" x14ac:dyDescent="0.25">
      <c r="A47" s="67">
        <v>46</v>
      </c>
      <c r="B47" s="67">
        <v>4</v>
      </c>
      <c r="C47" s="71" t="str">
        <f>[1]ΑΝΤΙΣΤΟΙΧΙΣΗ!I190</f>
        <v>Ασφαλιστικές εισφορές (Α.Κ.HOUSE KEEPING)</v>
      </c>
      <c r="D47" s="14">
        <f>'[1]2025_60-69 ΕΞΟΔΑ+ΟΜ 2'!L7</f>
        <v>0</v>
      </c>
      <c r="E47" s="15">
        <f t="shared" si="8"/>
        <v>0</v>
      </c>
      <c r="F47" s="10">
        <f>D47+'[1]2025 Αύγουστος'!F47</f>
        <v>3672.9500000000003</v>
      </c>
      <c r="G47" s="15">
        <f t="shared" si="9"/>
        <v>1.4431893716948483E-2</v>
      </c>
      <c r="H47" s="14"/>
      <c r="I47" s="16" t="e">
        <f t="shared" si="10"/>
        <v>#DIV/0!</v>
      </c>
      <c r="J47" s="10">
        <f t="shared" si="14"/>
        <v>0</v>
      </c>
      <c r="K47" s="17" t="e">
        <f t="shared" si="11"/>
        <v>#DIV/0!</v>
      </c>
      <c r="L47" s="14">
        <f>'[1]2024_60-69 ΕΞΟΔΑ+ΟΜ 2'!L7</f>
        <v>1156.06</v>
      </c>
      <c r="M47" s="15">
        <f t="shared" si="12"/>
        <v>2.1471724914674754E-2</v>
      </c>
      <c r="N47" s="10">
        <f>L47+'[1]2025 Αύγουστος'!N47</f>
        <v>9676.4</v>
      </c>
      <c r="O47" s="15">
        <f t="shared" si="13"/>
        <v>2.1980107330496861E-2</v>
      </c>
      <c r="P47" s="10"/>
      <c r="Q47" s="15">
        <f t="shared" si="15"/>
        <v>2.6345036006479803</v>
      </c>
    </row>
    <row r="48" spans="1:17" ht="15" customHeight="1" x14ac:dyDescent="0.25">
      <c r="A48" s="67">
        <v>47</v>
      </c>
      <c r="B48" s="67">
        <v>5</v>
      </c>
      <c r="C48" s="71" t="str">
        <f>[1]ΑΝΤΙΣΤΟΙΧΙΣΗ!I191</f>
        <v>Ασφαλιστικές εισφορές (Α.Κ. OPERATION DEP )</v>
      </c>
      <c r="D48" s="14">
        <f>'[1]2025_60-69 ΕΞΟΔΑ+ΟΜ 2'!L8</f>
        <v>0</v>
      </c>
      <c r="E48" s="15">
        <f t="shared" si="8"/>
        <v>0</v>
      </c>
      <c r="F48" s="10">
        <f>D48+'[1]2025 Αύγουστος'!F48</f>
        <v>4508.5199999999995</v>
      </c>
      <c r="G48" s="15">
        <f t="shared" si="9"/>
        <v>1.7715046886218586E-2</v>
      </c>
      <c r="H48" s="14"/>
      <c r="I48" s="16" t="e">
        <f t="shared" si="10"/>
        <v>#DIV/0!</v>
      </c>
      <c r="J48" s="10">
        <f t="shared" si="14"/>
        <v>0</v>
      </c>
      <c r="K48" s="17" t="e">
        <f t="shared" si="11"/>
        <v>#DIV/0!</v>
      </c>
      <c r="L48" s="14">
        <f>'[1]2024_60-69 ΕΞΟΔΑ+ΟΜ 2'!L8</f>
        <v>1005.9300000000001</v>
      </c>
      <c r="M48" s="15">
        <f t="shared" si="12"/>
        <v>1.8683331525542596E-2</v>
      </c>
      <c r="N48" s="10">
        <f>L48+'[1]2025 Αύγουστος'!N48</f>
        <v>9693.16</v>
      </c>
      <c r="O48" s="15">
        <f t="shared" si="13"/>
        <v>2.2018177955818171E-2</v>
      </c>
      <c r="P48" s="10"/>
      <c r="Q48" s="15">
        <f t="shared" si="15"/>
        <v>2.1499649552403008</v>
      </c>
    </row>
    <row r="49" spans="1:17" ht="28.5" customHeight="1" x14ac:dyDescent="0.25">
      <c r="A49" s="67">
        <v>48</v>
      </c>
      <c r="B49" s="67">
        <v>6</v>
      </c>
      <c r="C49" s="71" t="str">
        <f>[1]ΑΝΤΙΣΤΟΙΧΙΣΗ!I192</f>
        <v>Ασφαλιστικές εισφορές (Α.Κ. MAINTENANCE DEP )</v>
      </c>
      <c r="D49" s="14">
        <f>'[1]2025_60-69 ΕΞΟΔΑ+ΟΜ 2'!L9</f>
        <v>0</v>
      </c>
      <c r="E49" s="15">
        <f t="shared" si="8"/>
        <v>0</v>
      </c>
      <c r="F49" s="10">
        <f>D49+'[1]2025 Αύγουστος'!F49</f>
        <v>3032.88</v>
      </c>
      <c r="G49" s="15">
        <f t="shared" si="9"/>
        <v>1.1916906523709473E-2</v>
      </c>
      <c r="H49" s="14"/>
      <c r="I49" s="16" t="e">
        <f t="shared" si="10"/>
        <v>#DIV/0!</v>
      </c>
      <c r="J49" s="10">
        <f t="shared" si="14"/>
        <v>0</v>
      </c>
      <c r="K49" s="17" t="e">
        <f t="shared" si="11"/>
        <v>#DIV/0!</v>
      </c>
      <c r="L49" s="14">
        <f>'[1]2024_60-69 ΕΞΟΔΑ+ΟΜ 2'!L9</f>
        <v>484.86</v>
      </c>
      <c r="M49" s="15">
        <f t="shared" si="12"/>
        <v>9.0053981126664712E-3</v>
      </c>
      <c r="N49" s="10">
        <f>L49+'[1]2025 Αύγουστος'!N49</f>
        <v>6486.67</v>
      </c>
      <c r="O49" s="15">
        <f t="shared" si="13"/>
        <v>1.4734581333710271E-2</v>
      </c>
      <c r="P49" s="10"/>
      <c r="Q49" s="15">
        <f t="shared" si="15"/>
        <v>2.1387822795494711</v>
      </c>
    </row>
    <row r="50" spans="1:17" ht="15" customHeight="1" x14ac:dyDescent="0.25">
      <c r="A50" s="67">
        <v>49</v>
      </c>
      <c r="B50" s="67">
        <v>7</v>
      </c>
      <c r="C50" s="45" t="str">
        <f>[1]ΑΝΤΙΣΤΟΙΧΙΣΗ!I193</f>
        <v xml:space="preserve">Ενοίκια </v>
      </c>
      <c r="D50" s="14">
        <f>'[1]2025_60-69 ΕΞΟΔΑ+ΟΜ 2'!L10</f>
        <v>0</v>
      </c>
      <c r="E50" s="15">
        <f t="shared" si="8"/>
        <v>0</v>
      </c>
      <c r="F50" s="10">
        <f>D50+'[1]2025 Αύγουστος'!F50</f>
        <v>47267</v>
      </c>
      <c r="G50" s="15">
        <f t="shared" si="9"/>
        <v>0.18572327973944755</v>
      </c>
      <c r="H50" s="14"/>
      <c r="I50" s="16" t="e">
        <f t="shared" si="10"/>
        <v>#DIV/0!</v>
      </c>
      <c r="J50" s="10">
        <f t="shared" si="14"/>
        <v>0</v>
      </c>
      <c r="K50" s="17" t="e">
        <f t="shared" si="11"/>
        <v>#DIV/0!</v>
      </c>
      <c r="L50" s="14">
        <f>'[1]2024_60-69 ΕΞΟΔΑ+ΟΜ 2'!L10</f>
        <v>9799.739999999998</v>
      </c>
      <c r="M50" s="15">
        <f t="shared" si="12"/>
        <v>0.18201245741166958</v>
      </c>
      <c r="N50" s="10">
        <f>L50+'[1]2025 Αύγουστος'!N50</f>
        <v>84351.919999999984</v>
      </c>
      <c r="O50" s="15">
        <f t="shared" si="13"/>
        <v>0.19160682228240714</v>
      </c>
      <c r="P50" s="10"/>
      <c r="Q50" s="15">
        <f t="shared" si="15"/>
        <v>1.7845837476463491</v>
      </c>
    </row>
    <row r="51" spans="1:17" ht="15" customHeight="1" x14ac:dyDescent="0.25">
      <c r="A51" s="67">
        <v>50</v>
      </c>
      <c r="B51" s="67">
        <v>8</v>
      </c>
      <c r="C51" s="45" t="str">
        <f>[1]ΑΝΤΙΣΤΟΙΧΙΣΗ!I194</f>
        <v xml:space="preserve">Διαφορά Ενοικίου </v>
      </c>
      <c r="D51" s="14">
        <f>'[1]2025_60-69 ΕΞΟΔΑ+ΟΜ 2'!L11</f>
        <v>0</v>
      </c>
      <c r="E51" s="15">
        <f t="shared" si="8"/>
        <v>0</v>
      </c>
      <c r="F51" s="10">
        <f>D51+'[1]2025 Αύγουστος'!F51</f>
        <v>0</v>
      </c>
      <c r="G51" s="15">
        <f t="shared" si="9"/>
        <v>0</v>
      </c>
      <c r="H51" s="14"/>
      <c r="I51" s="16" t="e">
        <f t="shared" si="10"/>
        <v>#DIV/0!</v>
      </c>
      <c r="J51" s="10">
        <f t="shared" si="14"/>
        <v>0</v>
      </c>
      <c r="K51" s="17" t="e">
        <f t="shared" si="11"/>
        <v>#DIV/0!</v>
      </c>
      <c r="L51" s="14">
        <f>'[1]2024_60-69 ΕΞΟΔΑ+ΟΜ 2'!L11</f>
        <v>0</v>
      </c>
      <c r="M51" s="15">
        <f t="shared" si="12"/>
        <v>0</v>
      </c>
      <c r="N51" s="10">
        <f>L51+'[1]2025 Αύγουστος'!N51</f>
        <v>0</v>
      </c>
      <c r="O51" s="15">
        <f t="shared" si="13"/>
        <v>0</v>
      </c>
      <c r="P51" s="10"/>
      <c r="Q51" s="15" t="e">
        <f t="shared" si="15"/>
        <v>#DIV/0!</v>
      </c>
    </row>
    <row r="52" spans="1:17" ht="15" customHeight="1" x14ac:dyDescent="0.25">
      <c r="A52" s="67">
        <v>51</v>
      </c>
      <c r="B52" s="67">
        <v>9</v>
      </c>
      <c r="C52" s="45" t="str">
        <f>[1]ΑΝΤΙΣΤΟΙΧΙΣΗ!I195</f>
        <v xml:space="preserve">Χαρτόσημο ενοικίων </v>
      </c>
      <c r="D52" s="14">
        <f>'[1]2025_60-69 ΕΞΟΔΑ+ΟΜ 2'!L12</f>
        <v>0</v>
      </c>
      <c r="E52" s="15">
        <f t="shared" si="8"/>
        <v>0</v>
      </c>
      <c r="F52" s="10">
        <f>D52+'[1]2025 Αύγουστος'!F52</f>
        <v>1664.65</v>
      </c>
      <c r="G52" s="15">
        <f t="shared" si="9"/>
        <v>6.5408055856786213E-3</v>
      </c>
      <c r="H52" s="14"/>
      <c r="I52" s="16" t="e">
        <f t="shared" si="10"/>
        <v>#DIV/0!</v>
      </c>
      <c r="J52" s="10">
        <f t="shared" si="14"/>
        <v>0</v>
      </c>
      <c r="K52" s="17" t="e">
        <f t="shared" si="11"/>
        <v>#DIV/0!</v>
      </c>
      <c r="L52" s="14">
        <f>'[1]2024_60-69 ΕΞΟΔΑ+ΟΜ 2'!L12</f>
        <v>328.34999999999997</v>
      </c>
      <c r="M52" s="15">
        <f t="shared" si="12"/>
        <v>6.0985077554222573E-3</v>
      </c>
      <c r="N52" s="10">
        <f>L52+'[1]2025 Αύγουστος'!N52</f>
        <v>2959.17</v>
      </c>
      <c r="O52" s="15">
        <f t="shared" si="13"/>
        <v>6.7218050317459383E-3</v>
      </c>
      <c r="P52" s="10"/>
      <c r="Q52" s="15">
        <f t="shared" si="15"/>
        <v>1.7776529600816988</v>
      </c>
    </row>
    <row r="53" spans="1:17" ht="15" customHeight="1" x14ac:dyDescent="0.25">
      <c r="A53" s="67">
        <v>52</v>
      </c>
      <c r="B53" s="67">
        <v>10</v>
      </c>
      <c r="C53" s="45" t="str">
        <f>[1]ΑΝΤΙΣΤΟΙΧΙΣΗ!I196</f>
        <v xml:space="preserve">Κοινόχρηστες Δαπάνες </v>
      </c>
      <c r="D53" s="14">
        <f>'[1]2025_60-69 ΕΞΟΔΑ+ΟΜ 2'!L13</f>
        <v>0</v>
      </c>
      <c r="E53" s="15">
        <f t="shared" si="8"/>
        <v>0</v>
      </c>
      <c r="F53" s="10">
        <f>D53+'[1]2025 Αύγουστος'!F53</f>
        <v>2427.5000000000005</v>
      </c>
      <c r="G53" s="15">
        <f t="shared" si="9"/>
        <v>9.5382245872915362E-3</v>
      </c>
      <c r="H53" s="14"/>
      <c r="I53" s="16" t="e">
        <f t="shared" si="10"/>
        <v>#DIV/0!</v>
      </c>
      <c r="J53" s="10">
        <f t="shared" si="14"/>
        <v>0</v>
      </c>
      <c r="K53" s="17" t="e">
        <f t="shared" si="11"/>
        <v>#DIV/0!</v>
      </c>
      <c r="L53" s="14">
        <f>'[1]2024_60-69 ΕΞΟΔΑ+ΟΜ 2'!L13</f>
        <v>865.06</v>
      </c>
      <c r="M53" s="15">
        <f t="shared" si="12"/>
        <v>1.606692589890537E-2</v>
      </c>
      <c r="N53" s="10">
        <f>L53+'[1]2025 Αύγουστος'!N53</f>
        <v>5043.5499999999993</v>
      </c>
      <c r="O53" s="15">
        <f t="shared" si="13"/>
        <v>1.1456509686115439E-2</v>
      </c>
      <c r="P53" s="10"/>
      <c r="Q53" s="15">
        <f t="shared" si="15"/>
        <v>2.0776725025746647</v>
      </c>
    </row>
    <row r="54" spans="1:17" ht="15" customHeight="1" x14ac:dyDescent="0.25">
      <c r="A54" s="67">
        <v>53</v>
      </c>
      <c r="B54" s="67">
        <v>11</v>
      </c>
      <c r="C54" s="45" t="str">
        <f>[1]ΑΝΤΙΣΤΟΙΧΙΣΗ!I197</f>
        <v xml:space="preserve">Ενέργεια </v>
      </c>
      <c r="D54" s="14">
        <f>'[1]2025_60-69 ΕΞΟΔΑ+ΟΜ 2'!L14</f>
        <v>0</v>
      </c>
      <c r="E54" s="15">
        <f t="shared" si="8"/>
        <v>0</v>
      </c>
      <c r="F54" s="10">
        <f>D54+'[1]2025 Αύγουστος'!F54</f>
        <v>3383.5</v>
      </c>
      <c r="G54" s="15">
        <f t="shared" si="9"/>
        <v>1.3294575856272257E-2</v>
      </c>
      <c r="H54" s="14"/>
      <c r="I54" s="16" t="e">
        <f t="shared" si="10"/>
        <v>#DIV/0!</v>
      </c>
      <c r="J54" s="10">
        <f t="shared" si="14"/>
        <v>0</v>
      </c>
      <c r="K54" s="17" t="e">
        <f t="shared" si="11"/>
        <v>#DIV/0!</v>
      </c>
      <c r="L54" s="14">
        <f>'[1]2024_60-69 ΕΞΟΔΑ+ΟΜ 2'!L14</f>
        <v>2343.33</v>
      </c>
      <c r="M54" s="15">
        <f t="shared" si="12"/>
        <v>4.3523119167088897E-2</v>
      </c>
      <c r="N54" s="10">
        <f>L54+'[1]2025 Αύγουστος'!N54</f>
        <v>10397.589</v>
      </c>
      <c r="O54" s="15">
        <f t="shared" si="13"/>
        <v>2.3618300421478392E-2</v>
      </c>
      <c r="P54" s="10"/>
      <c r="Q54" s="15">
        <f t="shared" si="15"/>
        <v>3.0730276341066944</v>
      </c>
    </row>
    <row r="55" spans="1:17" ht="15" customHeight="1" x14ac:dyDescent="0.25">
      <c r="A55" s="67">
        <v>54</v>
      </c>
      <c r="B55" s="67">
        <v>12</v>
      </c>
      <c r="C55" s="45" t="str">
        <f>[1]ΑΝΤΙΣΤΟΙΧΙΣΗ!I198</f>
        <v>Φυσικό αέριο</v>
      </c>
      <c r="D55" s="14">
        <f>'[1]2025_60-69 ΕΞΟΔΑ+ΟΜ 2'!L15</f>
        <v>0</v>
      </c>
      <c r="E55" s="15">
        <f t="shared" si="8"/>
        <v>0</v>
      </c>
      <c r="F55" s="10">
        <f>D55+'[1]2025 Αύγουστος'!F55</f>
        <v>1079.08</v>
      </c>
      <c r="G55" s="15">
        <f t="shared" si="9"/>
        <v>4.2399618486733456E-3</v>
      </c>
      <c r="H55" s="14"/>
      <c r="I55" s="16" t="e">
        <f t="shared" si="10"/>
        <v>#DIV/0!</v>
      </c>
      <c r="J55" s="10">
        <f t="shared" si="14"/>
        <v>0</v>
      </c>
      <c r="K55" s="17" t="e">
        <f t="shared" si="11"/>
        <v>#DIV/0!</v>
      </c>
      <c r="L55" s="14">
        <f>'[1]2024_60-69 ΕΞΟΔΑ+ΟΜ 2'!L15</f>
        <v>0</v>
      </c>
      <c r="M55" s="15">
        <f t="shared" si="12"/>
        <v>0</v>
      </c>
      <c r="N55" s="10">
        <f>L55+'[1]2025 Αύγουστος'!N55</f>
        <v>0</v>
      </c>
      <c r="O55" s="15">
        <f t="shared" si="13"/>
        <v>0</v>
      </c>
      <c r="P55" s="10"/>
      <c r="Q55" s="15">
        <f t="shared" si="15"/>
        <v>0</v>
      </c>
    </row>
    <row r="56" spans="1:17" ht="15" customHeight="1" x14ac:dyDescent="0.25">
      <c r="A56" s="67">
        <v>55</v>
      </c>
      <c r="B56" s="67">
        <v>13</v>
      </c>
      <c r="C56" s="45" t="str">
        <f>[1]ΑΝΤΙΣΤΟΙΧΙΣΗ!I199</f>
        <v xml:space="preserve">Τηλεπικοινωνίες (Τηλεφωνία &amp; Διαδίκτυο) </v>
      </c>
      <c r="D56" s="14">
        <f>'[1]2025_60-69 ΕΞΟΔΑ+ΟΜ 2'!L16</f>
        <v>0</v>
      </c>
      <c r="E56" s="15">
        <f t="shared" si="8"/>
        <v>0</v>
      </c>
      <c r="F56" s="10">
        <f>D56+'[1]2025 Αύγουστος'!F56</f>
        <v>1678.29</v>
      </c>
      <c r="G56" s="15">
        <f t="shared" si="9"/>
        <v>6.5944003883029899E-3</v>
      </c>
      <c r="H56" s="14"/>
      <c r="I56" s="16" t="e">
        <f t="shared" si="10"/>
        <v>#DIV/0!</v>
      </c>
      <c r="J56" s="10"/>
      <c r="K56" s="17" t="e">
        <f t="shared" si="11"/>
        <v>#DIV/0!</v>
      </c>
      <c r="L56" s="14">
        <f>'[1]2024_60-69 ΕΞΟΔΑ+ΟΜ 2'!L16</f>
        <v>360.39</v>
      </c>
      <c r="M56" s="15">
        <f t="shared" si="12"/>
        <v>6.6935928429317114E-3</v>
      </c>
      <c r="N56" s="10">
        <f>L56+'[1]2025 Αύγουστος'!N56</f>
        <v>2911.7199999999993</v>
      </c>
      <c r="O56" s="15">
        <f t="shared" si="13"/>
        <v>6.6140215489597686E-3</v>
      </c>
      <c r="P56" s="10"/>
      <c r="Q56" s="15"/>
    </row>
    <row r="57" spans="1:17" ht="42.75" customHeight="1" x14ac:dyDescent="0.25">
      <c r="A57" s="67">
        <v>56</v>
      </c>
      <c r="B57" s="67">
        <v>14</v>
      </c>
      <c r="C57" s="45" t="str">
        <f>[1]ΑΝΤΙΣΤΟΙΧΙΣΗ!I200</f>
        <v xml:space="preserve">Ύδρευση </v>
      </c>
      <c r="D57" s="14">
        <f>'[1]2025_60-69 ΕΞΟΔΑ+ΟΜ 2'!L17</f>
        <v>0</v>
      </c>
      <c r="E57" s="15">
        <f t="shared" si="8"/>
        <v>0</v>
      </c>
      <c r="F57" s="10">
        <f>D57+'[1]2025 Αύγουστος'!F57</f>
        <v>287.06</v>
      </c>
      <c r="G57" s="15">
        <f t="shared" si="9"/>
        <v>1.1279269825037724E-3</v>
      </c>
      <c r="H57" s="14"/>
      <c r="I57" s="16" t="e">
        <f t="shared" si="10"/>
        <v>#DIV/0!</v>
      </c>
      <c r="J57" s="10">
        <f t="shared" si="14"/>
        <v>0</v>
      </c>
      <c r="K57" s="17" t="e">
        <f t="shared" si="11"/>
        <v>#DIV/0!</v>
      </c>
      <c r="L57" s="14">
        <f>'[1]2024_60-69 ΕΞΟΔΑ+ΟΜ 2'!L17</f>
        <v>0</v>
      </c>
      <c r="M57" s="15">
        <f t="shared" si="12"/>
        <v>0</v>
      </c>
      <c r="N57" s="10">
        <f>L57+'[1]2025 Αύγουστος'!N57</f>
        <v>805.81000000000006</v>
      </c>
      <c r="O57" s="15">
        <f t="shared" si="13"/>
        <v>1.8304111330647427E-3</v>
      </c>
      <c r="P57" s="10"/>
      <c r="Q57" s="15">
        <f t="shared" si="15"/>
        <v>2.8071134954364942</v>
      </c>
    </row>
    <row r="58" spans="1:17" ht="42.75" customHeight="1" x14ac:dyDescent="0.25">
      <c r="A58" s="67">
        <v>57</v>
      </c>
      <c r="B58" s="67">
        <v>15</v>
      </c>
      <c r="C58" s="45" t="str">
        <f>[1]ΑΝΤΙΣΤΟΙΧΙΣΗ!I201</f>
        <v xml:space="preserve">Ασφάλιστρα </v>
      </c>
      <c r="D58" s="14">
        <f>'[1]2025_60-69 ΕΞΟΔΑ+ΟΜ 2'!L18</f>
        <v>0</v>
      </c>
      <c r="E58" s="15">
        <f t="shared" si="8"/>
        <v>0</v>
      </c>
      <c r="F58" s="10">
        <f>D58+'[1]2025 Αύγουστος'!F58</f>
        <v>3780.7</v>
      </c>
      <c r="G58" s="15">
        <f t="shared" si="9"/>
        <v>1.4855269082254624E-2</v>
      </c>
      <c r="H58" s="14"/>
      <c r="I58" s="16" t="e">
        <f t="shared" si="10"/>
        <v>#DIV/0!</v>
      </c>
      <c r="J58" s="10">
        <f t="shared" si="14"/>
        <v>0</v>
      </c>
      <c r="K58" s="17" t="e">
        <f t="shared" si="11"/>
        <v>#DIV/0!</v>
      </c>
      <c r="L58" s="14">
        <f>'[1]2024_60-69 ΕΞΟΔΑ+ΟΜ 2'!L18</f>
        <v>0</v>
      </c>
      <c r="M58" s="15">
        <f t="shared" si="12"/>
        <v>0</v>
      </c>
      <c r="N58" s="10">
        <f>L58+'[1]2025 Αύγουστος'!N58</f>
        <v>1443.0800000000002</v>
      </c>
      <c r="O58" s="15">
        <f t="shared" si="13"/>
        <v>3.2779807869138746E-3</v>
      </c>
      <c r="P58" s="10"/>
      <c r="Q58" s="15">
        <f t="shared" si="15"/>
        <v>0.38169651122807952</v>
      </c>
    </row>
    <row r="59" spans="1:17" ht="15" customHeight="1" x14ac:dyDescent="0.25">
      <c r="A59" s="67">
        <v>58</v>
      </c>
      <c r="B59" s="67">
        <v>16</v>
      </c>
      <c r="C59" s="45" t="str">
        <f>[1]ΑΝΤΙΣΤΟΙΧΙΣΗ!I202</f>
        <v xml:space="preserve">Αναλώσιμα τρόφιμα  </v>
      </c>
      <c r="D59" s="14">
        <f>'[1]2025_60-69 ΕΞΟΔΑ+ΟΜ 2'!L19</f>
        <v>0</v>
      </c>
      <c r="E59" s="15">
        <f t="shared" si="8"/>
        <v>0</v>
      </c>
      <c r="F59" s="10">
        <f>D59+'[1]2025 Αύγουστος'!F59</f>
        <v>363.25000000000006</v>
      </c>
      <c r="G59" s="15">
        <f t="shared" si="9"/>
        <v>1.4272956050808033E-3</v>
      </c>
      <c r="H59" s="14"/>
      <c r="I59" s="16" t="e">
        <f t="shared" si="10"/>
        <v>#DIV/0!</v>
      </c>
      <c r="J59" s="10">
        <f t="shared" si="14"/>
        <v>0</v>
      </c>
      <c r="K59" s="17" t="e">
        <f t="shared" si="11"/>
        <v>#DIV/0!</v>
      </c>
      <c r="L59" s="14">
        <f>'[1]2024_60-69 ΕΞΟΔΑ+ΟΜ 2'!L19</f>
        <v>0</v>
      </c>
      <c r="M59" s="15">
        <f t="shared" si="12"/>
        <v>0</v>
      </c>
      <c r="N59" s="10">
        <f>L59+'[1]2025 Αύγουστος'!N59</f>
        <v>1009.04</v>
      </c>
      <c r="O59" s="15">
        <f t="shared" si="13"/>
        <v>2.2920515378409894E-3</v>
      </c>
      <c r="P59" s="10"/>
      <c r="Q59" s="15">
        <f t="shared" si="15"/>
        <v>2.7778114246386783</v>
      </c>
    </row>
    <row r="60" spans="1:17" ht="42.75" customHeight="1" x14ac:dyDescent="0.25">
      <c r="A60" s="67">
        <v>59</v>
      </c>
      <c r="B60" s="67">
        <v>17</v>
      </c>
      <c r="C60" s="45" t="str">
        <f>[1]ΑΝΤΙΣΤΟΙΧΙΣΗ!I203</f>
        <v xml:space="preserve">Εντυπα και γραφική ύλη </v>
      </c>
      <c r="D60" s="14">
        <f>'[1]2025_60-69 ΕΞΟΔΑ+ΟΜ 2'!L20</f>
        <v>0</v>
      </c>
      <c r="E60" s="15">
        <f t="shared" si="8"/>
        <v>0</v>
      </c>
      <c r="F60" s="10">
        <f>D60+'[1]2025 Αύγουστος'!F60</f>
        <v>0</v>
      </c>
      <c r="G60" s="15">
        <f t="shared" si="9"/>
        <v>0</v>
      </c>
      <c r="H60" s="14"/>
      <c r="I60" s="16" t="e">
        <f t="shared" si="10"/>
        <v>#DIV/0!</v>
      </c>
      <c r="J60" s="10">
        <f t="shared" si="14"/>
        <v>0</v>
      </c>
      <c r="K60" s="17" t="e">
        <f t="shared" si="11"/>
        <v>#DIV/0!</v>
      </c>
      <c r="L60" s="14">
        <f>'[1]2024_60-69 ΕΞΟΔΑ+ΟΜ 2'!L20</f>
        <v>0</v>
      </c>
      <c r="M60" s="15">
        <f t="shared" si="12"/>
        <v>0</v>
      </c>
      <c r="N60" s="10">
        <f>L60+'[1]2025 Αύγουστος'!N60</f>
        <v>0</v>
      </c>
      <c r="O60" s="15">
        <f t="shared" si="13"/>
        <v>0</v>
      </c>
      <c r="P60" s="10"/>
      <c r="Q60" s="15" t="e">
        <f t="shared" si="15"/>
        <v>#DIV/0!</v>
      </c>
    </row>
    <row r="61" spans="1:17" ht="28.5" customHeight="1" x14ac:dyDescent="0.25">
      <c r="A61" s="67">
        <v>60</v>
      </c>
      <c r="B61" s="67">
        <v>18</v>
      </c>
      <c r="C61" s="45" t="str">
        <f>[1]ΑΝΤΙΣΤΟΙΧΙΣΗ!I204</f>
        <v xml:space="preserve">Υλικά Καθαριότητας </v>
      </c>
      <c r="D61" s="14">
        <f>'[1]2025_60-69 ΕΞΟΔΑ+ΟΜ 2'!L21</f>
        <v>0</v>
      </c>
      <c r="E61" s="15">
        <f t="shared" si="8"/>
        <v>0</v>
      </c>
      <c r="F61" s="10">
        <f>D61+'[1]2025 Αύγουστος'!F61</f>
        <v>0</v>
      </c>
      <c r="G61" s="15">
        <f t="shared" si="9"/>
        <v>0</v>
      </c>
      <c r="H61" s="14"/>
      <c r="I61" s="16" t="e">
        <f t="shared" si="10"/>
        <v>#DIV/0!</v>
      </c>
      <c r="J61" s="10">
        <f t="shared" si="14"/>
        <v>0</v>
      </c>
      <c r="K61" s="17" t="e">
        <f t="shared" si="11"/>
        <v>#DIV/0!</v>
      </c>
      <c r="L61" s="14">
        <f>'[1]2024_60-69 ΕΞΟΔΑ+ΟΜ 2'!L21</f>
        <v>9.35</v>
      </c>
      <c r="M61" s="15">
        <f t="shared" si="12"/>
        <v>1.7365934981939426E-4</v>
      </c>
      <c r="N61" s="10">
        <f>L61+'[1]2025 Αύγουστος'!N61</f>
        <v>36.68</v>
      </c>
      <c r="O61" s="15">
        <f t="shared" si="13"/>
        <v>8.3319244438285402E-5</v>
      </c>
      <c r="P61" s="10"/>
      <c r="Q61" s="15" t="e">
        <f t="shared" si="15"/>
        <v>#DIV/0!</v>
      </c>
    </row>
    <row r="62" spans="1:17" ht="15" customHeight="1" x14ac:dyDescent="0.25">
      <c r="A62" s="67">
        <v>61</v>
      </c>
      <c r="B62" s="67">
        <v>19</v>
      </c>
      <c r="C62" s="72" t="str">
        <f>[1]ΑΝΤΙΣΤΟΙΧΙΣΗ!I205</f>
        <v>Υλικά Φαρμακείου</v>
      </c>
      <c r="D62" s="14">
        <f>'[1]2025_60-69 ΕΞΟΔΑ+ΟΜ 2'!L22</f>
        <v>0</v>
      </c>
      <c r="E62" s="15">
        <f t="shared" si="8"/>
        <v>0</v>
      </c>
      <c r="F62" s="10">
        <f>D62+'[1]2025 Αύγουστος'!F62</f>
        <v>0</v>
      </c>
      <c r="G62" s="15">
        <f t="shared" si="9"/>
        <v>0</v>
      </c>
      <c r="H62" s="14"/>
      <c r="I62" s="16" t="e">
        <f t="shared" si="10"/>
        <v>#DIV/0!</v>
      </c>
      <c r="J62" s="10">
        <f t="shared" si="14"/>
        <v>0</v>
      </c>
      <c r="K62" s="17" t="e">
        <f t="shared" si="11"/>
        <v>#DIV/0!</v>
      </c>
      <c r="L62" s="14">
        <f>'[1]2024_60-69 ΕΞΟΔΑ+ΟΜ 2'!L22</f>
        <v>0</v>
      </c>
      <c r="M62" s="15">
        <f t="shared" si="12"/>
        <v>0</v>
      </c>
      <c r="N62" s="10">
        <f>L62+'[1]2025 Αύγουστος'!N62</f>
        <v>101.1</v>
      </c>
      <c r="O62" s="15">
        <f t="shared" si="13"/>
        <v>2.2965037112079208E-4</v>
      </c>
      <c r="P62" s="10"/>
      <c r="Q62" s="15" t="e">
        <f t="shared" si="15"/>
        <v>#DIV/0!</v>
      </c>
    </row>
    <row r="63" spans="1:17" ht="22.5" customHeight="1" x14ac:dyDescent="0.25">
      <c r="A63" s="67">
        <v>62</v>
      </c>
      <c r="B63" s="67">
        <v>20</v>
      </c>
      <c r="C63" s="73" t="str">
        <f>[1]ΑΝΤΙΣΤΟΙΧΙΣΗ!I206</f>
        <v>Διάφορα αναλώσιμα</v>
      </c>
      <c r="D63" s="14">
        <f>'[1]2025_60-69 ΕΞΟΔΑ+ΟΜ 2'!L23</f>
        <v>0</v>
      </c>
      <c r="E63" s="15">
        <f t="shared" si="8"/>
        <v>0</v>
      </c>
      <c r="F63" s="10">
        <f>D63+'[1]2025 Αύγουστος'!F63</f>
        <v>188.71</v>
      </c>
      <c r="G63" s="15">
        <f t="shared" si="9"/>
        <v>7.4148645185078701E-4</v>
      </c>
      <c r="H63" s="14"/>
      <c r="I63" s="16" t="e">
        <f t="shared" si="10"/>
        <v>#DIV/0!</v>
      </c>
      <c r="J63" s="10">
        <f t="shared" si="14"/>
        <v>0</v>
      </c>
      <c r="K63" s="17" t="e">
        <f t="shared" si="11"/>
        <v>#DIV/0!</v>
      </c>
      <c r="L63" s="14">
        <f>'[1]2024_60-69 ΕΞΟΔΑ+ΟΜ 2'!L23</f>
        <v>37.83</v>
      </c>
      <c r="M63" s="15">
        <f t="shared" si="12"/>
        <v>7.0262387205001975E-4</v>
      </c>
      <c r="N63" s="10">
        <f>L63+'[1]2025 Αύγουστος'!N63</f>
        <v>524.34</v>
      </c>
      <c r="O63" s="15">
        <f t="shared" si="13"/>
        <v>1.1910472363350756E-3</v>
      </c>
      <c r="P63" s="10"/>
      <c r="Q63" s="15">
        <f t="shared" si="15"/>
        <v>2.778549096497271</v>
      </c>
    </row>
    <row r="64" spans="1:17" ht="36" customHeight="1" x14ac:dyDescent="0.25">
      <c r="A64" s="67">
        <v>63</v>
      </c>
      <c r="B64" s="67">
        <v>21</v>
      </c>
      <c r="C64" s="74" t="str">
        <f>[1]ΑΝΤΙΣΤΟΙΧΙΣΗ!I207</f>
        <v>Αμοιβές συνεργατών ( Μέσα ανεύρεσης Πελατείας Booking Airbnb κλπ)</v>
      </c>
      <c r="D64" s="14">
        <f>'[1]2025_60-69 ΕΞΟΔΑ+ΟΜ 2'!L24</f>
        <v>0</v>
      </c>
      <c r="E64" s="15">
        <f t="shared" si="8"/>
        <v>0</v>
      </c>
      <c r="F64" s="10">
        <f>D64+'[1]2025 Αύγουστος'!F64</f>
        <v>36346.14</v>
      </c>
      <c r="G64" s="15">
        <f t="shared" si="9"/>
        <v>0.14281262459367264</v>
      </c>
      <c r="H64" s="14"/>
      <c r="I64" s="16" t="e">
        <f t="shared" si="10"/>
        <v>#DIV/0!</v>
      </c>
      <c r="J64" s="10">
        <f t="shared" si="14"/>
        <v>0</v>
      </c>
      <c r="K64" s="17" t="e">
        <f t="shared" si="11"/>
        <v>#DIV/0!</v>
      </c>
      <c r="L64" s="14">
        <f>'[1]2024_60-69 ΕΞΟΔΑ+ΟΜ 2'!L24</f>
        <v>8795.36</v>
      </c>
      <c r="M64" s="15">
        <f t="shared" si="12"/>
        <v>0.16335791433449282</v>
      </c>
      <c r="N64" s="10">
        <f>L64+'[1]2025 Αύγουστος'!N64</f>
        <v>70867.149999999994</v>
      </c>
      <c r="O64" s="15">
        <f t="shared" si="13"/>
        <v>0.16097593766343066</v>
      </c>
      <c r="P64" s="10"/>
      <c r="Q64" s="15">
        <f t="shared" si="15"/>
        <v>1.9497847639391692</v>
      </c>
    </row>
    <row r="65" spans="1:17" ht="36" customHeight="1" x14ac:dyDescent="0.25">
      <c r="A65" s="67">
        <v>64</v>
      </c>
      <c r="B65" s="67">
        <v>22</v>
      </c>
      <c r="C65" s="74" t="str">
        <f>[1]ΑΝΤΙΣΤΟΙΧΙΣΗ!I208</f>
        <v>Εξοδα για Αναψυχή Πελατών (Κρουαζιέρες Ποδήλατα - Μαθήματα)</v>
      </c>
      <c r="D65" s="14">
        <f>'[1]2025_60-69 ΕΞΟΔΑ+ΟΜ 2'!L25</f>
        <v>0</v>
      </c>
      <c r="E65" s="15">
        <f t="shared" si="8"/>
        <v>0</v>
      </c>
      <c r="F65" s="10">
        <f>D65+'[1]2025 Αύγουστος'!F65</f>
        <v>2900.09</v>
      </c>
      <c r="G65" s="15">
        <f t="shared" si="9"/>
        <v>1.1395143045667685E-2</v>
      </c>
      <c r="H65" s="14"/>
      <c r="I65" s="16" t="e">
        <f t="shared" si="10"/>
        <v>#DIV/0!</v>
      </c>
      <c r="J65" s="10">
        <f t="shared" si="14"/>
        <v>0</v>
      </c>
      <c r="K65" s="17" t="e">
        <f t="shared" si="11"/>
        <v>#DIV/0!</v>
      </c>
      <c r="L65" s="14">
        <f>'[1]2024_60-69 ΕΞΟΔΑ+ΟΜ 2'!L25</f>
        <v>-21.24</v>
      </c>
      <c r="M65" s="15">
        <f t="shared" si="12"/>
        <v>-3.9449460857368277E-4</v>
      </c>
      <c r="N65" s="10">
        <f>L65+'[1]2025 Αύγουστος'!N65</f>
        <v>1442.64</v>
      </c>
      <c r="O65" s="15">
        <f t="shared" si="13"/>
        <v>3.2769813194233385E-3</v>
      </c>
      <c r="P65" s="10"/>
      <c r="Q65" s="15">
        <f t="shared" si="15"/>
        <v>0.49744663096662517</v>
      </c>
    </row>
    <row r="66" spans="1:17" ht="36" customHeight="1" x14ac:dyDescent="0.25">
      <c r="A66" s="67">
        <v>65</v>
      </c>
      <c r="B66" s="67">
        <v>23</v>
      </c>
      <c r="C66" s="72" t="str">
        <f>[1]ΑΝΤΙΣΤΟΙΧΙΣΗ!I209</f>
        <v>Εξοδα για Μεταφορά Πελατών</v>
      </c>
      <c r="D66" s="14">
        <f>'[1]2025_60-69 ΕΞΟΔΑ+ΟΜ 2'!L26</f>
        <v>0</v>
      </c>
      <c r="E66" s="15">
        <f t="shared" si="8"/>
        <v>0</v>
      </c>
      <c r="F66" s="10">
        <f>D66+'[1]2025 Αύγουστος'!F66</f>
        <v>0</v>
      </c>
      <c r="G66" s="15">
        <f t="shared" si="9"/>
        <v>0</v>
      </c>
      <c r="H66" s="14"/>
      <c r="I66" s="16" t="e">
        <f t="shared" si="10"/>
        <v>#DIV/0!</v>
      </c>
      <c r="J66" s="10">
        <f t="shared" si="14"/>
        <v>0</v>
      </c>
      <c r="K66" s="17" t="e">
        <f t="shared" si="11"/>
        <v>#DIV/0!</v>
      </c>
      <c r="L66" s="14">
        <f>'[1]2024_60-69 ΕΞΟΔΑ+ΟΜ 2'!L26</f>
        <v>0</v>
      </c>
      <c r="M66" s="15">
        <f t="shared" si="12"/>
        <v>0</v>
      </c>
      <c r="N66" s="10">
        <f>L66+'[1]2025 Αύγουστος'!N66</f>
        <v>228.5</v>
      </c>
      <c r="O66" s="15">
        <f t="shared" si="13"/>
        <v>5.1904163997132532E-4</v>
      </c>
      <c r="P66" s="10"/>
      <c r="Q66" s="15" t="e">
        <f t="shared" si="15"/>
        <v>#DIV/0!</v>
      </c>
    </row>
    <row r="67" spans="1:17" ht="15.75" customHeight="1" x14ac:dyDescent="0.25">
      <c r="A67" s="67">
        <v>66</v>
      </c>
      <c r="B67" s="67">
        <v>24</v>
      </c>
      <c r="C67" s="74" t="str">
        <f>[1]ΑΝΤΙΣΤΟΙΧΙΣΗ!I210</f>
        <v xml:space="preserve">Έξοδα για σύσταση πελατείας αποθήκευσης Αποσκευών ( Radical) </v>
      </c>
      <c r="D67" s="14">
        <f>'[1]2025_60-69 ΕΞΟΔΑ+ΟΜ 2'!L27</f>
        <v>0</v>
      </c>
      <c r="E67" s="15">
        <f t="shared" si="8"/>
        <v>0</v>
      </c>
      <c r="F67" s="10">
        <f>D67+'[1]2025 Αύγουστος'!F67</f>
        <v>399.06</v>
      </c>
      <c r="G67" s="15">
        <f t="shared" si="9"/>
        <v>1.5680016081584178E-3</v>
      </c>
      <c r="H67" s="14"/>
      <c r="I67" s="16" t="e">
        <f t="shared" si="10"/>
        <v>#DIV/0!</v>
      </c>
      <c r="J67" s="10">
        <f t="shared" si="14"/>
        <v>0</v>
      </c>
      <c r="K67" s="17" t="e">
        <f t="shared" si="11"/>
        <v>#DIV/0!</v>
      </c>
      <c r="L67" s="14">
        <f>'[1]2024_60-69 ΕΞΟΔΑ+ΟΜ 2'!L27</f>
        <v>186.25</v>
      </c>
      <c r="M67" s="15">
        <f t="shared" si="12"/>
        <v>3.4592571020173458E-3</v>
      </c>
      <c r="N67" s="10">
        <f>L67+'[1]2025 Αύγουστος'!N67</f>
        <v>343.8</v>
      </c>
      <c r="O67" s="15">
        <f t="shared" si="13"/>
        <v>7.8094755283212984E-4</v>
      </c>
      <c r="P67" s="10"/>
      <c r="Q67" s="15">
        <f t="shared" si="15"/>
        <v>0.86152458276950838</v>
      </c>
    </row>
    <row r="68" spans="1:17" ht="27.75" customHeight="1" x14ac:dyDescent="0.25">
      <c r="A68" s="67">
        <v>67</v>
      </c>
      <c r="B68" s="67">
        <v>25</v>
      </c>
      <c r="C68" s="74" t="str">
        <f>[1]ΑΝΤΙΣΤΟΙΧΙΣΗ!I211</f>
        <v>Αμοιβές Τρίτων ( Καθαριστήριο και άλλα άμεσα έξοδα )</v>
      </c>
      <c r="D68" s="14">
        <f>'[1]2025_60-69 ΕΞΟΔΑ+ΟΜ 2'!L28</f>
        <v>0</v>
      </c>
      <c r="E68" s="15">
        <f t="shared" si="8"/>
        <v>0</v>
      </c>
      <c r="F68" s="10">
        <f>D68+'[1]2025 Αύγουστος'!F68</f>
        <v>5994.46</v>
      </c>
      <c r="G68" s="15">
        <f t="shared" si="9"/>
        <v>2.3553658397337016E-2</v>
      </c>
      <c r="H68" s="14"/>
      <c r="I68" s="16" t="e">
        <f t="shared" si="10"/>
        <v>#DIV/0!</v>
      </c>
      <c r="J68" s="10">
        <f t="shared" si="14"/>
        <v>0</v>
      </c>
      <c r="K68" s="17" t="e">
        <f t="shared" si="11"/>
        <v>#DIV/0!</v>
      </c>
      <c r="L68" s="14">
        <f>'[1]2024_60-69 ΕΞΟΔΑ+ΟΜ 2'!L28</f>
        <v>1837.94</v>
      </c>
      <c r="M68" s="15">
        <f t="shared" si="12"/>
        <v>3.4136413412519523E-2</v>
      </c>
      <c r="N68" s="10">
        <f>L68+'[1]2025 Αύγουστος'!N68</f>
        <v>15147.369999999999</v>
      </c>
      <c r="O68" s="15">
        <f t="shared" si="13"/>
        <v>3.4407508822986668E-2</v>
      </c>
      <c r="P68" s="10"/>
      <c r="Q68" s="15">
        <f t="shared" si="15"/>
        <v>2.526894832895707</v>
      </c>
    </row>
    <row r="69" spans="1:17" ht="78.75" customHeight="1" x14ac:dyDescent="0.25">
      <c r="A69" s="67">
        <v>68</v>
      </c>
      <c r="B69" s="67">
        <v>26</v>
      </c>
      <c r="C69" s="45" t="str">
        <f>[1]ΑΝΤΙΣΤΟΙΧΙΣΗ!I212</f>
        <v>Επισκευές - Συντηρήσεις</v>
      </c>
      <c r="D69" s="14">
        <f>'[1]2025_60-69 ΕΞΟΔΑ+ΟΜ 2'!L29</f>
        <v>0</v>
      </c>
      <c r="E69" s="15">
        <f t="shared" si="8"/>
        <v>0</v>
      </c>
      <c r="F69" s="10">
        <f>D69+'[1]2025 Αύγουστος'!F69</f>
        <v>1811.8300000000002</v>
      </c>
      <c r="G69" s="15">
        <f t="shared" si="9"/>
        <v>7.1191107946415736E-3</v>
      </c>
      <c r="H69" s="14"/>
      <c r="I69" s="16" t="e">
        <f t="shared" si="10"/>
        <v>#DIV/0!</v>
      </c>
      <c r="J69" s="10">
        <f t="shared" si="14"/>
        <v>0</v>
      </c>
      <c r="K69" s="17" t="e">
        <f t="shared" si="11"/>
        <v>#DIV/0!</v>
      </c>
      <c r="L69" s="14">
        <f>'[1]2024_60-69 ΕΞΟΔΑ+ΟΜ 2'!L29</f>
        <v>3513.93</v>
      </c>
      <c r="M69" s="15">
        <f t="shared" si="12"/>
        <v>6.5264898300627178E-2</v>
      </c>
      <c r="N69" s="10">
        <f>L69+'[1]2025 Αύγουστος'!N69</f>
        <v>7866.1100000000006</v>
      </c>
      <c r="O69" s="15">
        <f t="shared" si="13"/>
        <v>1.7868002777220317E-2</v>
      </c>
      <c r="P69" s="10"/>
      <c r="Q69" s="15">
        <f t="shared" si="15"/>
        <v>4.3415276267641003</v>
      </c>
    </row>
    <row r="70" spans="1:17" ht="30" customHeight="1" x14ac:dyDescent="0.25">
      <c r="A70" s="67">
        <v>69</v>
      </c>
      <c r="B70" s="67">
        <v>27</v>
      </c>
      <c r="C70" s="45" t="str">
        <f>[1]ΑΝΤΙΣΤΟΙΧΙΣΗ!I213</f>
        <v>Φόρος Παρεπιδημούντων</v>
      </c>
      <c r="D70" s="14">
        <v>0</v>
      </c>
      <c r="E70" s="15">
        <f t="shared" si="8"/>
        <v>0</v>
      </c>
      <c r="F70" s="10">
        <f>D70+'[1]2025 Αύγουστος'!F70</f>
        <v>0</v>
      </c>
      <c r="G70" s="15">
        <f t="shared" si="9"/>
        <v>0</v>
      </c>
      <c r="H70" s="14"/>
      <c r="I70" s="16" t="e">
        <f t="shared" si="10"/>
        <v>#DIV/0!</v>
      </c>
      <c r="J70" s="10">
        <f t="shared" si="14"/>
        <v>0</v>
      </c>
      <c r="K70" s="17" t="e">
        <f t="shared" si="11"/>
        <v>#DIV/0!</v>
      </c>
      <c r="L70" s="14">
        <f>'[1]2024_60-69 ΕΞΟΔΑ+ΟΜ 2'!L30</f>
        <v>361.84</v>
      </c>
      <c r="M70" s="15">
        <f t="shared" si="12"/>
        <v>6.7205239720480878E-3</v>
      </c>
      <c r="N70" s="10">
        <f>L70+'[1]2025 Αύγουστος'!N70</f>
        <v>2432.9900000000002</v>
      </c>
      <c r="O70" s="15">
        <f t="shared" si="13"/>
        <v>5.5265782040868055E-3</v>
      </c>
      <c r="P70" s="10"/>
      <c r="Q70" s="15" t="e">
        <f t="shared" si="15"/>
        <v>#DIV/0!</v>
      </c>
    </row>
    <row r="71" spans="1:17" ht="33.75" customHeight="1" x14ac:dyDescent="0.25">
      <c r="A71" s="67">
        <v>70</v>
      </c>
      <c r="B71" s="67">
        <v>28</v>
      </c>
      <c r="C71" s="74" t="str">
        <f>[1]ΑΝΤΙΣΤΟΙΧΙΣΗ!I214</f>
        <v>Αποσβέσεις ( Κτήρια - Μηχανήματα - Εξοπλισμός )</v>
      </c>
      <c r="D71" s="14">
        <f>'[1]2025_60-69 ΕΞΟΔΑ+ΟΜ 2'!L31</f>
        <v>7839.9766666666674</v>
      </c>
      <c r="E71" s="15">
        <f t="shared" si="8"/>
        <v>1</v>
      </c>
      <c r="F71" s="10">
        <f>D71+'[1]2025 Αύγουστος'!F71</f>
        <v>70559.790000000008</v>
      </c>
      <c r="G71" s="15">
        <f t="shared" si="9"/>
        <v>0.27724618902250353</v>
      </c>
      <c r="H71" s="14"/>
      <c r="I71" s="16" t="e">
        <f t="shared" si="10"/>
        <v>#DIV/0!</v>
      </c>
      <c r="J71" s="10">
        <f t="shared" si="14"/>
        <v>0</v>
      </c>
      <c r="K71" s="17" t="e">
        <f t="shared" si="11"/>
        <v>#DIV/0!</v>
      </c>
      <c r="L71" s="14">
        <f>'[1]2024_60-69 ΕΞΟΔΑ+ΟΜ 2'!L31</f>
        <v>7839.98</v>
      </c>
      <c r="M71" s="15">
        <f t="shared" si="12"/>
        <v>0.14561345768952455</v>
      </c>
      <c r="N71" s="10">
        <f>L71+'[1]2025 Αύγουστος'!N71</f>
        <v>70559.819999999978</v>
      </c>
      <c r="O71" s="15">
        <f t="shared" si="13"/>
        <v>0.16027783233646176</v>
      </c>
      <c r="P71" s="10"/>
      <c r="Q71" s="15">
        <f t="shared" si="15"/>
        <v>1.000000425171333</v>
      </c>
    </row>
    <row r="72" spans="1:17" ht="28.5" customHeight="1" x14ac:dyDescent="0.25">
      <c r="A72" s="67">
        <v>71</v>
      </c>
      <c r="B72" s="67">
        <v>29</v>
      </c>
      <c r="C72" s="74" t="str">
        <f>[1]ΑΝΤΙΣΤΟΙΧΙΣΗ!I215</f>
        <v>Αναλώσιμα τρόφιμα  (Ομάδα 2**)</v>
      </c>
      <c r="D72" s="14">
        <f>'[1]2025_60-69 ΕΞΟΔΑ+ΟΜ 2'!L32</f>
        <v>0</v>
      </c>
      <c r="E72" s="15">
        <f t="shared" si="8"/>
        <v>0</v>
      </c>
      <c r="F72" s="10">
        <f>D72+'[1]2025 Αύγουστος'!F72</f>
        <v>5806.2300000000005</v>
      </c>
      <c r="G72" s="15">
        <f t="shared" si="9"/>
        <v>2.2814057979596181E-2</v>
      </c>
      <c r="H72" s="14"/>
      <c r="I72" s="16" t="e">
        <f t="shared" si="10"/>
        <v>#DIV/0!</v>
      </c>
      <c r="J72" s="10">
        <f t="shared" si="14"/>
        <v>0</v>
      </c>
      <c r="K72" s="17" t="e">
        <f t="shared" si="11"/>
        <v>#DIV/0!</v>
      </c>
      <c r="L72" s="14">
        <f>'[1]2024_60-69 ΕΞΟΔΑ+ΟΜ 2'!L32</f>
        <v>2944.73</v>
      </c>
      <c r="M72" s="15">
        <f t="shared" si="12"/>
        <v>5.4693037133012289E-2</v>
      </c>
      <c r="N72" s="10">
        <f>L72+'[1]2025 Αύγουστος'!N72</f>
        <v>22588.15</v>
      </c>
      <c r="O72" s="15">
        <f t="shared" si="13"/>
        <v>5.1309367264412667E-2</v>
      </c>
      <c r="P72" s="10"/>
      <c r="Q72" s="15"/>
    </row>
    <row r="73" spans="1:17" ht="28.5" customHeight="1" x14ac:dyDescent="0.25">
      <c r="A73" s="67">
        <v>72</v>
      </c>
      <c r="B73" s="67">
        <v>30</v>
      </c>
      <c r="C73" s="74" t="str">
        <f>[1]ΑΝΤΙΣΤΟΙΧΙΣΗ!I216</f>
        <v>Υλικά Καθαριότητας (Ομάδα 2**)</v>
      </c>
      <c r="D73" s="14">
        <f>'[1]2025_60-69 ΕΞΟΔΑ+ΟΜ 2'!L33</f>
        <v>0</v>
      </c>
      <c r="E73" s="15">
        <f t="shared" si="8"/>
        <v>0</v>
      </c>
      <c r="F73" s="10">
        <f>D73+'[1]2025 Αύγουστος'!F73</f>
        <v>1179.54</v>
      </c>
      <c r="G73" s="15">
        <f t="shared" si="9"/>
        <v>4.6346930709346467E-3</v>
      </c>
      <c r="H73" s="14"/>
      <c r="I73" s="16" t="e">
        <f t="shared" si="10"/>
        <v>#DIV/0!</v>
      </c>
      <c r="J73" s="10">
        <f t="shared" si="14"/>
        <v>0</v>
      </c>
      <c r="K73" s="17" t="e">
        <f t="shared" si="11"/>
        <v>#DIV/0!</v>
      </c>
      <c r="L73" s="14">
        <f>'[1]2024_60-69 ΕΞΟΔΑ+ΟΜ 2'!L33</f>
        <v>0</v>
      </c>
      <c r="M73" s="15">
        <f t="shared" si="12"/>
        <v>0</v>
      </c>
      <c r="N73" s="10">
        <f>L73+'[1]2025 Αύγουστος'!N73</f>
        <v>0</v>
      </c>
      <c r="O73" s="15">
        <f t="shared" si="13"/>
        <v>0</v>
      </c>
      <c r="P73" s="10"/>
      <c r="Q73" s="15"/>
    </row>
    <row r="74" spans="1:17" ht="28.5" customHeight="1" x14ac:dyDescent="0.25">
      <c r="A74" s="60">
        <v>73</v>
      </c>
      <c r="B74" s="60"/>
      <c r="C74" s="75" t="s">
        <v>163</v>
      </c>
      <c r="D74" s="7">
        <f>'[1]2025_60-69 ΕΞΟΔΑ+ΟΜ 2'!L3</f>
        <v>7839.9766666666674</v>
      </c>
      <c r="E74" s="21"/>
      <c r="F74" s="7">
        <f>'[1]2025_60-69 ΕΞΟΔΑ+ΟΜ 2'!Y3</f>
        <v>255784.14999999997</v>
      </c>
      <c r="G74" s="21"/>
      <c r="H74" s="7">
        <f>SUM(H44:H71)</f>
        <v>0</v>
      </c>
      <c r="I74" s="21"/>
      <c r="J74" s="7">
        <f>SUM(J44:J73)</f>
        <v>0</v>
      </c>
      <c r="K74" s="21"/>
      <c r="L74" s="7">
        <f>SUM(L44:L73)</f>
        <v>53841.04</v>
      </c>
      <c r="M74" s="21"/>
      <c r="N74" s="7">
        <f>SUM(N44:N73)</f>
        <v>440234.429</v>
      </c>
      <c r="O74" s="21"/>
      <c r="P74" s="7">
        <f>SUM(P44:P73)</f>
        <v>0</v>
      </c>
      <c r="Q74" s="21"/>
    </row>
    <row r="75" spans="1:17" ht="33" customHeight="1" x14ac:dyDescent="0.25">
      <c r="A75" s="60">
        <v>74</v>
      </c>
      <c r="B75" s="60"/>
      <c r="C75" s="22" t="s">
        <v>18</v>
      </c>
      <c r="D75" s="7">
        <f>D43-D74</f>
        <v>0</v>
      </c>
      <c r="E75" s="21"/>
      <c r="F75" s="7">
        <f>F43-F74</f>
        <v>-1281.859999999986</v>
      </c>
      <c r="G75" s="21"/>
      <c r="H75" s="7">
        <f>H43-H74</f>
        <v>0</v>
      </c>
      <c r="I75" s="21"/>
      <c r="J75" s="7">
        <f>J43-J74</f>
        <v>0</v>
      </c>
      <c r="K75" s="21"/>
      <c r="L75" s="7">
        <f>L43-L74</f>
        <v>0</v>
      </c>
      <c r="M75" s="21"/>
      <c r="N75" s="7">
        <f>N43-N74</f>
        <v>0</v>
      </c>
      <c r="O75" s="21"/>
      <c r="P75" s="7">
        <f>P43-P74</f>
        <v>0</v>
      </c>
      <c r="Q75" s="21"/>
    </row>
    <row r="76" spans="1:17" ht="27" customHeight="1" x14ac:dyDescent="0.25">
      <c r="A76" s="76">
        <v>75</v>
      </c>
      <c r="B76" s="76"/>
      <c r="C76" s="13" t="s">
        <v>32</v>
      </c>
      <c r="D76" s="23">
        <f>D38-D74</f>
        <v>-7839.9766666666674</v>
      </c>
      <c r="E76" s="24"/>
      <c r="F76" s="23">
        <f>F38-F74</f>
        <v>-39944.58415929199</v>
      </c>
      <c r="G76" s="24"/>
      <c r="H76" s="25">
        <f>H38-H74</f>
        <v>0</v>
      </c>
      <c r="I76" s="24"/>
      <c r="J76" s="25">
        <f>J38-J74</f>
        <v>0</v>
      </c>
      <c r="K76" s="24"/>
      <c r="L76" s="77">
        <f>L38-L74</f>
        <v>23315.676902654894</v>
      </c>
      <c r="M76" s="24"/>
      <c r="N76" s="23">
        <f>N38-N74</f>
        <v>78511.555955752207</v>
      </c>
      <c r="O76" s="24"/>
      <c r="P76" s="23">
        <f>P38-P74</f>
        <v>0</v>
      </c>
      <c r="Q76" s="24"/>
    </row>
    <row r="77" spans="1:17" ht="30.75" customHeight="1" x14ac:dyDescent="0.25">
      <c r="A77" s="78">
        <v>76</v>
      </c>
      <c r="B77" s="78"/>
      <c r="C77" s="78" t="s">
        <v>160</v>
      </c>
      <c r="D77" s="181" t="str">
        <f>[1]ΑΝΤΙΣΤΟΙΧΙΣΗ!$F$32</f>
        <v xml:space="preserve">ΠΡΑΓΜΑΤΟΠΟΙΗΘΕΝΤΑ ΜΗΝΟΣ ΤΡΕΧ. ΕΤΟΥΣ </v>
      </c>
      <c r="E77" s="181"/>
      <c r="F77" s="181"/>
      <c r="G77" s="181"/>
      <c r="H77" s="181" t="str">
        <f>[1]ΑΝΤΙΣΤΟΙΧΙΣΗ!$F$35</f>
        <v>ΠΡΟΥΠΟΛΟΓΙΣΜΟΣ ΤΡΕΧΟΝΤΟΣ ΕΤΟΥΣ</v>
      </c>
      <c r="I77" s="181"/>
      <c r="J77" s="181"/>
      <c r="K77" s="181"/>
      <c r="L77" s="181" t="str">
        <f>[1]ΑΝΤΙΣΤΟΙΧΙΣΗ!$F$68</f>
        <v>ΠΡΑΓΜΑΤΟΠΟΙΗΘΕΝΤΑ ΠΡΟΗΓΟΥΜΕΝΟΥ ΕΤΟΥΣ</v>
      </c>
      <c r="M77" s="181"/>
      <c r="N77" s="181"/>
      <c r="O77" s="181">
        <f>[1]ΑΝΤΙΣΤΟΙΧΙΣΗ!$D$33</f>
        <v>2024</v>
      </c>
      <c r="P77" s="182" t="str">
        <f>[1]ΑΝΤΙΣΤΟΙΧΙΣΗ!$F$100</f>
        <v xml:space="preserve">ΣΥΓΚΡΙΣΕΙΣ </v>
      </c>
      <c r="Q77" s="182">
        <f>[1]ΑΝΤΙΣΤΟΙΧΙΣΗ!$H$141</f>
        <v>2024</v>
      </c>
    </row>
    <row r="78" spans="1:17" ht="24.75" customHeight="1" x14ac:dyDescent="0.25">
      <c r="A78" s="19" t="s">
        <v>33</v>
      </c>
      <c r="B78" s="19"/>
      <c r="C78" s="5" t="s">
        <v>3</v>
      </c>
      <c r="D78" s="179" t="str">
        <f>[1]ΑΝΤΙΣΤΟΙΧΙΣΗ!$F$114</f>
        <v xml:space="preserve">ΣΕΠΤΕΜΒΡΙΟΣ ΤΡΕΧΟΝ ΕΤΟΣ </v>
      </c>
      <c r="E78" s="179"/>
      <c r="F78" s="179"/>
      <c r="G78" s="61">
        <f>[1]ΑΝΤΙΣΤΟΙΧΙΣΗ!$D$34</f>
        <v>2025</v>
      </c>
      <c r="H78" s="179" t="str">
        <f>[1]ΑΝΤΙΣΤΟΙΧΙΣΗ!$F$114</f>
        <v xml:space="preserve">ΣΕΠΤΕΜΒΡΙΟΣ ΤΡΕΧΟΝ ΕΤΟΣ </v>
      </c>
      <c r="I78" s="179"/>
      <c r="J78" s="179"/>
      <c r="K78" s="61">
        <f>[1]ΑΝΤΙΣΤΟΙΧΙΣΗ!$D$34</f>
        <v>2025</v>
      </c>
      <c r="L78" s="179" t="str">
        <f>[1]ΑΝΤΙΣΤΟΙΧΙΣΗ!$F$128</f>
        <v>ΣΕΠΤΕΜΒΡΙΟΣ ΠΡΟΗΓΟΥΜΕΝΟΥ ΕΤΟΥΣ</v>
      </c>
      <c r="M78" s="179"/>
      <c r="N78" s="179"/>
      <c r="O78" s="61">
        <f>[1]ΑΝΤΙΣΤΟΙΧΙΣΗ!$D$33</f>
        <v>2024</v>
      </c>
      <c r="P78" s="179"/>
      <c r="Q78" s="179"/>
    </row>
    <row r="79" spans="1:17" ht="15" customHeight="1" x14ac:dyDescent="0.25">
      <c r="A79" s="69">
        <v>78</v>
      </c>
      <c r="B79" s="69" t="s">
        <v>33</v>
      </c>
      <c r="C79" s="62" t="s">
        <v>164</v>
      </c>
      <c r="D79" s="62" t="s">
        <v>162</v>
      </c>
      <c r="E79" s="63" t="s">
        <v>35</v>
      </c>
      <c r="F79" s="63" t="s">
        <v>36</v>
      </c>
      <c r="G79" s="63" t="s">
        <v>27</v>
      </c>
      <c r="H79" s="63" t="s">
        <v>38</v>
      </c>
      <c r="I79" s="63" t="s">
        <v>39</v>
      </c>
      <c r="J79" s="63" t="s">
        <v>36</v>
      </c>
      <c r="K79" s="63" t="s">
        <v>27</v>
      </c>
      <c r="L79" s="63" t="s">
        <v>38</v>
      </c>
      <c r="M79" s="63" t="s">
        <v>39</v>
      </c>
      <c r="N79" s="63" t="s">
        <v>36</v>
      </c>
      <c r="O79" s="63" t="s">
        <v>27</v>
      </c>
      <c r="P79" s="63" t="s">
        <v>28</v>
      </c>
      <c r="Q79" s="63" t="s">
        <v>40</v>
      </c>
    </row>
    <row r="80" spans="1:17" ht="15" customHeight="1" x14ac:dyDescent="0.25">
      <c r="A80" s="19"/>
      <c r="B80" s="19" t="s">
        <v>2</v>
      </c>
      <c r="C80" s="75" t="s">
        <v>165</v>
      </c>
      <c r="D80" s="7">
        <f t="shared" ref="D80:N80" si="16">SUM(D81:D110)</f>
        <v>0</v>
      </c>
      <c r="E80" s="8"/>
      <c r="F80" s="7">
        <f t="shared" si="16"/>
        <v>46297.34</v>
      </c>
      <c r="G80" s="8"/>
      <c r="H80" s="7">
        <f t="shared" si="16"/>
        <v>0</v>
      </c>
      <c r="I80" s="8"/>
      <c r="J80" s="7">
        <f t="shared" si="16"/>
        <v>0</v>
      </c>
      <c r="K80" s="8"/>
      <c r="L80" s="7">
        <f t="shared" si="16"/>
        <v>7836.51</v>
      </c>
      <c r="M80" s="8"/>
      <c r="N80" s="7">
        <f t="shared" si="16"/>
        <v>62352.88</v>
      </c>
      <c r="O80" s="8"/>
      <c r="P80" s="7">
        <f>SUM(P81:P110)</f>
        <v>0</v>
      </c>
      <c r="Q80" s="8"/>
    </row>
    <row r="81" spans="1:17" ht="15" customHeight="1" x14ac:dyDescent="0.25">
      <c r="A81" s="67">
        <v>29</v>
      </c>
      <c r="B81" s="67">
        <v>1</v>
      </c>
      <c r="C81" s="45" t="str">
        <f>[1]ΑΝΤΙΣΤΟΙΧΙΣΗ!L187</f>
        <v>Μικτές Αποδοχές Developent Department (A.K.Ddep)</v>
      </c>
      <c r="D81" s="79">
        <f>'[1]2025_60-69 ΕΞΟΔΑ+ΟΜ 2'!L37</f>
        <v>0</v>
      </c>
      <c r="E81" s="15" t="e">
        <f>D81/$D$80</f>
        <v>#DIV/0!</v>
      </c>
      <c r="F81" s="79">
        <f>D81+'[1]2025 Αύγουστος'!F81</f>
        <v>9451.0400000000009</v>
      </c>
      <c r="G81" s="15">
        <f>F81/$F$80</f>
        <v>0.204137861916041</v>
      </c>
      <c r="H81" s="14"/>
      <c r="I81" s="26" t="e">
        <f>H81/$H$80</f>
        <v>#DIV/0!</v>
      </c>
      <c r="J81" s="27"/>
      <c r="K81" s="27" t="e">
        <f>J81/$J$80</f>
        <v>#DIV/0!</v>
      </c>
      <c r="L81" s="79">
        <f>'[1]2024_60-69 ΕΞΟΔΑ+ΟΜ 2'!L35</f>
        <v>1739.8</v>
      </c>
      <c r="M81" s="15">
        <f>L81/$L$80</f>
        <v>0.22201209466969352</v>
      </c>
      <c r="N81" s="10">
        <f>L81+'[1]2025 Αύγουστος'!N81</f>
        <v>16029.489999999998</v>
      </c>
      <c r="O81" s="15">
        <f>N81/$N$80</f>
        <v>0.25707697864156392</v>
      </c>
      <c r="P81" s="27"/>
      <c r="Q81" s="28" t="e">
        <f t="shared" ref="Q81" si="17">SUM(Q82:Q106)</f>
        <v>#DIV/0!</v>
      </c>
    </row>
    <row r="82" spans="1:17" ht="15" customHeight="1" x14ac:dyDescent="0.25">
      <c r="A82" s="67">
        <v>30</v>
      </c>
      <c r="B82" s="67">
        <v>2</v>
      </c>
      <c r="C82" s="44" t="str">
        <f>[1]ΑΝΤΙΣΤΟΙΧΙΣΗ!L188</f>
        <v>Μικτές Αποδοχές Reservation department (Α.Κ.RDep )</v>
      </c>
      <c r="D82" s="79">
        <f>'[1]2025_60-69 ΕΞΟΔΑ+ΟΜ 2'!L38</f>
        <v>0</v>
      </c>
      <c r="E82" s="15" t="e">
        <f t="shared" ref="E82:E105" si="18">D82/$D$80</f>
        <v>#DIV/0!</v>
      </c>
      <c r="F82" s="79">
        <f>D82+'[1]2025 Αύγουστος'!F82</f>
        <v>10153.07</v>
      </c>
      <c r="G82" s="15">
        <f t="shared" ref="G82:G105" si="19">F82/$F$80</f>
        <v>0.21930136806995823</v>
      </c>
      <c r="H82" s="14"/>
      <c r="I82" s="26" t="e">
        <f t="shared" ref="I82:I105" si="20">H82/$H$80</f>
        <v>#DIV/0!</v>
      </c>
      <c r="J82" s="27"/>
      <c r="K82" s="27" t="e">
        <f t="shared" ref="K82:K105" si="21">J82/$J$80</f>
        <v>#DIV/0!</v>
      </c>
      <c r="L82" s="79">
        <f>'[1]2024_60-69 ΕΞΟΔΑ+ΟΜ 2'!L36</f>
        <v>1756.79</v>
      </c>
      <c r="M82" s="15">
        <f t="shared" ref="M82:M105" si="22">L82/$L$80</f>
        <v>0.22418015162361815</v>
      </c>
      <c r="N82" s="10">
        <f>L82+'[1]2025 Αύγουστος'!N82</f>
        <v>10068.57</v>
      </c>
      <c r="O82" s="15">
        <f t="shared" ref="O82:O105" si="23">N82/$N$80</f>
        <v>0.16147722446822024</v>
      </c>
      <c r="P82" s="27"/>
      <c r="Q82" s="28" t="e">
        <f>SUM(D82:P82)</f>
        <v>#DIV/0!</v>
      </c>
    </row>
    <row r="83" spans="1:17" ht="24.75" customHeight="1" x14ac:dyDescent="0.25">
      <c r="A83" s="67">
        <v>31</v>
      </c>
      <c r="B83" s="67">
        <v>3</v>
      </c>
      <c r="C83" s="44" t="str">
        <f>[1]ΑΝΤΙΣΤΟΙΧΙΣΗ!L189</f>
        <v>Μικτές Αποδοχές Marketing (Α.Κ.MDep )</v>
      </c>
      <c r="D83" s="79">
        <f>'[1]2025_60-69 ΕΞΟΔΑ+ΟΜ 2'!L39</f>
        <v>0</v>
      </c>
      <c r="E83" s="15" t="e">
        <f t="shared" si="18"/>
        <v>#DIV/0!</v>
      </c>
      <c r="F83" s="79">
        <f>D83+'[1]2025 Αύγουστος'!F83</f>
        <v>5921.02</v>
      </c>
      <c r="G83" s="15">
        <f t="shared" si="19"/>
        <v>0.12789114882194097</v>
      </c>
      <c r="H83" s="14"/>
      <c r="I83" s="26" t="e">
        <f t="shared" si="20"/>
        <v>#DIV/0!</v>
      </c>
      <c r="J83" s="27"/>
      <c r="K83" s="27" t="e">
        <f t="shared" si="21"/>
        <v>#DIV/0!</v>
      </c>
      <c r="L83" s="79">
        <f>'[1]2024_60-69 ΕΞΟΔΑ+ΟΜ 2'!L37</f>
        <v>2091.4</v>
      </c>
      <c r="M83" s="15">
        <f t="shared" si="22"/>
        <v>0.26687900608816933</v>
      </c>
      <c r="N83" s="10">
        <f>L83+'[1]2025 Αύγουστος'!N83</f>
        <v>15366.81</v>
      </c>
      <c r="O83" s="15">
        <f t="shared" si="23"/>
        <v>0.24644908142174027</v>
      </c>
      <c r="P83" s="27"/>
      <c r="Q83" s="28" t="e">
        <f t="shared" ref="Q83:Q106" si="24">SUM(D83:P83)</f>
        <v>#DIV/0!</v>
      </c>
    </row>
    <row r="84" spans="1:17" ht="14.25" customHeight="1" x14ac:dyDescent="0.25">
      <c r="A84" s="67">
        <v>32</v>
      </c>
      <c r="B84" s="67">
        <v>4</v>
      </c>
      <c r="C84" s="44" t="str">
        <f>[1]ΑΝΤΙΣΤΟΙΧΙΣΗ!L190</f>
        <v>Μικτές Αποδοχές Sales (Α.Κ.SDep )</v>
      </c>
      <c r="D84" s="79">
        <f>'[1]2025_60-69 ΕΞΟΔΑ+ΟΜ 2'!L40</f>
        <v>0</v>
      </c>
      <c r="E84" s="15" t="e">
        <f t="shared" si="18"/>
        <v>#DIV/0!</v>
      </c>
      <c r="F84" s="79">
        <f>D84+'[1]2025 Αύγουστος'!F84</f>
        <v>6270.86</v>
      </c>
      <c r="G84" s="15">
        <f t="shared" si="19"/>
        <v>0.13544752247105341</v>
      </c>
      <c r="H84" s="14"/>
      <c r="I84" s="26" t="e">
        <f t="shared" si="20"/>
        <v>#DIV/0!</v>
      </c>
      <c r="J84" s="27"/>
      <c r="K84" s="27" t="e">
        <f t="shared" si="21"/>
        <v>#DIV/0!</v>
      </c>
      <c r="L84" s="79">
        <f>'[1]2024_60-69 ΕΞΟΔΑ+ΟΜ 2'!L38</f>
        <v>0</v>
      </c>
      <c r="M84" s="15">
        <f t="shared" si="22"/>
        <v>0</v>
      </c>
      <c r="N84" s="10">
        <f>L84+'[1]2025 Αύγουστος'!N84</f>
        <v>0</v>
      </c>
      <c r="O84" s="15">
        <f t="shared" si="23"/>
        <v>0</v>
      </c>
      <c r="P84" s="27"/>
      <c r="Q84" s="28" t="e">
        <f t="shared" si="24"/>
        <v>#DIV/0!</v>
      </c>
    </row>
    <row r="85" spans="1:17" ht="15" customHeight="1" x14ac:dyDescent="0.25">
      <c r="A85" s="67">
        <v>33</v>
      </c>
      <c r="B85" s="67">
        <v>5</v>
      </c>
      <c r="C85" s="44" t="str">
        <f>[1]ΑΝΤΙΣΤΟΙΧΙΣΗ!L191</f>
        <v>Ασφαλιστικές εισφορές (Α.Κ.DDep)</v>
      </c>
      <c r="D85" s="79">
        <f>'[1]2025_60-69 ΕΞΟΔΑ+ΟΜ 2'!L41</f>
        <v>0</v>
      </c>
      <c r="E85" s="15" t="e">
        <f t="shared" si="18"/>
        <v>#DIV/0!</v>
      </c>
      <c r="F85" s="79">
        <f>D85+'[1]2025 Αύγουστος'!F85</f>
        <v>1913.23</v>
      </c>
      <c r="G85" s="15">
        <f t="shared" si="19"/>
        <v>4.1324836372888814E-2</v>
      </c>
      <c r="H85" s="14"/>
      <c r="I85" s="26" t="e">
        <f t="shared" si="20"/>
        <v>#DIV/0!</v>
      </c>
      <c r="J85" s="27"/>
      <c r="K85" s="27" t="e">
        <f t="shared" si="21"/>
        <v>#DIV/0!</v>
      </c>
      <c r="L85" s="79">
        <f>'[1]2024_60-69 ΕΞΟΔΑ+ΟΜ 2'!L39</f>
        <v>365.51</v>
      </c>
      <c r="M85" s="15">
        <f t="shared" si="22"/>
        <v>4.6641936270099826E-2</v>
      </c>
      <c r="N85" s="10">
        <f>L85+'[1]2025 Αύγουστος'!N85</f>
        <v>3277.8500000000004</v>
      </c>
      <c r="O85" s="15">
        <f t="shared" si="23"/>
        <v>5.2569344030299808E-2</v>
      </c>
      <c r="P85" s="27"/>
      <c r="Q85" s="28" t="e">
        <f t="shared" si="24"/>
        <v>#DIV/0!</v>
      </c>
    </row>
    <row r="86" spans="1:17" ht="15" customHeight="1" x14ac:dyDescent="0.25">
      <c r="A86" s="67">
        <v>34</v>
      </c>
      <c r="B86" s="67">
        <v>6</v>
      </c>
      <c r="C86" s="71" t="str">
        <f>[1]ΑΝΤΙΣΤΟΙΧΙΣΗ!L192</f>
        <v>Ασφαλιστικές εισφορές (Α.Κ.RDep)</v>
      </c>
      <c r="D86" s="79">
        <f>'[1]2025_60-69 ΕΞΟΔΑ+ΟΜ 2'!L42</f>
        <v>0</v>
      </c>
      <c r="E86" s="15" t="e">
        <f t="shared" si="18"/>
        <v>#DIV/0!</v>
      </c>
      <c r="F86" s="79">
        <f>D86+'[1]2025 Αύγουστος'!F86</f>
        <v>2080.4</v>
      </c>
      <c r="G86" s="15">
        <f t="shared" si="19"/>
        <v>4.4935626971225565E-2</v>
      </c>
      <c r="H86" s="14"/>
      <c r="I86" s="26" t="e">
        <f t="shared" si="20"/>
        <v>#DIV/0!</v>
      </c>
      <c r="J86" s="27"/>
      <c r="K86" s="27" t="e">
        <f t="shared" si="21"/>
        <v>#DIV/0!</v>
      </c>
      <c r="L86" s="79">
        <f>'[1]2024_60-69 ΕΞΟΔΑ+ΟΜ 2'!L40</f>
        <v>369.3</v>
      </c>
      <c r="M86" s="15">
        <f t="shared" si="22"/>
        <v>4.7125569928450295E-2</v>
      </c>
      <c r="N86" s="10">
        <f>L86+'[1]2025 Αύγουστος'!N86</f>
        <v>2460.7600000000002</v>
      </c>
      <c r="O86" s="15">
        <f t="shared" si="23"/>
        <v>3.9465057588358395E-2</v>
      </c>
      <c r="P86" s="27"/>
      <c r="Q86" s="28" t="e">
        <f t="shared" si="24"/>
        <v>#DIV/0!</v>
      </c>
    </row>
    <row r="87" spans="1:17" ht="15" customHeight="1" x14ac:dyDescent="0.25">
      <c r="A87" s="67">
        <v>35</v>
      </c>
      <c r="B87" s="67">
        <v>7</v>
      </c>
      <c r="C87" s="71" t="str">
        <f>[1]ΑΝΤΙΣΤΟΙΧΙΣΗ!L193</f>
        <v>Ασφαλιστικές εισφορές (Α.Κ.MDep)</v>
      </c>
      <c r="D87" s="79">
        <f>'[1]2025_60-69 ΕΞΟΔΑ+ΟΜ 2'!L43</f>
        <v>0</v>
      </c>
      <c r="E87" s="15" t="e">
        <f t="shared" si="18"/>
        <v>#DIV/0!</v>
      </c>
      <c r="F87" s="79">
        <f>D87+'[1]2025 Αύγουστος'!F87</f>
        <v>901.2</v>
      </c>
      <c r="G87" s="15">
        <f t="shared" si="19"/>
        <v>1.9465481170192502E-2</v>
      </c>
      <c r="H87" s="14"/>
      <c r="I87" s="26" t="e">
        <f t="shared" si="20"/>
        <v>#DIV/0!</v>
      </c>
      <c r="J87" s="27"/>
      <c r="K87" s="27" t="e">
        <f t="shared" si="21"/>
        <v>#DIV/0!</v>
      </c>
      <c r="L87" s="79">
        <f>'[1]2024_60-69 ΕΞΟΔΑ+ΟΜ 2'!L41</f>
        <v>326.89999999999998</v>
      </c>
      <c r="M87" s="15">
        <f t="shared" si="22"/>
        <v>4.1714998130545355E-2</v>
      </c>
      <c r="N87" s="10">
        <f>L87+'[1]2025 Αύγουστος'!N87</f>
        <v>2775.13</v>
      </c>
      <c r="O87" s="15">
        <f t="shared" si="23"/>
        <v>4.4506845553886204E-2</v>
      </c>
      <c r="P87" s="27"/>
      <c r="Q87" s="28" t="e">
        <f t="shared" si="24"/>
        <v>#DIV/0!</v>
      </c>
    </row>
    <row r="88" spans="1:17" ht="15" customHeight="1" x14ac:dyDescent="0.25">
      <c r="A88" s="67">
        <v>36</v>
      </c>
      <c r="B88" s="67">
        <v>8</v>
      </c>
      <c r="C88" s="71" t="str">
        <f>[1]ΑΝΤΙΣΤΟΙΧΙΣΗ!L194</f>
        <v>Ασφαλιστικές εισφορές (Α.Κ.SDep)</v>
      </c>
      <c r="D88" s="79">
        <f>'[1]2025_60-69 ΕΞΟΔΑ+ΟΜ 2'!L44</f>
        <v>0</v>
      </c>
      <c r="E88" s="15" t="e">
        <f t="shared" si="18"/>
        <v>#DIV/0!</v>
      </c>
      <c r="F88" s="79">
        <f>D88+'[1]2025 Αύγουστος'!F88</f>
        <v>880.69999999999993</v>
      </c>
      <c r="G88" s="15">
        <f t="shared" si="19"/>
        <v>1.9022691152450658E-2</v>
      </c>
      <c r="H88" s="14"/>
      <c r="I88" s="26" t="e">
        <f t="shared" si="20"/>
        <v>#DIV/0!</v>
      </c>
      <c r="J88" s="27"/>
      <c r="K88" s="27" t="e">
        <f t="shared" si="21"/>
        <v>#DIV/0!</v>
      </c>
      <c r="L88" s="79">
        <f>'[1]2024_60-69 ΕΞΟΔΑ+ΟΜ 2'!L42</f>
        <v>0</v>
      </c>
      <c r="M88" s="15">
        <f t="shared" si="22"/>
        <v>0</v>
      </c>
      <c r="N88" s="10">
        <f>L88+'[1]2025 Αύγουστος'!N88</f>
        <v>0</v>
      </c>
      <c r="O88" s="15">
        <f t="shared" si="23"/>
        <v>0</v>
      </c>
      <c r="P88" s="27"/>
      <c r="Q88" s="28" t="e">
        <f t="shared" si="24"/>
        <v>#DIV/0!</v>
      </c>
    </row>
    <row r="89" spans="1:17" ht="28.5" customHeight="1" x14ac:dyDescent="0.25">
      <c r="A89" s="67">
        <v>37</v>
      </c>
      <c r="B89" s="67">
        <v>9</v>
      </c>
      <c r="C89" s="72" t="str">
        <f>[1]ΑΝΤΙΣΤΟΙΧΙΣΗ!L195</f>
        <v>Ενοίκιο</v>
      </c>
      <c r="D89" s="79">
        <f>'[1]2025_60-69 ΕΞΟΔΑ+ΟΜ 2'!L45</f>
        <v>0</v>
      </c>
      <c r="E89" s="15" t="e">
        <f t="shared" si="18"/>
        <v>#DIV/0!</v>
      </c>
      <c r="F89" s="79">
        <f>D89+'[1]2025 Αύγουστος'!F89</f>
        <v>0</v>
      </c>
      <c r="G89" s="15">
        <f t="shared" si="19"/>
        <v>0</v>
      </c>
      <c r="H89" s="80"/>
      <c r="I89" s="26" t="e">
        <f t="shared" si="20"/>
        <v>#DIV/0!</v>
      </c>
      <c r="J89" s="80"/>
      <c r="K89" s="27" t="e">
        <f t="shared" si="21"/>
        <v>#DIV/0!</v>
      </c>
      <c r="L89" s="79">
        <f>'[1]2024_60-69 ΕΞΟΔΑ+ΟΜ 2'!L43</f>
        <v>0</v>
      </c>
      <c r="M89" s="15">
        <f t="shared" si="22"/>
        <v>0</v>
      </c>
      <c r="N89" s="10">
        <f>L89+'[1]2025 Αύγουστος'!N89</f>
        <v>0</v>
      </c>
      <c r="O89" s="15">
        <f t="shared" si="23"/>
        <v>0</v>
      </c>
      <c r="P89" s="80"/>
      <c r="Q89" s="28" t="e">
        <f t="shared" si="24"/>
        <v>#DIV/0!</v>
      </c>
    </row>
    <row r="90" spans="1:17" ht="42.75" customHeight="1" x14ac:dyDescent="0.25">
      <c r="A90" s="67">
        <v>38</v>
      </c>
      <c r="B90" s="67">
        <v>10</v>
      </c>
      <c r="C90" s="45" t="str">
        <f>[1]ΑΝΤΙΣΤΟΙΧΙΣΗ!L196</f>
        <v xml:space="preserve">Χαρτόσημο ενοικίων </v>
      </c>
      <c r="D90" s="79">
        <f>'[1]2025_60-69 ΕΞΟΔΑ+ΟΜ 2'!L46</f>
        <v>0</v>
      </c>
      <c r="E90" s="15" t="e">
        <f t="shared" si="18"/>
        <v>#DIV/0!</v>
      </c>
      <c r="F90" s="79">
        <f>D90+'[1]2025 Αύγουστος'!F90</f>
        <v>0</v>
      </c>
      <c r="G90" s="15">
        <f t="shared" si="19"/>
        <v>0</v>
      </c>
      <c r="H90" s="80"/>
      <c r="I90" s="26" t="e">
        <f t="shared" si="20"/>
        <v>#DIV/0!</v>
      </c>
      <c r="J90" s="80"/>
      <c r="K90" s="27" t="e">
        <f t="shared" si="21"/>
        <v>#DIV/0!</v>
      </c>
      <c r="L90" s="79">
        <f>'[1]2024_60-69 ΕΞΟΔΑ+ΟΜ 2'!L44</f>
        <v>0</v>
      </c>
      <c r="M90" s="15">
        <f t="shared" si="22"/>
        <v>0</v>
      </c>
      <c r="N90" s="10">
        <f>L90+'[1]2025 Αύγουστος'!N90</f>
        <v>0</v>
      </c>
      <c r="O90" s="15">
        <f t="shared" si="23"/>
        <v>0</v>
      </c>
      <c r="P90" s="80"/>
      <c r="Q90" s="28" t="e">
        <f t="shared" si="24"/>
        <v>#DIV/0!</v>
      </c>
    </row>
    <row r="91" spans="1:17" ht="15" customHeight="1" x14ac:dyDescent="0.25">
      <c r="A91" s="67">
        <v>39</v>
      </c>
      <c r="B91" s="67">
        <v>11</v>
      </c>
      <c r="C91" s="45" t="str">
        <f>[1]ΑΝΤΙΣΤΟΙΧΙΣΗ!L197</f>
        <v xml:space="preserve">Κοινόχρηστες Δαπάνες </v>
      </c>
      <c r="D91" s="79">
        <f>'[1]2025_60-69 ΕΞΟΔΑ+ΟΜ 2'!L47</f>
        <v>0</v>
      </c>
      <c r="E91" s="15" t="e">
        <f t="shared" si="18"/>
        <v>#DIV/0!</v>
      </c>
      <c r="F91" s="79">
        <f>D91+'[1]2025 Αύγουστος'!F91</f>
        <v>0</v>
      </c>
      <c r="G91" s="15">
        <f t="shared" si="19"/>
        <v>0</v>
      </c>
      <c r="H91" s="80"/>
      <c r="I91" s="26" t="e">
        <f t="shared" si="20"/>
        <v>#DIV/0!</v>
      </c>
      <c r="J91" s="80"/>
      <c r="K91" s="27" t="e">
        <f t="shared" si="21"/>
        <v>#DIV/0!</v>
      </c>
      <c r="L91" s="79">
        <f>'[1]2024_60-69 ΕΞΟΔΑ+ΟΜ 2'!L45</f>
        <v>0</v>
      </c>
      <c r="M91" s="15">
        <f t="shared" si="22"/>
        <v>0</v>
      </c>
      <c r="N91" s="10">
        <f>L91+'[1]2025 Αύγουστος'!N91</f>
        <v>0</v>
      </c>
      <c r="O91" s="15">
        <f t="shared" si="23"/>
        <v>0</v>
      </c>
      <c r="P91" s="80"/>
      <c r="Q91" s="28" t="e">
        <f t="shared" si="24"/>
        <v>#DIV/0!</v>
      </c>
    </row>
    <row r="92" spans="1:17" ht="15" customHeight="1" x14ac:dyDescent="0.25">
      <c r="A92" s="67">
        <v>40</v>
      </c>
      <c r="B92" s="67">
        <v>12</v>
      </c>
      <c r="C92" s="71" t="str">
        <f>[1]ΑΝΤΙΣΤΟΙΧΙΣΗ!L198</f>
        <v xml:space="preserve">Ενέργεια </v>
      </c>
      <c r="D92" s="79">
        <f>'[1]2025_60-69 ΕΞΟΔΑ+ΟΜ 2'!L48</f>
        <v>0</v>
      </c>
      <c r="E92" s="15" t="e">
        <f t="shared" si="18"/>
        <v>#DIV/0!</v>
      </c>
      <c r="F92" s="79">
        <f>D92+'[1]2025 Αύγουστος'!F92</f>
        <v>0</v>
      </c>
      <c r="G92" s="15">
        <f t="shared" si="19"/>
        <v>0</v>
      </c>
      <c r="H92" s="14"/>
      <c r="I92" s="26" t="e">
        <f t="shared" si="20"/>
        <v>#DIV/0!</v>
      </c>
      <c r="J92" s="27"/>
      <c r="K92" s="27" t="e">
        <f t="shared" si="21"/>
        <v>#DIV/0!</v>
      </c>
      <c r="L92" s="79">
        <f>'[1]2024_60-69 ΕΞΟΔΑ+ΟΜ 2'!L46</f>
        <v>0</v>
      </c>
      <c r="M92" s="15">
        <f t="shared" si="22"/>
        <v>0</v>
      </c>
      <c r="N92" s="10">
        <f>L92+'[1]2025 Αύγουστος'!N92</f>
        <v>0</v>
      </c>
      <c r="O92" s="15">
        <f t="shared" si="23"/>
        <v>0</v>
      </c>
      <c r="P92" s="27"/>
      <c r="Q92" s="28" t="e">
        <f t="shared" si="24"/>
        <v>#DIV/0!</v>
      </c>
    </row>
    <row r="93" spans="1:17" ht="15" customHeight="1" x14ac:dyDescent="0.25">
      <c r="A93" s="67">
        <v>41</v>
      </c>
      <c r="B93" s="67">
        <v>13</v>
      </c>
      <c r="C93" s="45" t="str">
        <f>[1]ΑΝΤΙΣΤΟΙΧΙΣΗ!L199</f>
        <v xml:space="preserve">Τηλεπικοινωνίες (Τηλεφωνία &amp; Διαδίκτυο) </v>
      </c>
      <c r="D93" s="79">
        <f>'[1]2025_60-69 ΕΞΟΔΑ+ΟΜ 2'!L49</f>
        <v>0</v>
      </c>
      <c r="E93" s="15" t="e">
        <f t="shared" si="18"/>
        <v>#DIV/0!</v>
      </c>
      <c r="F93" s="79">
        <f>D93+'[1]2025 Αύγουστος'!F93</f>
        <v>0</v>
      </c>
      <c r="G93" s="15">
        <f t="shared" si="19"/>
        <v>0</v>
      </c>
      <c r="H93" s="14"/>
      <c r="I93" s="26" t="e">
        <f t="shared" si="20"/>
        <v>#DIV/0!</v>
      </c>
      <c r="J93" s="27"/>
      <c r="K93" s="27" t="e">
        <f t="shared" si="21"/>
        <v>#DIV/0!</v>
      </c>
      <c r="L93" s="79">
        <f>'[1]2024_60-69 ΕΞΟΔΑ+ΟΜ 2'!L47</f>
        <v>0</v>
      </c>
      <c r="M93" s="15">
        <f t="shared" si="22"/>
        <v>0</v>
      </c>
      <c r="N93" s="10">
        <f>L93+'[1]2025 Αύγουστος'!N93</f>
        <v>0</v>
      </c>
      <c r="O93" s="15">
        <f t="shared" si="23"/>
        <v>0</v>
      </c>
      <c r="P93" s="27"/>
      <c r="Q93" s="28" t="e">
        <f t="shared" si="24"/>
        <v>#DIV/0!</v>
      </c>
    </row>
    <row r="94" spans="1:17" ht="15" customHeight="1" x14ac:dyDescent="0.25">
      <c r="A94" s="67">
        <v>42</v>
      </c>
      <c r="B94" s="67">
        <v>14</v>
      </c>
      <c r="C94" s="45" t="str">
        <f>[1]ΑΝΤΙΣΤΟΙΧΙΣΗ!L200</f>
        <v xml:space="preserve">Ύδρευση </v>
      </c>
      <c r="D94" s="79">
        <f>'[1]2025_60-69 ΕΞΟΔΑ+ΟΜ 2'!L50</f>
        <v>0</v>
      </c>
      <c r="E94" s="15" t="e">
        <f t="shared" si="18"/>
        <v>#DIV/0!</v>
      </c>
      <c r="F94" s="79">
        <f>D94+'[1]2025 Αύγουστος'!F94</f>
        <v>0</v>
      </c>
      <c r="G94" s="15">
        <f t="shared" si="19"/>
        <v>0</v>
      </c>
      <c r="H94" s="81"/>
      <c r="I94" s="26" t="e">
        <f t="shared" si="20"/>
        <v>#DIV/0!</v>
      </c>
      <c r="J94" s="81"/>
      <c r="K94" s="27" t="e">
        <f t="shared" si="21"/>
        <v>#DIV/0!</v>
      </c>
      <c r="L94" s="79">
        <f>'[1]2024_60-69 ΕΞΟΔΑ+ΟΜ 2'!L48</f>
        <v>0</v>
      </c>
      <c r="M94" s="15">
        <f t="shared" si="22"/>
        <v>0</v>
      </c>
      <c r="N94" s="10">
        <f>L94+'[1]2025 Αύγουστος'!N94</f>
        <v>0</v>
      </c>
      <c r="O94" s="15">
        <f t="shared" si="23"/>
        <v>0</v>
      </c>
      <c r="P94" s="81"/>
      <c r="Q94" s="28" t="e">
        <f t="shared" si="24"/>
        <v>#DIV/0!</v>
      </c>
    </row>
    <row r="95" spans="1:17" ht="28.5" customHeight="1" x14ac:dyDescent="0.25">
      <c r="A95" s="67">
        <v>43</v>
      </c>
      <c r="B95" s="67">
        <v>15</v>
      </c>
      <c r="C95" s="45" t="str">
        <f>[1]ΑΝΤΙΣΤΟΙΧΙΣΗ!L201</f>
        <v xml:space="preserve">Ασφάλιστρα </v>
      </c>
      <c r="D95" s="79">
        <f>'[1]2025_60-69 ΕΞΟΔΑ+ΟΜ 2'!L51</f>
        <v>0</v>
      </c>
      <c r="E95" s="15" t="e">
        <f t="shared" si="18"/>
        <v>#DIV/0!</v>
      </c>
      <c r="F95" s="79">
        <f>D95+'[1]2025 Αύγουστος'!F95</f>
        <v>0</v>
      </c>
      <c r="G95" s="15">
        <f t="shared" si="19"/>
        <v>0</v>
      </c>
      <c r="H95" s="14"/>
      <c r="I95" s="26" t="e">
        <f t="shared" si="20"/>
        <v>#DIV/0!</v>
      </c>
      <c r="J95" s="27"/>
      <c r="K95" s="27" t="e">
        <f t="shared" si="21"/>
        <v>#DIV/0!</v>
      </c>
      <c r="L95" s="79">
        <f>'[1]2024_60-69 ΕΞΟΔΑ+ΟΜ 2'!L49</f>
        <v>0</v>
      </c>
      <c r="M95" s="15">
        <f t="shared" si="22"/>
        <v>0</v>
      </c>
      <c r="N95" s="10">
        <f>L95+'[1]2025 Αύγουστος'!N95</f>
        <v>246.76</v>
      </c>
      <c r="O95" s="15">
        <f t="shared" si="23"/>
        <v>3.9574755809194378E-3</v>
      </c>
      <c r="P95" s="27"/>
      <c r="Q95" s="28" t="e">
        <f t="shared" si="24"/>
        <v>#DIV/0!</v>
      </c>
    </row>
    <row r="96" spans="1:17" ht="15" customHeight="1" x14ac:dyDescent="0.25">
      <c r="A96" s="67">
        <v>44</v>
      </c>
      <c r="B96" s="67">
        <v>16</v>
      </c>
      <c r="C96" s="45" t="str">
        <f>[1]ΑΝΤΙΣΤΟΙΧΙΣΗ!L202</f>
        <v xml:space="preserve">Έντυπα και γραφική Ύλη </v>
      </c>
      <c r="D96" s="79">
        <f>'[1]2025_60-69 ΕΞΟΔΑ+ΟΜ 2'!L52</f>
        <v>0</v>
      </c>
      <c r="E96" s="15" t="e">
        <f t="shared" si="18"/>
        <v>#DIV/0!</v>
      </c>
      <c r="F96" s="79">
        <f>D96+'[1]2025 Αύγουστος'!F96</f>
        <v>554.78</v>
      </c>
      <c r="G96" s="15">
        <f t="shared" si="19"/>
        <v>1.198297785574722E-2</v>
      </c>
      <c r="H96" s="14"/>
      <c r="I96" s="26" t="e">
        <f t="shared" si="20"/>
        <v>#DIV/0!</v>
      </c>
      <c r="J96" s="27"/>
      <c r="K96" s="27" t="e">
        <f t="shared" si="21"/>
        <v>#DIV/0!</v>
      </c>
      <c r="L96" s="79">
        <f>'[1]2024_60-69 ΕΞΟΔΑ+ΟΜ 2'!L50</f>
        <v>57.97</v>
      </c>
      <c r="M96" s="15">
        <f t="shared" si="22"/>
        <v>7.3974256397299305E-3</v>
      </c>
      <c r="N96" s="10">
        <f>L96+'[1]2025 Αύγουστος'!N96</f>
        <v>369.76</v>
      </c>
      <c r="O96" s="15">
        <f t="shared" si="23"/>
        <v>5.9301190257771575E-3</v>
      </c>
      <c r="P96" s="27"/>
      <c r="Q96" s="28" t="e">
        <f t="shared" si="24"/>
        <v>#DIV/0!</v>
      </c>
    </row>
    <row r="97" spans="1:17" ht="15" customHeight="1" x14ac:dyDescent="0.25">
      <c r="A97" s="67">
        <v>45</v>
      </c>
      <c r="B97" s="67">
        <v>17</v>
      </c>
      <c r="C97" s="45" t="str">
        <f>[1]ΑΝΤΙΣΤΟΙΧΙΣΗ!L203</f>
        <v xml:space="preserve">Υλικά Καθαριότητας </v>
      </c>
      <c r="D97" s="79">
        <f>'[1]2025_60-69 ΕΞΟΔΑ+ΟΜ 2'!L53</f>
        <v>0</v>
      </c>
      <c r="E97" s="15" t="e">
        <f t="shared" si="18"/>
        <v>#DIV/0!</v>
      </c>
      <c r="F97" s="79">
        <f>D97+'[1]2025 Αύγουστος'!F97</f>
        <v>0</v>
      </c>
      <c r="G97" s="15">
        <f t="shared" si="19"/>
        <v>0</v>
      </c>
      <c r="H97" s="14"/>
      <c r="I97" s="26" t="e">
        <f t="shared" si="20"/>
        <v>#DIV/0!</v>
      </c>
      <c r="J97" s="27"/>
      <c r="K97" s="27" t="e">
        <f t="shared" si="21"/>
        <v>#DIV/0!</v>
      </c>
      <c r="L97" s="79">
        <f>'[1]2024_60-69 ΕΞΟΔΑ+ΟΜ 2'!L51</f>
        <v>0</v>
      </c>
      <c r="M97" s="15">
        <f t="shared" si="22"/>
        <v>0</v>
      </c>
      <c r="N97" s="10">
        <f>L97+'[1]2025 Αύγουστος'!N97</f>
        <v>0</v>
      </c>
      <c r="O97" s="15">
        <f t="shared" si="23"/>
        <v>0</v>
      </c>
      <c r="P97" s="27"/>
      <c r="Q97" s="28" t="e">
        <f t="shared" si="24"/>
        <v>#DIV/0!</v>
      </c>
    </row>
    <row r="98" spans="1:17" ht="15" customHeight="1" x14ac:dyDescent="0.25">
      <c r="A98" s="67">
        <v>46</v>
      </c>
      <c r="B98" s="67">
        <v>18</v>
      </c>
      <c r="C98" s="72" t="str">
        <f>[1]ΑΝΤΙΣΤΟΙΧΙΣΗ!L204</f>
        <v>Υλικά Φαρμακείου</v>
      </c>
      <c r="D98" s="79">
        <f>'[1]2025_60-69 ΕΞΟΔΑ+ΟΜ 2'!L54</f>
        <v>0</v>
      </c>
      <c r="E98" s="15" t="e">
        <f t="shared" si="18"/>
        <v>#DIV/0!</v>
      </c>
      <c r="F98" s="79">
        <f>D98+'[1]2025 Αύγουστος'!F98</f>
        <v>0</v>
      </c>
      <c r="G98" s="15">
        <f t="shared" si="19"/>
        <v>0</v>
      </c>
      <c r="H98" s="14"/>
      <c r="I98" s="26" t="e">
        <f t="shared" si="20"/>
        <v>#DIV/0!</v>
      </c>
      <c r="J98" s="27"/>
      <c r="K98" s="27" t="e">
        <f t="shared" si="21"/>
        <v>#DIV/0!</v>
      </c>
      <c r="L98" s="79">
        <f>'[1]2024_60-69 ΕΞΟΔΑ+ΟΜ 2'!L52</f>
        <v>0</v>
      </c>
      <c r="M98" s="15">
        <f t="shared" si="22"/>
        <v>0</v>
      </c>
      <c r="N98" s="10">
        <f>L98+'[1]2025 Αύγουστος'!N98</f>
        <v>0</v>
      </c>
      <c r="O98" s="15">
        <f t="shared" si="23"/>
        <v>0</v>
      </c>
      <c r="P98" s="27"/>
      <c r="Q98" s="28" t="e">
        <f t="shared" si="24"/>
        <v>#DIV/0!</v>
      </c>
    </row>
    <row r="99" spans="1:17" ht="15" customHeight="1" x14ac:dyDescent="0.25">
      <c r="A99" s="67">
        <v>47</v>
      </c>
      <c r="B99" s="67">
        <v>19</v>
      </c>
      <c r="C99" s="46" t="str">
        <f>[1]ΑΝΤΙΣΤΟΙΧΙΣΗ!L205</f>
        <v xml:space="preserve">Αγορές εφαρμογών για Marketing </v>
      </c>
      <c r="D99" s="79">
        <f>'[1]2025_60-69 ΕΞΟΔΑ+ΟΜ 2'!L55</f>
        <v>0</v>
      </c>
      <c r="E99" s="15" t="e">
        <f t="shared" si="18"/>
        <v>#DIV/0!</v>
      </c>
      <c r="F99" s="79">
        <f>D99+'[1]2025 Αύγουστος'!F99</f>
        <v>4747.45</v>
      </c>
      <c r="G99" s="15">
        <f t="shared" si="19"/>
        <v>0.10254260827943895</v>
      </c>
      <c r="H99" s="14"/>
      <c r="I99" s="26" t="e">
        <f t="shared" si="20"/>
        <v>#DIV/0!</v>
      </c>
      <c r="J99" s="27"/>
      <c r="K99" s="27" t="e">
        <f t="shared" si="21"/>
        <v>#DIV/0!</v>
      </c>
      <c r="L99" s="79">
        <f>'[1]2024_60-69 ΕΞΟΔΑ+ΟΜ 2'!L53</f>
        <v>0</v>
      </c>
      <c r="M99" s="15">
        <f t="shared" si="22"/>
        <v>0</v>
      </c>
      <c r="N99" s="10">
        <f>L99+'[1]2025 Αύγουστος'!N99</f>
        <v>119.88</v>
      </c>
      <c r="O99" s="15">
        <f t="shared" si="23"/>
        <v>1.922605659914987E-3</v>
      </c>
      <c r="P99" s="27"/>
      <c r="Q99" s="28" t="e">
        <f t="shared" si="24"/>
        <v>#DIV/0!</v>
      </c>
    </row>
    <row r="100" spans="1:17" ht="15" customHeight="1" x14ac:dyDescent="0.25">
      <c r="A100" s="67">
        <v>48</v>
      </c>
      <c r="B100" s="67">
        <v>20</v>
      </c>
      <c r="C100" s="46" t="str">
        <f>[1]ΑΝΤΙΣΤΟΙΧΙΣΗ!L206</f>
        <v>Αμοιβές συνεργατών ( Συνδρομές για Marketing - Ιστοσελίδα _ Editing 3D  -)</v>
      </c>
      <c r="D100" s="79">
        <f>'[1]2025_60-69 ΕΞΟΔΑ+ΟΜ 2'!L56</f>
        <v>0</v>
      </c>
      <c r="E100" s="15" t="e">
        <f t="shared" si="18"/>
        <v>#DIV/0!</v>
      </c>
      <c r="F100" s="79">
        <f>D100+'[1]2025 Αύγουστος'!F100</f>
        <v>878.12</v>
      </c>
      <c r="G100" s="15">
        <f t="shared" si="19"/>
        <v>1.896696440875437E-2</v>
      </c>
      <c r="H100" s="14"/>
      <c r="I100" s="26" t="e">
        <f t="shared" si="20"/>
        <v>#DIV/0!</v>
      </c>
      <c r="J100" s="27"/>
      <c r="K100" s="27" t="e">
        <f t="shared" si="21"/>
        <v>#DIV/0!</v>
      </c>
      <c r="L100" s="79">
        <f>'[1]2024_60-69 ΕΞΟΔΑ+ΟΜ 2'!L54</f>
        <v>128.84</v>
      </c>
      <c r="M100" s="15">
        <f t="shared" si="22"/>
        <v>1.6440992227407355E-2</v>
      </c>
      <c r="N100" s="10">
        <f>L100+'[1]2025 Αύγουστος'!N100</f>
        <v>2007.0700000000002</v>
      </c>
      <c r="O100" s="15">
        <f t="shared" si="23"/>
        <v>3.2188890072118566E-2</v>
      </c>
      <c r="P100" s="27"/>
      <c r="Q100" s="28" t="e">
        <f t="shared" si="24"/>
        <v>#DIV/0!</v>
      </c>
    </row>
    <row r="101" spans="1:17" ht="25.5" customHeight="1" x14ac:dyDescent="0.25">
      <c r="A101" s="67">
        <v>49</v>
      </c>
      <c r="B101" s="67">
        <v>21</v>
      </c>
      <c r="C101" s="46" t="str">
        <f>[1]ΑΝΤΙΣΤΟΙΧΙΣΗ!L207</f>
        <v xml:space="preserve">Αμοιβές Τρίτων </v>
      </c>
      <c r="D101" s="79">
        <f>'[1]2025_60-69 ΕΞΟΔΑ+ΟΜ 2'!L57</f>
        <v>0</v>
      </c>
      <c r="E101" s="15" t="e">
        <f t="shared" si="18"/>
        <v>#DIV/0!</v>
      </c>
      <c r="F101" s="79">
        <f>D101+'[1]2025 Αύγουστος'!F101</f>
        <v>0</v>
      </c>
      <c r="G101" s="15">
        <f t="shared" si="19"/>
        <v>0</v>
      </c>
      <c r="H101" s="14"/>
      <c r="I101" s="26" t="e">
        <f t="shared" si="20"/>
        <v>#DIV/0!</v>
      </c>
      <c r="J101" s="27"/>
      <c r="K101" s="27" t="e">
        <f t="shared" si="21"/>
        <v>#DIV/0!</v>
      </c>
      <c r="L101" s="79">
        <f>'[1]2024_60-69 ΕΞΟΔΑ+ΟΜ 2'!L55</f>
        <v>0</v>
      </c>
      <c r="M101" s="15">
        <f t="shared" si="22"/>
        <v>0</v>
      </c>
      <c r="N101" s="10">
        <f>L101+'[1]2025 Αύγουστος'!N101</f>
        <v>0</v>
      </c>
      <c r="O101" s="15">
        <f t="shared" si="23"/>
        <v>0</v>
      </c>
      <c r="P101" s="27"/>
      <c r="Q101" s="28" t="e">
        <f t="shared" si="24"/>
        <v>#DIV/0!</v>
      </c>
    </row>
    <row r="102" spans="1:17" ht="24" customHeight="1" x14ac:dyDescent="0.25">
      <c r="A102" s="67">
        <v>50</v>
      </c>
      <c r="B102" s="67">
        <v>22</v>
      </c>
      <c r="C102" s="82" t="str">
        <f>[1]ΑΝΤΙΣΤΟΙΧΙΣΗ!L208</f>
        <v>Επισκευές - Συντηρήσεις</v>
      </c>
      <c r="D102" s="79">
        <f>'[1]2025_60-69 ΕΞΟΔΑ+ΟΜ 2'!L58</f>
        <v>0</v>
      </c>
      <c r="E102" s="15" t="e">
        <f t="shared" si="18"/>
        <v>#DIV/0!</v>
      </c>
      <c r="F102" s="79">
        <f>D102+'[1]2025 Αύγουστος'!F102</f>
        <v>0</v>
      </c>
      <c r="G102" s="15">
        <f t="shared" si="19"/>
        <v>0</v>
      </c>
      <c r="H102" s="14"/>
      <c r="I102" s="26" t="e">
        <f t="shared" si="20"/>
        <v>#DIV/0!</v>
      </c>
      <c r="J102" s="27"/>
      <c r="K102" s="27" t="e">
        <f t="shared" si="21"/>
        <v>#DIV/0!</v>
      </c>
      <c r="L102" s="79">
        <f>'[1]2024_60-69 ΕΞΟΔΑ+ΟΜ 2'!L56</f>
        <v>0</v>
      </c>
      <c r="M102" s="15">
        <f t="shared" si="22"/>
        <v>0</v>
      </c>
      <c r="N102" s="10">
        <f>L102+'[1]2025 Αύγουστος'!N102</f>
        <v>1396.23</v>
      </c>
      <c r="O102" s="15">
        <f t="shared" si="23"/>
        <v>2.2392389894420276E-2</v>
      </c>
      <c r="P102" s="27"/>
      <c r="Q102" s="28" t="e">
        <f t="shared" si="24"/>
        <v>#DIV/0!</v>
      </c>
    </row>
    <row r="103" spans="1:17" ht="15.75" hidden="1" customHeight="1" x14ac:dyDescent="0.25">
      <c r="A103" s="67">
        <v>51</v>
      </c>
      <c r="B103" s="67">
        <v>23</v>
      </c>
      <c r="C103" s="72" t="str">
        <f>[1]ΑΝΤΙΣΤΟΙΧΙΣΗ!L209</f>
        <v xml:space="preserve">Εξοδα προβολής και διαφήμισης </v>
      </c>
      <c r="D103" s="79">
        <f>'[1]2025_60-69 ΕΞΟΔΑ+ΟΜ 2'!L59</f>
        <v>0</v>
      </c>
      <c r="E103" s="15" t="e">
        <f t="shared" si="18"/>
        <v>#DIV/0!</v>
      </c>
      <c r="F103" s="79">
        <f>D103+'[1]2025 Αύγουστος'!F103</f>
        <v>2545.4699999999998</v>
      </c>
      <c r="G103" s="15">
        <f t="shared" si="19"/>
        <v>5.4980912510308365E-2</v>
      </c>
      <c r="H103" s="14"/>
      <c r="I103" s="26" t="e">
        <f t="shared" si="20"/>
        <v>#DIV/0!</v>
      </c>
      <c r="J103" s="27"/>
      <c r="K103" s="27" t="e">
        <f t="shared" si="21"/>
        <v>#DIV/0!</v>
      </c>
      <c r="L103" s="79">
        <f>'[1]2024_60-69 ΕΞΟΔΑ+ΟΜ 2'!L57</f>
        <v>1000</v>
      </c>
      <c r="M103" s="15">
        <f t="shared" si="22"/>
        <v>0.12760782542228619</v>
      </c>
      <c r="N103" s="10">
        <f>L103+'[1]2025 Αύγουστος'!N103</f>
        <v>8234.57</v>
      </c>
      <c r="O103" s="15">
        <f t="shared" si="23"/>
        <v>0.13206398806278075</v>
      </c>
      <c r="P103" s="27"/>
      <c r="Q103" s="28" t="e">
        <f t="shared" si="24"/>
        <v>#DIV/0!</v>
      </c>
    </row>
    <row r="104" spans="1:17" ht="15.75" hidden="1" customHeight="1" x14ac:dyDescent="0.25">
      <c r="A104" s="67">
        <v>52</v>
      </c>
      <c r="B104" s="67">
        <v>24</v>
      </c>
      <c r="C104" s="82" t="str">
        <f>[1]ΑΝΤΙΣΤΟΙΧΙΣΗ!L210</f>
        <v>Εξοδα εκθέσεων και επιδείξεων</v>
      </c>
      <c r="D104" s="79">
        <f>'[1]2025_60-69 ΕΞΟΔΑ+ΟΜ 2'!L60</f>
        <v>0</v>
      </c>
      <c r="E104" s="15" t="e">
        <f t="shared" si="18"/>
        <v>#DIV/0!</v>
      </c>
      <c r="F104" s="79">
        <f>D104+'[1]2025 Αύγουστος'!F104</f>
        <v>0</v>
      </c>
      <c r="G104" s="15">
        <f t="shared" si="19"/>
        <v>0</v>
      </c>
      <c r="H104" s="14"/>
      <c r="I104" s="26" t="e">
        <f t="shared" si="20"/>
        <v>#DIV/0!</v>
      </c>
      <c r="J104" s="27"/>
      <c r="K104" s="27" t="e">
        <f t="shared" si="21"/>
        <v>#DIV/0!</v>
      </c>
      <c r="L104" s="79">
        <f>'[1]2024_60-69 ΕΞΟΔΑ+ΟΜ 2'!L58</f>
        <v>0</v>
      </c>
      <c r="M104" s="15">
        <f t="shared" si="22"/>
        <v>0</v>
      </c>
      <c r="N104" s="10">
        <f>L104+'[1]2025 Αύγουστος'!N104</f>
        <v>0</v>
      </c>
      <c r="O104" s="15">
        <f t="shared" si="23"/>
        <v>0</v>
      </c>
      <c r="P104" s="27"/>
      <c r="Q104" s="28" t="e">
        <f t="shared" si="24"/>
        <v>#DIV/0!</v>
      </c>
    </row>
    <row r="105" spans="1:17" ht="31.5" customHeight="1" x14ac:dyDescent="0.25">
      <c r="A105" s="67">
        <v>53</v>
      </c>
      <c r="B105" s="67">
        <v>25</v>
      </c>
      <c r="C105" s="82" t="str">
        <f>[1]ΑΝΤΙΣΤΟΙΧΙΣΗ!L211</f>
        <v>Αποσβέσεις ( Εξοπλισμού R.DEP. &amp; M.DEP.)</v>
      </c>
      <c r="D105" s="79">
        <f>'[1]2025_60-69 ΕΞΟΔΑ+ΟΜ 2'!L61</f>
        <v>0</v>
      </c>
      <c r="E105" s="15" t="e">
        <f t="shared" si="18"/>
        <v>#DIV/0!</v>
      </c>
      <c r="F105" s="79">
        <f>D105+'[1]2025 Αύγουστος'!F105</f>
        <v>0</v>
      </c>
      <c r="G105" s="15">
        <f t="shared" si="19"/>
        <v>0</v>
      </c>
      <c r="H105" s="14"/>
      <c r="I105" s="26" t="e">
        <f t="shared" si="20"/>
        <v>#DIV/0!</v>
      </c>
      <c r="J105" s="27"/>
      <c r="K105" s="27" t="e">
        <f t="shared" si="21"/>
        <v>#DIV/0!</v>
      </c>
      <c r="L105" s="79">
        <f>'[1]2024_60-69 ΕΞΟΔΑ+ΟΜ 2'!L59</f>
        <v>0</v>
      </c>
      <c r="M105" s="15">
        <f t="shared" si="22"/>
        <v>0</v>
      </c>
      <c r="N105" s="10">
        <f>L105+'[1]2025 Αύγουστος'!N105</f>
        <v>0</v>
      </c>
      <c r="O105" s="15">
        <f t="shared" si="23"/>
        <v>0</v>
      </c>
      <c r="P105" s="27"/>
      <c r="Q105" s="28" t="e">
        <f t="shared" si="24"/>
        <v>#DIV/0!</v>
      </c>
    </row>
    <row r="106" spans="1:17" ht="45" customHeight="1" x14ac:dyDescent="0.25">
      <c r="A106" s="67">
        <v>54</v>
      </c>
      <c r="B106" s="67">
        <v>26</v>
      </c>
      <c r="C106" s="82">
        <f>[1]ΑΝΤΙΣΤΟΙΧΙΣΗ!L212</f>
        <v>0</v>
      </c>
      <c r="D106" s="79"/>
      <c r="E106" s="15"/>
      <c r="F106" s="79"/>
      <c r="G106" s="15"/>
      <c r="H106" s="14"/>
      <c r="I106" s="26"/>
      <c r="J106" s="27"/>
      <c r="K106" s="27"/>
      <c r="L106" s="79"/>
      <c r="M106" s="15"/>
      <c r="N106" s="27"/>
      <c r="O106" s="27"/>
      <c r="P106" s="27"/>
      <c r="Q106" s="28">
        <f t="shared" si="24"/>
        <v>0</v>
      </c>
    </row>
    <row r="107" spans="1:17" ht="30" customHeight="1" x14ac:dyDescent="0.25">
      <c r="A107" s="67">
        <v>55</v>
      </c>
      <c r="B107" s="67">
        <v>27</v>
      </c>
      <c r="C107" s="82">
        <f>[1]ΑΝΤΙΣΤΟΙΧΙΣΗ!L213</f>
        <v>0</v>
      </c>
      <c r="D107" s="79"/>
      <c r="E107" s="15"/>
      <c r="F107" s="79"/>
      <c r="G107" s="15"/>
      <c r="H107" s="14"/>
      <c r="I107" s="26"/>
      <c r="J107" s="27"/>
      <c r="K107" s="27"/>
      <c r="L107" s="79"/>
      <c r="M107" s="15"/>
      <c r="N107" s="27"/>
      <c r="O107" s="27"/>
      <c r="P107" s="27"/>
      <c r="Q107" s="28"/>
    </row>
    <row r="108" spans="1:17" ht="15" customHeight="1" x14ac:dyDescent="0.25">
      <c r="A108" s="67">
        <v>56</v>
      </c>
      <c r="B108" s="67">
        <v>28</v>
      </c>
      <c r="C108" s="82">
        <f>[1]ΑΝΤΙΣΤΟΙΧΙΣΗ!L214</f>
        <v>0</v>
      </c>
      <c r="D108" s="79"/>
      <c r="E108" s="15"/>
      <c r="F108" s="79"/>
      <c r="G108" s="15"/>
      <c r="H108" s="14"/>
      <c r="I108" s="26"/>
      <c r="J108" s="27"/>
      <c r="K108" s="27"/>
      <c r="L108" s="79"/>
      <c r="M108" s="15"/>
      <c r="N108" s="27"/>
      <c r="O108" s="27"/>
      <c r="P108" s="27"/>
      <c r="Q108" s="28"/>
    </row>
    <row r="109" spans="1:17" ht="28.5" customHeight="1" x14ac:dyDescent="0.25">
      <c r="A109" s="67">
        <v>57</v>
      </c>
      <c r="B109" s="67">
        <v>29</v>
      </c>
      <c r="C109" s="82">
        <f>[1]ΑΝΤΙΣΤΟΙΧΙΣΗ!L215</f>
        <v>0</v>
      </c>
      <c r="D109" s="79"/>
      <c r="E109" s="15"/>
      <c r="F109" s="79"/>
      <c r="G109" s="15"/>
      <c r="H109" s="14"/>
      <c r="I109" s="12"/>
      <c r="J109" s="83"/>
      <c r="K109" s="11"/>
      <c r="L109" s="79"/>
      <c r="M109" s="15"/>
      <c r="N109" s="83"/>
      <c r="O109" s="83"/>
      <c r="P109" s="83"/>
      <c r="Q109" s="28"/>
    </row>
    <row r="110" spans="1:17" ht="15" customHeight="1" x14ac:dyDescent="0.25">
      <c r="A110" s="67">
        <v>58</v>
      </c>
      <c r="B110" s="67">
        <v>30</v>
      </c>
      <c r="C110" s="84">
        <f>[1]ΑΝΤΙΣΤΟΙΧΙΣΗ!L216</f>
        <v>0</v>
      </c>
      <c r="D110" s="79"/>
      <c r="E110" s="15"/>
      <c r="F110" s="79"/>
      <c r="G110" s="15"/>
      <c r="H110" s="14"/>
      <c r="I110" s="12"/>
      <c r="J110" s="83"/>
      <c r="K110" s="11"/>
      <c r="L110" s="79"/>
      <c r="M110" s="15"/>
      <c r="N110" s="83"/>
      <c r="O110" s="83"/>
      <c r="P110" s="83"/>
      <c r="Q110" s="28"/>
    </row>
    <row r="111" spans="1:17" ht="15" customHeight="1" x14ac:dyDescent="0.25">
      <c r="A111" s="60"/>
      <c r="B111" s="60"/>
      <c r="C111" s="20" t="s">
        <v>41</v>
      </c>
      <c r="D111" s="7">
        <f>'[1]2025_60-69 ΕΞΟΔΑ+ΟΜ 2'!L36</f>
        <v>0</v>
      </c>
      <c r="E111" s="8"/>
      <c r="F111" s="7"/>
      <c r="G111" s="8"/>
      <c r="H111" s="7">
        <f>SUM(H81:H110)</f>
        <v>0</v>
      </c>
      <c r="I111" s="8"/>
      <c r="J111" s="7">
        <f>SUM(J81:J110)</f>
        <v>0</v>
      </c>
      <c r="K111" s="8"/>
      <c r="L111" s="7">
        <f>SUM(L81:L110)</f>
        <v>7836.51</v>
      </c>
      <c r="M111" s="8"/>
      <c r="N111" s="7">
        <f>SUM(N81:N110)</f>
        <v>62352.88</v>
      </c>
      <c r="O111" s="8"/>
      <c r="P111" s="7">
        <f>SUM(P81:P110)</f>
        <v>0</v>
      </c>
      <c r="Q111" s="8"/>
    </row>
    <row r="112" spans="1:17" ht="15" customHeight="1" x14ac:dyDescent="0.25">
      <c r="A112" s="60"/>
      <c r="B112" s="60"/>
      <c r="C112" s="22" t="s">
        <v>18</v>
      </c>
      <c r="D112" s="7">
        <f>D80-D111</f>
        <v>0</v>
      </c>
      <c r="E112" s="8"/>
      <c r="F112" s="7">
        <f>F80-F111</f>
        <v>46297.34</v>
      </c>
      <c r="G112" s="8"/>
      <c r="H112" s="7">
        <f>H80-H111</f>
        <v>0</v>
      </c>
      <c r="I112" s="8"/>
      <c r="J112" s="7">
        <f>J80-J111</f>
        <v>0</v>
      </c>
      <c r="K112" s="8"/>
      <c r="L112" s="7">
        <f>L80-L111</f>
        <v>0</v>
      </c>
      <c r="M112" s="8"/>
      <c r="N112" s="7">
        <f>N80-N111</f>
        <v>0</v>
      </c>
      <c r="O112" s="8"/>
      <c r="P112" s="7">
        <f>P80-P111</f>
        <v>0</v>
      </c>
      <c r="Q112" s="8"/>
    </row>
    <row r="113" spans="1:17" ht="15" customHeight="1" x14ac:dyDescent="0.25">
      <c r="A113" s="85">
        <v>112</v>
      </c>
      <c r="B113" s="85"/>
      <c r="C113" s="78" t="s">
        <v>160</v>
      </c>
      <c r="D113" s="181" t="str">
        <f>[1]ΑΝΤΙΣΤΟΙΧΙΣΗ!$F$32</f>
        <v xml:space="preserve">ΠΡΑΓΜΑΤΟΠΟΙΗΘΕΝΤΑ ΜΗΝΟΣ ΤΡΕΧ. ΕΤΟΥΣ </v>
      </c>
      <c r="E113" s="181"/>
      <c r="F113" s="181"/>
      <c r="G113" s="181"/>
      <c r="H113" s="181" t="str">
        <f>[1]ΑΝΤΙΣΤΟΙΧΙΣΗ!$F$35</f>
        <v>ΠΡΟΥΠΟΛΟΓΙΣΜΟΣ ΤΡΕΧΟΝΤΟΣ ΕΤΟΥΣ</v>
      </c>
      <c r="I113" s="181"/>
      <c r="J113" s="181"/>
      <c r="K113" s="181"/>
      <c r="L113" s="181" t="str">
        <f>[1]ΑΝΤΙΣΤΟΙΧΙΣΗ!$F$68</f>
        <v>ΠΡΑΓΜΑΤΟΠΟΙΗΘΕΝΤΑ ΠΡΟΗΓΟΥΜΕΝΟΥ ΕΤΟΥΣ</v>
      </c>
      <c r="M113" s="181"/>
      <c r="N113" s="181"/>
      <c r="O113" s="181">
        <f>[1]ΑΝΤΙΣΤΟΙΧΙΣΗ!$D$33</f>
        <v>2024</v>
      </c>
      <c r="P113" s="182" t="str">
        <f>[1]ΑΝΤΙΣΤΟΙΧΙΣΗ!$F$100</f>
        <v xml:space="preserve">ΣΥΓΚΡΙΣΕΙΣ </v>
      </c>
      <c r="Q113" s="182">
        <f>[1]ΑΝΤΙΣΤΟΙΧΙΣΗ!$H$141</f>
        <v>2024</v>
      </c>
    </row>
    <row r="114" spans="1:17" ht="15" customHeight="1" x14ac:dyDescent="0.25">
      <c r="A114" s="60"/>
      <c r="B114" s="19"/>
      <c r="C114" s="5" t="s">
        <v>161</v>
      </c>
      <c r="D114" s="179" t="str">
        <f>[1]ΑΝΤΙΣΤΟΙΧΙΣΗ!$F$114</f>
        <v xml:space="preserve">ΣΕΠΤΕΜΒΡΙΟΣ ΤΡΕΧΟΝ ΕΤΟΣ </v>
      </c>
      <c r="E114" s="179"/>
      <c r="F114" s="179"/>
      <c r="G114" s="61">
        <f>[1]ΑΝΤΙΣΤΟΙΧΙΣΗ!$D$34</f>
        <v>2025</v>
      </c>
      <c r="H114" s="179" t="str">
        <f>[1]ΑΝΤΙΣΤΟΙΧΙΣΗ!$F$114</f>
        <v xml:space="preserve">ΣΕΠΤΕΜΒΡΙΟΣ ΤΡΕΧΟΝ ΕΤΟΣ </v>
      </c>
      <c r="I114" s="179"/>
      <c r="J114" s="179"/>
      <c r="K114" s="61">
        <f>[1]ΑΝΤΙΣΤΟΙΧΙΣΗ!$D$34</f>
        <v>2025</v>
      </c>
      <c r="L114" s="179" t="str">
        <f>[1]ΑΝΤΙΣΤΟΙΧΙΣΗ!$F$128</f>
        <v>ΣΕΠΤΕΜΒΡΙΟΣ ΠΡΟΗΓΟΥΜΕΝΟΥ ΕΤΟΥΣ</v>
      </c>
      <c r="M114" s="179"/>
      <c r="N114" s="179"/>
      <c r="O114" s="61">
        <f>[1]ΑΝΤΙΣΤΟΙΧΙΣΗ!$D$33</f>
        <v>2024</v>
      </c>
      <c r="P114" s="179"/>
      <c r="Q114" s="179"/>
    </row>
    <row r="115" spans="1:17" ht="28.5" customHeight="1" x14ac:dyDescent="0.25">
      <c r="A115" s="69">
        <v>114</v>
      </c>
      <c r="B115" s="69" t="s">
        <v>42</v>
      </c>
      <c r="C115" s="62" t="s">
        <v>20</v>
      </c>
      <c r="D115" s="62" t="s">
        <v>166</v>
      </c>
      <c r="E115" s="63" t="s">
        <v>35</v>
      </c>
      <c r="F115" s="63" t="s">
        <v>36</v>
      </c>
      <c r="G115" s="63" t="s">
        <v>27</v>
      </c>
      <c r="H115" s="63" t="s">
        <v>38</v>
      </c>
      <c r="I115" s="63" t="s">
        <v>39</v>
      </c>
      <c r="J115" s="63" t="s">
        <v>36</v>
      </c>
      <c r="K115" s="63" t="s">
        <v>37</v>
      </c>
      <c r="L115" s="63" t="s">
        <v>38</v>
      </c>
      <c r="M115" s="63" t="s">
        <v>39</v>
      </c>
      <c r="N115" s="63" t="s">
        <v>36</v>
      </c>
      <c r="O115" s="63" t="s">
        <v>27</v>
      </c>
      <c r="P115" s="63" t="s">
        <v>28</v>
      </c>
      <c r="Q115" s="63" t="s">
        <v>40</v>
      </c>
    </row>
    <row r="116" spans="1:17" ht="28.5" customHeight="1" x14ac:dyDescent="0.25">
      <c r="A116" s="60"/>
      <c r="B116" s="19" t="s">
        <v>2</v>
      </c>
      <c r="C116" s="6" t="s">
        <v>167</v>
      </c>
      <c r="D116" s="7">
        <f>SUM(D117:D156)</f>
        <v>777.67000000000007</v>
      </c>
      <c r="E116" s="8"/>
      <c r="F116" s="7">
        <f>SUM(F117:F156)</f>
        <v>50456.17</v>
      </c>
      <c r="G116" s="8"/>
      <c r="H116" s="7">
        <f>SUM(H117:H156)</f>
        <v>0</v>
      </c>
      <c r="I116" s="8"/>
      <c r="J116" s="7">
        <f>SUM(J117:J156)</f>
        <v>0</v>
      </c>
      <c r="K116" s="8"/>
      <c r="L116" s="7">
        <f>SUM(L117:L156)</f>
        <v>10605.939999999999</v>
      </c>
      <c r="M116" s="8"/>
      <c r="N116" s="7">
        <f>SUM(N117:N156)</f>
        <v>75670.570000000007</v>
      </c>
      <c r="O116" s="8"/>
      <c r="P116" s="7">
        <f>SUM(P117:P156)</f>
        <v>0</v>
      </c>
      <c r="Q116" s="8"/>
    </row>
    <row r="117" spans="1:17" ht="28.5" customHeight="1" x14ac:dyDescent="0.25">
      <c r="A117" s="67">
        <v>59</v>
      </c>
      <c r="B117" s="67">
        <v>1</v>
      </c>
      <c r="C117" s="44" t="str">
        <f>[1]ΑΝΤΙΣΤΟΙΧΙΣΗ!O187</f>
        <v>Μικτές Αποδοχές (Α.Κ.Διοικ.)</v>
      </c>
      <c r="D117" s="14">
        <f>'[1]2025_60-69 ΕΞΟΔΑ+ΟΜ 2'!L74</f>
        <v>0</v>
      </c>
      <c r="E117" s="15">
        <f>D117/$D$116</f>
        <v>0</v>
      </c>
      <c r="F117" s="10">
        <f>D117+'[1]2025 Αύγουστος'!F117</f>
        <v>6449.25</v>
      </c>
      <c r="G117" s="15">
        <f>F117/$F$116</f>
        <v>0.12781885743606777</v>
      </c>
      <c r="H117" s="14"/>
      <c r="I117" s="29" t="e">
        <f>H117/$H$116</f>
        <v>#DIV/0!</v>
      </c>
      <c r="J117" s="10"/>
      <c r="K117" s="10" t="e">
        <f>J117/$J$116</f>
        <v>#DIV/0!</v>
      </c>
      <c r="L117" s="14">
        <f>'[1]2024_60-69 ΕΞΟΔΑ+ΟΜ 2'!L66</f>
        <v>1079</v>
      </c>
      <c r="M117" s="15">
        <f>L117/$L$116</f>
        <v>0.10173544259160434</v>
      </c>
      <c r="N117" s="10">
        <f>L117+'[1]2025 Αύγουστος'!N117</f>
        <v>11376.27</v>
      </c>
      <c r="O117" s="15">
        <f>N117/$N$116</f>
        <v>0.15033942522172095</v>
      </c>
      <c r="P117" s="10"/>
      <c r="Q117" s="30" t="e">
        <f t="shared" ref="Q117:Q153" si="25">SUM(D117:P117)</f>
        <v>#DIV/0!</v>
      </c>
    </row>
    <row r="118" spans="1:17" ht="15" customHeight="1" x14ac:dyDescent="0.25">
      <c r="A118" s="67">
        <v>60</v>
      </c>
      <c r="B118" s="67">
        <v>2</v>
      </c>
      <c r="C118" s="71" t="str">
        <f>[1]ΑΝΤΙΣΤΟΙΧΙΣΗ!O188</f>
        <v>Ασφαλιστικές εισφορές  (Α.Κ.Διοικ.)</v>
      </c>
      <c r="D118" s="14">
        <f>'[1]2025_60-69 ΕΞΟΔΑ+ΟΜ 2'!L75</f>
        <v>0</v>
      </c>
      <c r="E118" s="15">
        <f t="shared" ref="E118:E153" si="26">D118/$D$116</f>
        <v>0</v>
      </c>
      <c r="F118" s="10">
        <f>D118+'[1]2025 Αύγουστος'!F118</f>
        <v>1329.02</v>
      </c>
      <c r="G118" s="15">
        <f t="shared" ref="G118:G153" si="27">F118/$F$116</f>
        <v>2.6340088833536116E-2</v>
      </c>
      <c r="H118" s="14"/>
      <c r="I118" s="29" t="e">
        <f t="shared" ref="I118:I153" si="28">H118/$H$116</f>
        <v>#DIV/0!</v>
      </c>
      <c r="J118" s="10"/>
      <c r="K118" s="10" t="e">
        <f t="shared" ref="K118:K153" si="29">J118/$J$116</f>
        <v>#DIV/0!</v>
      </c>
      <c r="L118" s="14">
        <f>'[1]2024_60-69 ΕΞΟΔΑ+ΟΜ 2'!L67</f>
        <v>240.51</v>
      </c>
      <c r="M118" s="15">
        <f t="shared" ref="M118:M153" si="30">L118/$L$116</f>
        <v>2.2676915011776422E-2</v>
      </c>
      <c r="N118" s="10">
        <f>L118+'[1]2025 Αύγουστος'!N118</f>
        <v>2448.42</v>
      </c>
      <c r="O118" s="15">
        <f t="shared" ref="O118:O153" si="31">N118/$N$116</f>
        <v>3.2356304439096997E-2</v>
      </c>
      <c r="P118" s="10"/>
      <c r="Q118" s="30" t="e">
        <f t="shared" si="25"/>
        <v>#DIV/0!</v>
      </c>
    </row>
    <row r="119" spans="1:17" ht="28.5" customHeight="1" x14ac:dyDescent="0.25">
      <c r="A119" s="67">
        <v>61</v>
      </c>
      <c r="B119" s="67">
        <v>3</v>
      </c>
      <c r="C119" s="46" t="str">
        <f>[1]ΑΝΤΙΣΤΟΙΧΙΣΗ!O189</f>
        <v xml:space="preserve">Ενοίκια  Έδρας </v>
      </c>
      <c r="D119" s="14">
        <f>'[1]2025_60-69 ΕΞΟΔΑ+ΟΜ 2'!L76</f>
        <v>0</v>
      </c>
      <c r="E119" s="15">
        <f t="shared" si="26"/>
        <v>0</v>
      </c>
      <c r="F119" s="10">
        <f>D119+'[1]2025 Αύγουστος'!F119</f>
        <v>4377.5</v>
      </c>
      <c r="G119" s="15">
        <f t="shared" si="27"/>
        <v>8.675846779491983E-2</v>
      </c>
      <c r="H119" s="14"/>
      <c r="I119" s="29" t="e">
        <f t="shared" si="28"/>
        <v>#DIV/0!</v>
      </c>
      <c r="J119" s="10"/>
      <c r="K119" s="10" t="e">
        <f t="shared" si="29"/>
        <v>#DIV/0!</v>
      </c>
      <c r="L119" s="14">
        <f>'[1]2024_60-69 ΕΞΟΔΑ+ΟΜ 2'!L68</f>
        <v>875.5</v>
      </c>
      <c r="M119" s="15">
        <f t="shared" si="30"/>
        <v>8.2548081546755886E-2</v>
      </c>
      <c r="N119" s="10">
        <f>L119+'[1]2025 Αύγουστος'!N119</f>
        <v>7726.5</v>
      </c>
      <c r="O119" s="15">
        <f t="shared" si="31"/>
        <v>0.10210706751647304</v>
      </c>
      <c r="P119" s="10"/>
      <c r="Q119" s="30" t="e">
        <f t="shared" si="25"/>
        <v>#DIV/0!</v>
      </c>
    </row>
    <row r="120" spans="1:17" ht="28.5" customHeight="1" x14ac:dyDescent="0.25">
      <c r="A120" s="67">
        <v>62</v>
      </c>
      <c r="B120" s="67">
        <v>4</v>
      </c>
      <c r="C120" s="46" t="str">
        <f>[1]ΑΝΤΙΣΤΟΙΧΙΣΗ!O190</f>
        <v>Ενοίκιο Αποθήκης Β</v>
      </c>
      <c r="D120" s="14">
        <f>'[1]2025_60-69 ΕΞΟΔΑ+ΟΜ 2'!L77</f>
        <v>0</v>
      </c>
      <c r="E120" s="15">
        <f t="shared" si="26"/>
        <v>0</v>
      </c>
      <c r="F120" s="10">
        <f>D120+'[1]2025 Αύγουστος'!F120</f>
        <v>0</v>
      </c>
      <c r="G120" s="15">
        <f t="shared" si="27"/>
        <v>0</v>
      </c>
      <c r="H120" s="14"/>
      <c r="I120" s="29" t="e">
        <f t="shared" si="28"/>
        <v>#DIV/0!</v>
      </c>
      <c r="J120" s="10"/>
      <c r="K120" s="10" t="e">
        <f t="shared" si="29"/>
        <v>#DIV/0!</v>
      </c>
      <c r="L120" s="14">
        <f>'[1]2024_60-69 ΕΞΟΔΑ+ΟΜ 2'!L69</f>
        <v>0</v>
      </c>
      <c r="M120" s="15">
        <f t="shared" si="30"/>
        <v>0</v>
      </c>
      <c r="N120" s="10">
        <f>L120+'[1]2025 Αύγουστος'!N120</f>
        <v>0</v>
      </c>
      <c r="O120" s="15">
        <f t="shared" si="31"/>
        <v>0</v>
      </c>
      <c r="P120" s="10"/>
      <c r="Q120" s="30" t="e">
        <f t="shared" si="25"/>
        <v>#DIV/0!</v>
      </c>
    </row>
    <row r="121" spans="1:17" ht="28.5" customHeight="1" x14ac:dyDescent="0.25">
      <c r="A121" s="67">
        <v>63</v>
      </c>
      <c r="B121" s="67">
        <v>5</v>
      </c>
      <c r="C121" s="46" t="str">
        <f>[1]ΑΝΤΙΣΤΟΙΧΙΣΗ!O191</f>
        <v>Ενοίκιο Αποθήκης Α</v>
      </c>
      <c r="D121" s="14">
        <f>'[1]2025_60-69 ΕΞΟΔΑ+ΟΜ 2'!L78</f>
        <v>0</v>
      </c>
      <c r="E121" s="15">
        <f t="shared" si="26"/>
        <v>0</v>
      </c>
      <c r="F121" s="10">
        <f>D121+'[1]2025 Αύγουστος'!F121</f>
        <v>1242.75</v>
      </c>
      <c r="G121" s="15">
        <f t="shared" si="27"/>
        <v>2.4630288030185406E-2</v>
      </c>
      <c r="H121" s="14"/>
      <c r="I121" s="29" t="e">
        <f t="shared" si="28"/>
        <v>#DIV/0!</v>
      </c>
      <c r="J121" s="10"/>
      <c r="K121" s="10" t="e">
        <f t="shared" si="29"/>
        <v>#DIV/0!</v>
      </c>
      <c r="L121" s="14">
        <f>'[1]2024_60-69 ΕΞΟΔΑ+ΟΜ 2'!L70</f>
        <v>241.31</v>
      </c>
      <c r="M121" s="15">
        <f t="shared" si="30"/>
        <v>2.2752344440945361E-2</v>
      </c>
      <c r="N121" s="10">
        <f>L121+'[1]2025 Αύγουστος'!N121</f>
        <v>2171.79</v>
      </c>
      <c r="O121" s="15">
        <f t="shared" si="31"/>
        <v>2.870058993873047E-2</v>
      </c>
      <c r="P121" s="10"/>
      <c r="Q121" s="30" t="e">
        <f t="shared" si="25"/>
        <v>#DIV/0!</v>
      </c>
    </row>
    <row r="122" spans="1:17" ht="15" customHeight="1" x14ac:dyDescent="0.25">
      <c r="A122" s="67">
        <v>64</v>
      </c>
      <c r="B122" s="67">
        <v>6</v>
      </c>
      <c r="C122" s="46" t="str">
        <f>[1]ΑΝΤΙΣΤΟΙΧΙΣΗ!O192</f>
        <v>Ενοίκιο Αριστοφάνους 1</v>
      </c>
      <c r="D122" s="14">
        <f>'[1]2025_60-69 ΕΞΟΔΑ+ΟΜ 2'!L79</f>
        <v>0</v>
      </c>
      <c r="E122" s="15">
        <f t="shared" si="26"/>
        <v>0</v>
      </c>
      <c r="F122" s="10">
        <f>D122+'[1]2025 Αύγουστος'!F122</f>
        <v>4826.25</v>
      </c>
      <c r="G122" s="15">
        <f t="shared" si="27"/>
        <v>9.5652325572868499E-2</v>
      </c>
      <c r="H122" s="14"/>
      <c r="I122" s="29" t="e">
        <f t="shared" si="28"/>
        <v>#DIV/0!</v>
      </c>
      <c r="J122" s="10"/>
      <c r="K122" s="10" t="e">
        <f t="shared" si="29"/>
        <v>#DIV/0!</v>
      </c>
      <c r="L122" s="14">
        <f>'[1]2024_60-69 ΕΞΟΔΑ+ΟΜ 2'!L71</f>
        <v>965.25</v>
      </c>
      <c r="M122" s="15">
        <f t="shared" si="30"/>
        <v>9.1010320631646047E-2</v>
      </c>
      <c r="N122" s="10">
        <f>L122+'[1]2025 Αύγουστος'!N122</f>
        <v>8687.25</v>
      </c>
      <c r="O122" s="15">
        <f t="shared" si="31"/>
        <v>0.11480354912088014</v>
      </c>
      <c r="P122" s="10"/>
      <c r="Q122" s="30" t="e">
        <f t="shared" si="25"/>
        <v>#DIV/0!</v>
      </c>
    </row>
    <row r="123" spans="1:17" ht="15" customHeight="1" x14ac:dyDescent="0.25">
      <c r="A123" s="67">
        <v>65</v>
      </c>
      <c r="B123" s="67">
        <v>7</v>
      </c>
      <c r="C123" s="46" t="str">
        <f>[1]ΑΝΤΙΣΤΟΙΧΙΣΗ!O193</f>
        <v xml:space="preserve">Χαρτόσημο ενοικίου Έδρας </v>
      </c>
      <c r="D123" s="14">
        <f>'[1]2025_60-69 ΕΞΟΔΑ+ΟΜ 2'!L80</f>
        <v>0</v>
      </c>
      <c r="E123" s="15">
        <f t="shared" si="26"/>
        <v>0</v>
      </c>
      <c r="F123" s="10">
        <f>D123+'[1]2025 Αύγουστος'!F123</f>
        <v>157.6</v>
      </c>
      <c r="G123" s="15">
        <f t="shared" si="27"/>
        <v>3.1235030324338925E-3</v>
      </c>
      <c r="H123" s="14"/>
      <c r="I123" s="29" t="e">
        <f t="shared" si="28"/>
        <v>#DIV/0!</v>
      </c>
      <c r="J123" s="10"/>
      <c r="K123" s="10" t="e">
        <f t="shared" si="29"/>
        <v>#DIV/0!</v>
      </c>
      <c r="L123" s="14">
        <f>'[1]2024_60-69 ΕΞΟΔΑ+ΟΜ 2'!L72</f>
        <v>31.52</v>
      </c>
      <c r="M123" s="15">
        <f t="shared" si="30"/>
        <v>2.9719195092561342E-3</v>
      </c>
      <c r="N123" s="10">
        <f>L123+'[1]2025 Αύγουστος'!N123</f>
        <v>278.16000000000003</v>
      </c>
      <c r="O123" s="15">
        <f t="shared" si="31"/>
        <v>3.6759337216569136E-3</v>
      </c>
      <c r="P123" s="10"/>
      <c r="Q123" s="30" t="e">
        <f t="shared" si="25"/>
        <v>#DIV/0!</v>
      </c>
    </row>
    <row r="124" spans="1:17" ht="28.5" customHeight="1" x14ac:dyDescent="0.25">
      <c r="A124" s="67">
        <v>66</v>
      </c>
      <c r="B124" s="67">
        <v>8</v>
      </c>
      <c r="C124" s="46" t="str">
        <f>[1]ΑΝΤΙΣΤΟΙΧΙΣΗ!O194</f>
        <v xml:space="preserve">Χαρτόσημο Ενοικίου Αποθήκης Α </v>
      </c>
      <c r="D124" s="14">
        <f>'[1]2025_60-69 ΕΞΟΔΑ+ΟΜ 2'!L81</f>
        <v>0</v>
      </c>
      <c r="E124" s="15">
        <f t="shared" si="26"/>
        <v>0</v>
      </c>
      <c r="F124" s="10">
        <f>D124+'[1]2025 Αύγουστος'!F124</f>
        <v>44.75</v>
      </c>
      <c r="G124" s="15">
        <f t="shared" si="27"/>
        <v>8.8690838008513139E-4</v>
      </c>
      <c r="H124" s="14"/>
      <c r="I124" s="29" t="e">
        <f t="shared" si="28"/>
        <v>#DIV/0!</v>
      </c>
      <c r="J124" s="10"/>
      <c r="K124" s="10" t="e">
        <f t="shared" si="29"/>
        <v>#DIV/0!</v>
      </c>
      <c r="L124" s="14">
        <f>'[1]2024_60-69 ΕΞΟΔΑ+ΟΜ 2'!L73</f>
        <v>25.560000000000002</v>
      </c>
      <c r="M124" s="15">
        <f t="shared" si="30"/>
        <v>2.4099702619475505E-3</v>
      </c>
      <c r="N124" s="10">
        <f>L124+'[1]2025 Αύγουστος'!N124</f>
        <v>95.08</v>
      </c>
      <c r="O124" s="15">
        <f t="shared" si="31"/>
        <v>1.2564990590132991E-3</v>
      </c>
      <c r="P124" s="10"/>
      <c r="Q124" s="30" t="e">
        <f t="shared" si="25"/>
        <v>#DIV/0!</v>
      </c>
    </row>
    <row r="125" spans="1:17" ht="15" customHeight="1" x14ac:dyDescent="0.25">
      <c r="A125" s="67">
        <v>67</v>
      </c>
      <c r="B125" s="67">
        <v>9</v>
      </c>
      <c r="C125" s="46" t="str">
        <f>[1]ΑΝΤΙΣΤΟΙΧΙΣΗ!O195</f>
        <v xml:space="preserve">Χαρτόσημο Ενοικίου Αποθήκης Β </v>
      </c>
      <c r="D125" s="14">
        <f>'[1]2025_60-69 ΕΞΟΔΑ+ΟΜ 2'!L82</f>
        <v>0</v>
      </c>
      <c r="E125" s="15">
        <f t="shared" si="26"/>
        <v>0</v>
      </c>
      <c r="F125" s="10">
        <f>D125+'[1]2025 Αύγουστος'!F125</f>
        <v>0</v>
      </c>
      <c r="G125" s="15">
        <f t="shared" si="27"/>
        <v>0</v>
      </c>
      <c r="H125" s="14"/>
      <c r="I125" s="29" t="e">
        <f t="shared" si="28"/>
        <v>#DIV/0!</v>
      </c>
      <c r="J125" s="10"/>
      <c r="K125" s="10" t="e">
        <f t="shared" si="29"/>
        <v>#DIV/0!</v>
      </c>
      <c r="L125" s="14">
        <f>'[1]2024_60-69 ΕΞΟΔΑ+ΟΜ 2'!L74</f>
        <v>0</v>
      </c>
      <c r="M125" s="15">
        <f t="shared" si="30"/>
        <v>0</v>
      </c>
      <c r="N125" s="10">
        <f>L125+'[1]2025 Αύγουστος'!N125</f>
        <v>0</v>
      </c>
      <c r="O125" s="15">
        <f t="shared" si="31"/>
        <v>0</v>
      </c>
      <c r="P125" s="10"/>
      <c r="Q125" s="30" t="e">
        <f t="shared" si="25"/>
        <v>#DIV/0!</v>
      </c>
    </row>
    <row r="126" spans="1:17" ht="28.5" customHeight="1" x14ac:dyDescent="0.25">
      <c r="A126" s="67">
        <v>68</v>
      </c>
      <c r="B126" s="67">
        <v>10</v>
      </c>
      <c r="C126" s="46" t="str">
        <f>[1]ΑΝΤΙΣΤΟΙΧΙΣΗ!O196</f>
        <v>Χαρτόσημο Ενοικίου Αριστοφάνους 1</v>
      </c>
      <c r="D126" s="14">
        <f>'[1]2025_60-69 ΕΞΟΔΑ+ΟΜ 2'!L83</f>
        <v>0</v>
      </c>
      <c r="E126" s="15">
        <f t="shared" si="26"/>
        <v>0</v>
      </c>
      <c r="F126" s="10">
        <f>D126+'[1]2025 Αύγουστος'!F126</f>
        <v>173.75</v>
      </c>
      <c r="G126" s="15">
        <f t="shared" si="27"/>
        <v>3.4435828165316554E-3</v>
      </c>
      <c r="H126" s="14"/>
      <c r="I126" s="29" t="e">
        <f t="shared" si="28"/>
        <v>#DIV/0!</v>
      </c>
      <c r="J126" s="10"/>
      <c r="K126" s="10" t="e">
        <f t="shared" si="29"/>
        <v>#DIV/0!</v>
      </c>
      <c r="L126" s="14">
        <f>'[1]2024_60-69 ΕΞΟΔΑ+ΟΜ 2'!L75</f>
        <v>34.75</v>
      </c>
      <c r="M126" s="15">
        <f t="shared" si="30"/>
        <v>3.2764658295257191E-3</v>
      </c>
      <c r="N126" s="10">
        <f>L126+'[1]2025 Αύγουστος'!N126</f>
        <v>312.75</v>
      </c>
      <c r="O126" s="15">
        <f t="shared" si="31"/>
        <v>4.1330467049475106E-3</v>
      </c>
      <c r="P126" s="10"/>
      <c r="Q126" s="30" t="e">
        <f t="shared" si="25"/>
        <v>#DIV/0!</v>
      </c>
    </row>
    <row r="127" spans="1:17" ht="15" customHeight="1" x14ac:dyDescent="0.25">
      <c r="A127" s="67">
        <v>69</v>
      </c>
      <c r="B127" s="67">
        <v>11</v>
      </c>
      <c r="C127" s="46" t="str">
        <f>[1]ΑΝΤΙΣΤΟΙΧΙΣΗ!O197</f>
        <v xml:space="preserve">Κοινόχρηστες Δαπάνες Έδρας </v>
      </c>
      <c r="D127" s="14">
        <f>'[1]2025_60-69 ΕΞΟΔΑ+ΟΜ 2'!L84</f>
        <v>0</v>
      </c>
      <c r="E127" s="15">
        <f t="shared" si="26"/>
        <v>0</v>
      </c>
      <c r="F127" s="10">
        <f>D127+'[1]2025 Αύγουστος'!F127</f>
        <v>0</v>
      </c>
      <c r="G127" s="15">
        <f t="shared" si="27"/>
        <v>0</v>
      </c>
      <c r="H127" s="14"/>
      <c r="I127" s="29" t="e">
        <f t="shared" si="28"/>
        <v>#DIV/0!</v>
      </c>
      <c r="J127" s="10"/>
      <c r="K127" s="10" t="e">
        <f t="shared" si="29"/>
        <v>#DIV/0!</v>
      </c>
      <c r="L127" s="14">
        <f>'[1]2024_60-69 ΕΞΟΔΑ+ΟΜ 2'!L76</f>
        <v>0</v>
      </c>
      <c r="M127" s="15">
        <f t="shared" si="30"/>
        <v>0</v>
      </c>
      <c r="N127" s="10">
        <f>L127+'[1]2025 Αύγουστος'!N127</f>
        <v>0</v>
      </c>
      <c r="O127" s="15">
        <f t="shared" si="31"/>
        <v>0</v>
      </c>
      <c r="P127" s="10"/>
      <c r="Q127" s="30" t="e">
        <f t="shared" si="25"/>
        <v>#DIV/0!</v>
      </c>
    </row>
    <row r="128" spans="1:17" ht="15" customHeight="1" x14ac:dyDescent="0.25">
      <c r="A128" s="67">
        <v>70</v>
      </c>
      <c r="B128" s="67">
        <v>12</v>
      </c>
      <c r="C128" s="46" t="str">
        <f>[1]ΑΝΤΙΣΤΟΙΧΙΣΗ!O198</f>
        <v xml:space="preserve">Κοινόχρηστες Δαπάνες Αποθήκης Α </v>
      </c>
      <c r="D128" s="14">
        <f>'[1]2025_60-69 ΕΞΟΔΑ+ΟΜ 2'!L85</f>
        <v>0</v>
      </c>
      <c r="E128" s="15">
        <f t="shared" si="26"/>
        <v>0</v>
      </c>
      <c r="F128" s="10">
        <f>D128+'[1]2025 Αύγουστος'!F128</f>
        <v>0</v>
      </c>
      <c r="G128" s="15">
        <f t="shared" si="27"/>
        <v>0</v>
      </c>
      <c r="H128" s="14"/>
      <c r="I128" s="29" t="e">
        <f t="shared" si="28"/>
        <v>#DIV/0!</v>
      </c>
      <c r="J128" s="10"/>
      <c r="K128" s="10" t="e">
        <f t="shared" si="29"/>
        <v>#DIV/0!</v>
      </c>
      <c r="L128" s="14">
        <f>'[1]2024_60-69 ΕΞΟΔΑ+ΟΜ 2'!L77</f>
        <v>0</v>
      </c>
      <c r="M128" s="15">
        <f t="shared" si="30"/>
        <v>0</v>
      </c>
      <c r="N128" s="10">
        <f>L128+'[1]2025 Αύγουστος'!N128</f>
        <v>0</v>
      </c>
      <c r="O128" s="15">
        <f t="shared" si="31"/>
        <v>0</v>
      </c>
      <c r="P128" s="10"/>
      <c r="Q128" s="30" t="e">
        <f t="shared" si="25"/>
        <v>#DIV/0!</v>
      </c>
    </row>
    <row r="129" spans="1:17" ht="15" customHeight="1" x14ac:dyDescent="0.25">
      <c r="A129" s="67">
        <v>71</v>
      </c>
      <c r="B129" s="67">
        <v>13</v>
      </c>
      <c r="C129" s="46" t="str">
        <f>[1]ΑΝΤΙΣΤΟΙΧΙΣΗ!O199</f>
        <v xml:space="preserve">Κοινόχρηστες Δαπάνες Αποθήκης Β </v>
      </c>
      <c r="D129" s="14">
        <f>'[1]2025_60-69 ΕΞΟΔΑ+ΟΜ 2'!L86</f>
        <v>0</v>
      </c>
      <c r="E129" s="15">
        <f t="shared" si="26"/>
        <v>0</v>
      </c>
      <c r="F129" s="10">
        <f>D129+'[1]2025 Αύγουστος'!F129</f>
        <v>0</v>
      </c>
      <c r="G129" s="15">
        <f t="shared" si="27"/>
        <v>0</v>
      </c>
      <c r="H129" s="14"/>
      <c r="I129" s="29" t="e">
        <f t="shared" si="28"/>
        <v>#DIV/0!</v>
      </c>
      <c r="J129" s="10"/>
      <c r="K129" s="10" t="e">
        <f t="shared" si="29"/>
        <v>#DIV/0!</v>
      </c>
      <c r="L129" s="14">
        <f>'[1]2024_60-69 ΕΞΟΔΑ+ΟΜ 2'!L78</f>
        <v>0</v>
      </c>
      <c r="M129" s="15">
        <f t="shared" si="30"/>
        <v>0</v>
      </c>
      <c r="N129" s="10">
        <f>L129+'[1]2025 Αύγουστος'!N129</f>
        <v>0</v>
      </c>
      <c r="O129" s="15">
        <f t="shared" si="31"/>
        <v>0</v>
      </c>
      <c r="P129" s="10"/>
      <c r="Q129" s="30" t="e">
        <f t="shared" si="25"/>
        <v>#DIV/0!</v>
      </c>
    </row>
    <row r="130" spans="1:17" ht="15" customHeight="1" x14ac:dyDescent="0.25">
      <c r="A130" s="67">
        <v>72</v>
      </c>
      <c r="B130" s="67">
        <v>14</v>
      </c>
      <c r="C130" s="46" t="str">
        <f>[1]ΑΝΤΙΣΤΟΙΧΙΣΗ!O200</f>
        <v>Κοινόχρηστες Δαπάνες Αριστοφάνους 1</v>
      </c>
      <c r="D130" s="14">
        <f>'[1]2025_60-69 ΕΞΟΔΑ+ΟΜ 2'!L87</f>
        <v>0</v>
      </c>
      <c r="E130" s="15">
        <f t="shared" si="26"/>
        <v>0</v>
      </c>
      <c r="F130" s="10">
        <f>D130+'[1]2025 Αύγουστος'!F130</f>
        <v>172.5</v>
      </c>
      <c r="G130" s="15">
        <f t="shared" si="27"/>
        <v>3.4188088394343052E-3</v>
      </c>
      <c r="H130" s="14"/>
      <c r="I130" s="29" t="e">
        <f t="shared" si="28"/>
        <v>#DIV/0!</v>
      </c>
      <c r="J130" s="10"/>
      <c r="K130" s="10" t="e">
        <f t="shared" si="29"/>
        <v>#DIV/0!</v>
      </c>
      <c r="L130" s="14">
        <f>'[1]2024_60-69 ΕΞΟΔΑ+ΟΜ 2'!L79</f>
        <v>32</v>
      </c>
      <c r="M130" s="15">
        <f t="shared" si="30"/>
        <v>3.0171771667574965E-3</v>
      </c>
      <c r="N130" s="10">
        <f>L130+'[1]2025 Αύγουστος'!N130</f>
        <v>341.5</v>
      </c>
      <c r="O130" s="15">
        <f t="shared" si="31"/>
        <v>4.5129830527244601E-3</v>
      </c>
      <c r="P130" s="10"/>
      <c r="Q130" s="30" t="e">
        <f t="shared" si="25"/>
        <v>#DIV/0!</v>
      </c>
    </row>
    <row r="131" spans="1:17" ht="15" customHeight="1" x14ac:dyDescent="0.25">
      <c r="A131" s="67">
        <v>73</v>
      </c>
      <c r="B131" s="67">
        <v>15</v>
      </c>
      <c r="C131" s="71" t="str">
        <f>[1]ΑΝΤΙΣΤΟΙΧΙΣΗ!O201</f>
        <v xml:space="preserve">Ενέργεια  Έδρας </v>
      </c>
      <c r="D131" s="14">
        <f>'[1]2025_60-69 ΕΞΟΔΑ+ΟΜ 2'!L88</f>
        <v>0</v>
      </c>
      <c r="E131" s="15">
        <f t="shared" si="26"/>
        <v>0</v>
      </c>
      <c r="F131" s="10">
        <f>D131+'[1]2025 Αύγουστος'!F131</f>
        <v>751.64</v>
      </c>
      <c r="G131" s="15">
        <f t="shared" si="27"/>
        <v>1.4896889716361746E-2</v>
      </c>
      <c r="H131" s="14"/>
      <c r="I131" s="29" t="e">
        <f t="shared" si="28"/>
        <v>#DIV/0!</v>
      </c>
      <c r="J131" s="10"/>
      <c r="K131" s="10" t="e">
        <f t="shared" si="29"/>
        <v>#DIV/0!</v>
      </c>
      <c r="L131" s="14">
        <f>'[1]2024_60-69 ΕΞΟΔΑ+ΟΜ 2'!L80</f>
        <v>271.26</v>
      </c>
      <c r="M131" s="15">
        <f t="shared" si="30"/>
        <v>2.5576233695457452E-2</v>
      </c>
      <c r="N131" s="10">
        <f>L131+'[1]2025 Αύγουστος'!N131</f>
        <v>1505.83</v>
      </c>
      <c r="O131" s="15">
        <f t="shared" si="31"/>
        <v>1.9899810454711783E-2</v>
      </c>
      <c r="P131" s="10"/>
      <c r="Q131" s="30" t="e">
        <f t="shared" si="25"/>
        <v>#DIV/0!</v>
      </c>
    </row>
    <row r="132" spans="1:17" ht="15" customHeight="1" x14ac:dyDescent="0.25">
      <c r="A132" s="67">
        <v>74</v>
      </c>
      <c r="B132" s="67">
        <v>16</v>
      </c>
      <c r="C132" s="71" t="str">
        <f>[1]ΑΝΤΙΣΤΟΙΧΙΣΗ!O202</f>
        <v xml:space="preserve">Ενέργεια Αποθήκης Α </v>
      </c>
      <c r="D132" s="14">
        <f>'[1]2025_60-69 ΕΞΟΔΑ+ΟΜ 2'!L89</f>
        <v>0</v>
      </c>
      <c r="E132" s="15">
        <f t="shared" si="26"/>
        <v>0</v>
      </c>
      <c r="F132" s="10">
        <f>D132+'[1]2025 Αύγουστος'!F132</f>
        <v>88.68</v>
      </c>
      <c r="G132" s="15">
        <f t="shared" si="27"/>
        <v>1.7575650311944012E-3</v>
      </c>
      <c r="H132" s="14"/>
      <c r="I132" s="29" t="e">
        <f t="shared" si="28"/>
        <v>#DIV/0!</v>
      </c>
      <c r="J132" s="10"/>
      <c r="K132" s="10" t="e">
        <f t="shared" si="29"/>
        <v>#DIV/0!</v>
      </c>
      <c r="L132" s="14">
        <f>'[1]2024_60-69 ΕΞΟΔΑ+ΟΜ 2'!L81</f>
        <v>12.73</v>
      </c>
      <c r="M132" s="15">
        <f t="shared" si="30"/>
        <v>1.2002707916507166E-3</v>
      </c>
      <c r="N132" s="10">
        <f>L132+'[1]2025 Αύγουστος'!N132</f>
        <v>125.27000000000002</v>
      </c>
      <c r="O132" s="15">
        <f t="shared" si="31"/>
        <v>1.6554652621223814E-3</v>
      </c>
      <c r="P132" s="10"/>
      <c r="Q132" s="30" t="e">
        <f t="shared" si="25"/>
        <v>#DIV/0!</v>
      </c>
    </row>
    <row r="133" spans="1:17" ht="57" customHeight="1" x14ac:dyDescent="0.25">
      <c r="A133" s="67">
        <v>75</v>
      </c>
      <c r="B133" s="67">
        <v>17</v>
      </c>
      <c r="C133" s="71" t="str">
        <f>[1]ΑΝΤΙΣΤΟΙΧΙΣΗ!O203</f>
        <v>Ενέργεια Αποθήκης Β (OPERATION)</v>
      </c>
      <c r="D133" s="14">
        <f>'[1]2025_60-69 ΕΞΟΔΑ+ΟΜ 2'!L90</f>
        <v>0</v>
      </c>
      <c r="E133" s="15">
        <f t="shared" si="26"/>
        <v>0</v>
      </c>
      <c r="F133" s="10">
        <f>D133+'[1]2025 Αύγουστος'!F133</f>
        <v>46.31</v>
      </c>
      <c r="G133" s="15">
        <f t="shared" si="27"/>
        <v>9.1782630350262424E-4</v>
      </c>
      <c r="H133" s="14"/>
      <c r="I133" s="29" t="e">
        <f t="shared" si="28"/>
        <v>#DIV/0!</v>
      </c>
      <c r="J133" s="10"/>
      <c r="K133" s="10" t="e">
        <f t="shared" si="29"/>
        <v>#DIV/0!</v>
      </c>
      <c r="L133" s="14">
        <f>'[1]2024_60-69 ΕΞΟΔΑ+ΟΜ 2'!L82</f>
        <v>4.4400000000000004</v>
      </c>
      <c r="M133" s="15">
        <f t="shared" si="30"/>
        <v>4.186333318876027E-4</v>
      </c>
      <c r="N133" s="10">
        <f>L133+'[1]2025 Αύγουστος'!N133</f>
        <v>35.56</v>
      </c>
      <c r="O133" s="15">
        <f t="shared" si="31"/>
        <v>4.6993170528515909E-4</v>
      </c>
      <c r="P133" s="10"/>
      <c r="Q133" s="30" t="e">
        <f t="shared" si="25"/>
        <v>#DIV/0!</v>
      </c>
    </row>
    <row r="134" spans="1:17" ht="57" customHeight="1" x14ac:dyDescent="0.25">
      <c r="A134" s="67">
        <v>76</v>
      </c>
      <c r="B134" s="67">
        <v>18</v>
      </c>
      <c r="C134" s="71" t="str">
        <f>[1]ΑΝΤΙΣΤΟΙΧΙΣΗ!O204</f>
        <v>Ενέργεια Αριστοφάνους 1</v>
      </c>
      <c r="D134" s="14">
        <f>'[1]2025_60-69 ΕΞΟΔΑ+ΟΜ 2'!L91</f>
        <v>0</v>
      </c>
      <c r="E134" s="15">
        <f t="shared" si="26"/>
        <v>0</v>
      </c>
      <c r="F134" s="10">
        <f>D134+'[1]2025 Αύγουστος'!F134</f>
        <v>62.370000000000005</v>
      </c>
      <c r="G134" s="15">
        <f t="shared" si="27"/>
        <v>1.2361223612493775E-3</v>
      </c>
      <c r="H134" s="14"/>
      <c r="I134" s="29" t="e">
        <f t="shared" si="28"/>
        <v>#DIV/0!</v>
      </c>
      <c r="J134" s="10"/>
      <c r="K134" s="10" t="e">
        <f t="shared" si="29"/>
        <v>#DIV/0!</v>
      </c>
      <c r="L134" s="14">
        <f>'[1]2024_60-69 ΕΞΟΔΑ+ΟΜ 2'!L83</f>
        <v>0.27</v>
      </c>
      <c r="M134" s="15">
        <f t="shared" si="30"/>
        <v>2.5457432344516379E-5</v>
      </c>
      <c r="N134" s="10">
        <f>L134+'[1]2025 Αύγουστος'!N134</f>
        <v>45.370000000000026</v>
      </c>
      <c r="O134" s="15">
        <f t="shared" si="31"/>
        <v>5.9957259473531149E-4</v>
      </c>
      <c r="P134" s="10"/>
      <c r="Q134" s="30" t="e">
        <f t="shared" si="25"/>
        <v>#DIV/0!</v>
      </c>
    </row>
    <row r="135" spans="1:17" ht="15" customHeight="1" x14ac:dyDescent="0.25">
      <c r="A135" s="67">
        <v>77</v>
      </c>
      <c r="B135" s="67">
        <v>19</v>
      </c>
      <c r="C135" s="73" t="str">
        <f>[1]ΑΝΤΙΣΤΟΙΧΙΣΗ!O205</f>
        <v xml:space="preserve">Τηλεπικοινωνίες (Τηλεφωνία &amp; Διαδίκτυο) </v>
      </c>
      <c r="D135" s="14">
        <f>'[1]2025_60-69 ΕΞΟΔΑ+ΟΜ 2'!L92</f>
        <v>0</v>
      </c>
      <c r="E135" s="15">
        <f t="shared" si="26"/>
        <v>0</v>
      </c>
      <c r="F135" s="10">
        <f>D135+'[1]2025 Αύγουστος'!F135</f>
        <v>1482.8000000000002</v>
      </c>
      <c r="G135" s="15">
        <f t="shared" si="27"/>
        <v>2.9387882591960512E-2</v>
      </c>
      <c r="H135" s="14"/>
      <c r="I135" s="29" t="e">
        <f t="shared" si="28"/>
        <v>#DIV/0!</v>
      </c>
      <c r="J135" s="10"/>
      <c r="K135" s="10" t="e">
        <f t="shared" si="29"/>
        <v>#DIV/0!</v>
      </c>
      <c r="L135" s="14">
        <f>'[1]2024_60-69 ΕΞΟΔΑ+ΟΜ 2'!L84</f>
        <v>337.7</v>
      </c>
      <c r="M135" s="15">
        <f t="shared" si="30"/>
        <v>3.1840647787937708E-2</v>
      </c>
      <c r="N135" s="10">
        <f>L135+'[1]2025 Αύγουστος'!N135</f>
        <v>2954.6899999999996</v>
      </c>
      <c r="O135" s="15">
        <f t="shared" si="31"/>
        <v>3.9046752257846075E-2</v>
      </c>
      <c r="P135" s="10"/>
      <c r="Q135" s="30" t="e">
        <f t="shared" si="25"/>
        <v>#DIV/0!</v>
      </c>
    </row>
    <row r="136" spans="1:17" ht="15" customHeight="1" x14ac:dyDescent="0.25">
      <c r="A136" s="67">
        <v>78</v>
      </c>
      <c r="B136" s="67">
        <v>20</v>
      </c>
      <c r="C136" s="46" t="str">
        <f>[1]ΑΝΤΙΣΤΟΙΧΙΣΗ!O206</f>
        <v xml:space="preserve">Υδρευση </v>
      </c>
      <c r="D136" s="14">
        <f>'[1]2025_60-69 ΕΞΟΔΑ+ΟΜ 2'!L93</f>
        <v>0</v>
      </c>
      <c r="E136" s="15">
        <f t="shared" si="26"/>
        <v>0</v>
      </c>
      <c r="F136" s="10">
        <f>D136+'[1]2025 Αύγουστος'!F136</f>
        <v>25.62</v>
      </c>
      <c r="G136" s="15">
        <f t="shared" si="27"/>
        <v>5.0776743458728641E-4</v>
      </c>
      <c r="H136" s="14"/>
      <c r="I136" s="29" t="e">
        <f t="shared" si="28"/>
        <v>#DIV/0!</v>
      </c>
      <c r="J136" s="10"/>
      <c r="K136" s="10" t="e">
        <f t="shared" si="29"/>
        <v>#DIV/0!</v>
      </c>
      <c r="L136" s="14">
        <f>'[1]2024_60-69 ΕΞΟΔΑ+ΟΜ 2'!L85</f>
        <v>0</v>
      </c>
      <c r="M136" s="15">
        <f t="shared" si="30"/>
        <v>0</v>
      </c>
      <c r="N136" s="10">
        <f>L136+'[1]2025 Αύγουστος'!N136</f>
        <v>71.930000000000007</v>
      </c>
      <c r="O136" s="15">
        <f t="shared" si="31"/>
        <v>9.5056770419464263E-4</v>
      </c>
      <c r="P136" s="10"/>
      <c r="Q136" s="30" t="e">
        <f t="shared" si="25"/>
        <v>#DIV/0!</v>
      </c>
    </row>
    <row r="137" spans="1:17" ht="15" customHeight="1" x14ac:dyDescent="0.25">
      <c r="A137" s="67">
        <v>79</v>
      </c>
      <c r="B137" s="67">
        <v>21</v>
      </c>
      <c r="C137" s="46" t="str">
        <f>[1]ΑΝΤΙΣΤΟΙΧΙΣΗ!O207</f>
        <v xml:space="preserve">Ασφάλιστρα </v>
      </c>
      <c r="D137" s="14">
        <f>'[1]2025_60-69 ΕΞΟΔΑ+ΟΜ 2'!L94</f>
        <v>0</v>
      </c>
      <c r="E137" s="15">
        <f t="shared" si="26"/>
        <v>0</v>
      </c>
      <c r="F137" s="10">
        <f>D137+'[1]2025 Αύγουστος'!F137</f>
        <v>299.25</v>
      </c>
      <c r="G137" s="15">
        <f t="shared" si="27"/>
        <v>5.9308901171055989E-3</v>
      </c>
      <c r="H137" s="14"/>
      <c r="I137" s="29" t="e">
        <f t="shared" si="28"/>
        <v>#DIV/0!</v>
      </c>
      <c r="J137" s="10"/>
      <c r="K137" s="10" t="e">
        <f t="shared" si="29"/>
        <v>#DIV/0!</v>
      </c>
      <c r="L137" s="14">
        <f>'[1]2024_60-69 ΕΞΟΔΑ+ΟΜ 2'!L86</f>
        <v>45.42</v>
      </c>
      <c r="M137" s="15">
        <f t="shared" si="30"/>
        <v>4.2825058410664221E-3</v>
      </c>
      <c r="N137" s="10">
        <f>L137+'[1]2025 Αύγουστος'!N137</f>
        <v>515</v>
      </c>
      <c r="O137" s="15">
        <f t="shared" si="31"/>
        <v>6.8058163167001376E-3</v>
      </c>
      <c r="P137" s="10"/>
      <c r="Q137" s="30" t="e">
        <f t="shared" si="25"/>
        <v>#DIV/0!</v>
      </c>
    </row>
    <row r="138" spans="1:17" ht="15" customHeight="1" x14ac:dyDescent="0.25">
      <c r="A138" s="67">
        <v>80</v>
      </c>
      <c r="B138" s="67">
        <v>22</v>
      </c>
      <c r="C138" s="46" t="str">
        <f>[1]ΑΝΤΙΣΤΟΙΧΙΣΗ!O208</f>
        <v xml:space="preserve">Έντυπα και γραφική Ύλη </v>
      </c>
      <c r="D138" s="14">
        <f>'[1]2025_60-69 ΕΞΟΔΑ+ΟΜ 2'!L95</f>
        <v>0</v>
      </c>
      <c r="E138" s="15">
        <f t="shared" si="26"/>
        <v>0</v>
      </c>
      <c r="F138" s="10">
        <f>D138+'[1]2025 Αύγουστος'!F138</f>
        <v>0</v>
      </c>
      <c r="G138" s="15">
        <f t="shared" si="27"/>
        <v>0</v>
      </c>
      <c r="H138" s="14"/>
      <c r="I138" s="29" t="e">
        <f t="shared" si="28"/>
        <v>#DIV/0!</v>
      </c>
      <c r="J138" s="10"/>
      <c r="K138" s="10" t="e">
        <f t="shared" si="29"/>
        <v>#DIV/0!</v>
      </c>
      <c r="L138" s="14">
        <f>'[1]2024_60-69 ΕΞΟΔΑ+ΟΜ 2'!L87</f>
        <v>0</v>
      </c>
      <c r="M138" s="15">
        <f t="shared" si="30"/>
        <v>0</v>
      </c>
      <c r="N138" s="10">
        <f>L138+'[1]2025 Αύγουστος'!N138</f>
        <v>0</v>
      </c>
      <c r="O138" s="15">
        <f t="shared" si="31"/>
        <v>0</v>
      </c>
      <c r="P138" s="10"/>
      <c r="Q138" s="30" t="e">
        <f t="shared" si="25"/>
        <v>#DIV/0!</v>
      </c>
    </row>
    <row r="139" spans="1:17" ht="15" customHeight="1" x14ac:dyDescent="0.25">
      <c r="A139" s="67">
        <v>81</v>
      </c>
      <c r="B139" s="67">
        <v>23</v>
      </c>
      <c r="C139" s="46" t="str">
        <f>[1]ΑΝΤΙΣΤΟΙΧΙΣΗ!O209</f>
        <v xml:space="preserve">Υλικά Καθαριότητας </v>
      </c>
      <c r="D139" s="14">
        <f>'[1]2025_60-69 ΕΞΟΔΑ+ΟΜ 2'!L96</f>
        <v>0</v>
      </c>
      <c r="E139" s="15">
        <f t="shared" si="26"/>
        <v>0</v>
      </c>
      <c r="F139" s="10">
        <f>D139+'[1]2025 Αύγουστος'!F139</f>
        <v>0</v>
      </c>
      <c r="G139" s="15">
        <f t="shared" si="27"/>
        <v>0</v>
      </c>
      <c r="H139" s="14"/>
      <c r="I139" s="29" t="e">
        <f t="shared" si="28"/>
        <v>#DIV/0!</v>
      </c>
      <c r="J139" s="10"/>
      <c r="K139" s="10" t="e">
        <f t="shared" si="29"/>
        <v>#DIV/0!</v>
      </c>
      <c r="L139" s="14">
        <f>'[1]2024_60-69 ΕΞΟΔΑ+ΟΜ 2'!L88</f>
        <v>0</v>
      </c>
      <c r="M139" s="15">
        <f t="shared" si="30"/>
        <v>0</v>
      </c>
      <c r="N139" s="10">
        <f>L139+'[1]2025 Αύγουστος'!N139</f>
        <v>0</v>
      </c>
      <c r="O139" s="15">
        <f t="shared" si="31"/>
        <v>0</v>
      </c>
      <c r="P139" s="10"/>
      <c r="Q139" s="30" t="e">
        <f t="shared" si="25"/>
        <v>#DIV/0!</v>
      </c>
    </row>
    <row r="140" spans="1:17" ht="15" customHeight="1" x14ac:dyDescent="0.25">
      <c r="A140" s="67">
        <v>82</v>
      </c>
      <c r="B140" s="67">
        <v>24</v>
      </c>
      <c r="C140" s="72" t="str">
        <f>[1]ΑΝΤΙΣΤΟΙΧΙΣΗ!O210</f>
        <v>Υλικά Φαρμακείου</v>
      </c>
      <c r="D140" s="14">
        <f>'[1]2025_60-69 ΕΞΟΔΑ+ΟΜ 2'!L97</f>
        <v>0</v>
      </c>
      <c r="E140" s="15">
        <f t="shared" si="26"/>
        <v>0</v>
      </c>
      <c r="F140" s="10">
        <f>D140+'[1]2025 Αύγουστος'!F140</f>
        <v>0</v>
      </c>
      <c r="G140" s="15">
        <f t="shared" si="27"/>
        <v>0</v>
      </c>
      <c r="H140" s="14"/>
      <c r="I140" s="29" t="e">
        <f t="shared" si="28"/>
        <v>#DIV/0!</v>
      </c>
      <c r="J140" s="10"/>
      <c r="K140" s="10" t="e">
        <f t="shared" si="29"/>
        <v>#DIV/0!</v>
      </c>
      <c r="L140" s="14">
        <f>'[1]2024_60-69 ΕΞΟΔΑ+ΟΜ 2'!L89</f>
        <v>0</v>
      </c>
      <c r="M140" s="15">
        <f t="shared" si="30"/>
        <v>0</v>
      </c>
      <c r="N140" s="10">
        <f>L140+'[1]2025 Αύγουστος'!N140</f>
        <v>0</v>
      </c>
      <c r="O140" s="15">
        <f t="shared" si="31"/>
        <v>0</v>
      </c>
      <c r="P140" s="10"/>
      <c r="Q140" s="30" t="e">
        <f t="shared" si="25"/>
        <v>#DIV/0!</v>
      </c>
    </row>
    <row r="141" spans="1:17" ht="15" customHeight="1" x14ac:dyDescent="0.25">
      <c r="A141" s="67">
        <v>83</v>
      </c>
      <c r="B141" s="67">
        <v>25</v>
      </c>
      <c r="C141" s="72" t="str">
        <f>[1]ΑΝΤΙΣΤΟΙΧΙΣΗ!O211</f>
        <v>Διάφορα αναλώσιμα</v>
      </c>
      <c r="D141" s="14">
        <f>'[1]2025_60-69 ΕΞΟΔΑ+ΟΜ 2'!L98</f>
        <v>0</v>
      </c>
      <c r="E141" s="15">
        <f t="shared" si="26"/>
        <v>0</v>
      </c>
      <c r="F141" s="10">
        <f>D141+'[1]2025 Αύγουστος'!F141</f>
        <v>1086.5899999999999</v>
      </c>
      <c r="G141" s="15">
        <f t="shared" si="27"/>
        <v>2.1535324619367659E-2</v>
      </c>
      <c r="H141" s="14"/>
      <c r="I141" s="29" t="e">
        <f t="shared" si="28"/>
        <v>#DIV/0!</v>
      </c>
      <c r="J141" s="10"/>
      <c r="K141" s="10" t="e">
        <f t="shared" si="29"/>
        <v>#DIV/0!</v>
      </c>
      <c r="L141" s="14">
        <f>'[1]2024_60-69 ΕΞΟΔΑ+ΟΜ 2'!L90</f>
        <v>0</v>
      </c>
      <c r="M141" s="15">
        <f t="shared" si="30"/>
        <v>0</v>
      </c>
      <c r="N141" s="10">
        <f>L141+'[1]2025 Αύγουστος'!N141</f>
        <v>1145.46</v>
      </c>
      <c r="O141" s="15">
        <f t="shared" si="31"/>
        <v>1.5137457006072505E-2</v>
      </c>
      <c r="P141" s="10"/>
      <c r="Q141" s="30" t="e">
        <f t="shared" si="25"/>
        <v>#DIV/0!</v>
      </c>
    </row>
    <row r="142" spans="1:17" ht="15" customHeight="1" x14ac:dyDescent="0.25">
      <c r="A142" s="67">
        <v>84</v>
      </c>
      <c r="B142" s="67">
        <v>26</v>
      </c>
      <c r="C142" s="46" t="str">
        <f>[1]ΑΝΤΙΣΤΟΙΧΙΣΗ!O212</f>
        <v>Αμοιβές συνεργατών ( Εξωτερικοί Συνεργάτες Λογιστής - Μισθοδοσία Δικηγόρος )</v>
      </c>
      <c r="D142" s="14">
        <f>'[1]2025_60-69 ΕΞΟΔΑ+ΟΜ 2'!L99</f>
        <v>0</v>
      </c>
      <c r="E142" s="15">
        <f t="shared" si="26"/>
        <v>0</v>
      </c>
      <c r="F142" s="10">
        <f>D142+'[1]2025 Αύγουστος'!F142</f>
        <v>5242.7299999999996</v>
      </c>
      <c r="G142" s="15">
        <f t="shared" si="27"/>
        <v>0.10390661835807197</v>
      </c>
      <c r="H142" s="14"/>
      <c r="I142" s="29" t="e">
        <f t="shared" si="28"/>
        <v>#DIV/0!</v>
      </c>
      <c r="J142" s="10"/>
      <c r="K142" s="10" t="e">
        <f t="shared" si="29"/>
        <v>#DIV/0!</v>
      </c>
      <c r="L142" s="14">
        <f>'[1]2024_60-69 ΕΞΟΔΑ+ΟΜ 2'!L91</f>
        <v>900</v>
      </c>
      <c r="M142" s="15">
        <f t="shared" si="30"/>
        <v>8.4858107815054595E-2</v>
      </c>
      <c r="N142" s="10">
        <f>L142+'[1]2025 Αύγουστος'!N142</f>
        <v>8690</v>
      </c>
      <c r="O142" s="15">
        <f t="shared" si="31"/>
        <v>0.11483989085849358</v>
      </c>
      <c r="P142" s="10"/>
      <c r="Q142" s="30" t="e">
        <f t="shared" si="25"/>
        <v>#DIV/0!</v>
      </c>
    </row>
    <row r="143" spans="1:17" ht="42.75" customHeight="1" x14ac:dyDescent="0.25">
      <c r="A143" s="67">
        <v>85</v>
      </c>
      <c r="B143" s="67">
        <v>27</v>
      </c>
      <c r="C143" s="46" t="str">
        <f>[1]ΑΝΤΙΣΤΟΙΧΙΣΗ!O213</f>
        <v>Αμοιβές Τρίτων (Αμοιβές - Συνδρομές για υποστήριξη Pylon Συναγερμός - Διατακτικές)</v>
      </c>
      <c r="D143" s="14">
        <f>'[1]2025_60-69 ΕΞΟΔΑ+ΟΜ 2'!L100</f>
        <v>0</v>
      </c>
      <c r="E143" s="15">
        <f t="shared" si="26"/>
        <v>0</v>
      </c>
      <c r="F143" s="10">
        <f>D143+'[1]2025 Αύγουστος'!F143</f>
        <v>4600.62</v>
      </c>
      <c r="G143" s="15">
        <f t="shared" si="27"/>
        <v>9.1180523610888423E-2</v>
      </c>
      <c r="H143" s="14"/>
      <c r="I143" s="29" t="e">
        <f t="shared" si="28"/>
        <v>#DIV/0!</v>
      </c>
      <c r="J143" s="10"/>
      <c r="K143" s="10" t="e">
        <f t="shared" si="29"/>
        <v>#DIV/0!</v>
      </c>
      <c r="L143" s="14">
        <f>'[1]2024_60-69 ΕΞΟΔΑ+ΟΜ 2'!L92</f>
        <v>34.44</v>
      </c>
      <c r="M143" s="15">
        <f t="shared" si="30"/>
        <v>3.2472369257227555E-3</v>
      </c>
      <c r="N143" s="10">
        <f>L143+'[1]2025 Αύγουστος'!N143</f>
        <v>3079.98</v>
      </c>
      <c r="O143" s="15">
        <f t="shared" si="31"/>
        <v>4.0702481823514741E-2</v>
      </c>
      <c r="P143" s="10"/>
      <c r="Q143" s="30" t="e">
        <f t="shared" si="25"/>
        <v>#DIV/0!</v>
      </c>
    </row>
    <row r="144" spans="1:17" ht="15" customHeight="1" x14ac:dyDescent="0.25">
      <c r="A144" s="67">
        <v>86</v>
      </c>
      <c r="B144" s="67">
        <v>28</v>
      </c>
      <c r="C144" s="46" t="str">
        <f>[1]ΑΝΤΙΣΤΟΙΧΙΣΗ!O214</f>
        <v>Επισκευές - Συντηρήσεις</v>
      </c>
      <c r="D144" s="14">
        <f>'[1]2025_60-69 ΕΞΟΔΑ+ΟΜ 2'!L101</f>
        <v>0</v>
      </c>
      <c r="E144" s="15">
        <f t="shared" si="26"/>
        <v>0</v>
      </c>
      <c r="F144" s="10">
        <f>D144+'[1]2025 Αύγουστος'!F144</f>
        <v>2050.08</v>
      </c>
      <c r="G144" s="15">
        <f t="shared" si="27"/>
        <v>4.0630907974188293E-2</v>
      </c>
      <c r="H144" s="14"/>
      <c r="I144" s="29" t="e">
        <f t="shared" si="28"/>
        <v>#DIV/0!</v>
      </c>
      <c r="J144" s="10"/>
      <c r="K144" s="10" t="e">
        <f t="shared" si="29"/>
        <v>#DIV/0!</v>
      </c>
      <c r="L144" s="14">
        <f>'[1]2024_60-69 ΕΞΟΔΑ+ΟΜ 2'!L93</f>
        <v>0</v>
      </c>
      <c r="M144" s="15">
        <f t="shared" si="30"/>
        <v>0</v>
      </c>
      <c r="N144" s="10">
        <f>L144+'[1]2025 Αύγουστος'!N144</f>
        <v>1797.3300000000002</v>
      </c>
      <c r="O144" s="15">
        <f t="shared" si="31"/>
        <v>2.3752034641737203E-2</v>
      </c>
      <c r="P144" s="10"/>
      <c r="Q144" s="30" t="e">
        <f t="shared" si="25"/>
        <v>#DIV/0!</v>
      </c>
    </row>
    <row r="145" spans="1:17" ht="15" customHeight="1" x14ac:dyDescent="0.25">
      <c r="A145" s="67">
        <v>87</v>
      </c>
      <c r="B145" s="67">
        <v>29</v>
      </c>
      <c r="C145" s="46" t="str">
        <f>[1]ΑΝΤΙΣΤΟΙΧΙΣΗ!O215</f>
        <v xml:space="preserve">Εξοδα μεταφορών </v>
      </c>
      <c r="D145" s="14">
        <f>'[1]2025_60-69 ΕΞΟΔΑ+ΟΜ 2'!L102</f>
        <v>0</v>
      </c>
      <c r="E145" s="15">
        <f t="shared" si="26"/>
        <v>0</v>
      </c>
      <c r="F145" s="10">
        <f>D145+'[1]2025 Αύγουστος'!F145</f>
        <v>345.75</v>
      </c>
      <c r="G145" s="15">
        <f t="shared" si="27"/>
        <v>6.8524820651270201E-3</v>
      </c>
      <c r="H145" s="14"/>
      <c r="I145" s="29" t="e">
        <f t="shared" si="28"/>
        <v>#DIV/0!</v>
      </c>
      <c r="J145" s="10"/>
      <c r="K145" s="10" t="e">
        <f t="shared" si="29"/>
        <v>#DIV/0!</v>
      </c>
      <c r="L145" s="14">
        <f>'[1]2024_60-69 ΕΞΟΔΑ+ΟΜ 2'!L94</f>
        <v>74.19</v>
      </c>
      <c r="M145" s="15">
        <f t="shared" si="30"/>
        <v>6.9951366875543337E-3</v>
      </c>
      <c r="N145" s="10">
        <f>L145+'[1]2025 Αύγουστος'!N145</f>
        <v>974.08999999999992</v>
      </c>
      <c r="O145" s="15">
        <f t="shared" si="31"/>
        <v>1.2872772069775605E-2</v>
      </c>
      <c r="P145" s="10"/>
      <c r="Q145" s="30" t="e">
        <f t="shared" si="25"/>
        <v>#DIV/0!</v>
      </c>
    </row>
    <row r="146" spans="1:17" ht="15" customHeight="1" x14ac:dyDescent="0.25">
      <c r="A146" s="67">
        <v>88</v>
      </c>
      <c r="B146" s="67">
        <v>30</v>
      </c>
      <c r="C146" s="46" t="str">
        <f>[1]ΑΝΤΙΣΤΟΙΧΙΣΗ!O216</f>
        <v xml:space="preserve">Εξοδα ταξιδίων </v>
      </c>
      <c r="D146" s="14">
        <f>'[1]2025_60-69 ΕΞΟΔΑ+ΟΜ 2'!L103</f>
        <v>0</v>
      </c>
      <c r="E146" s="15">
        <f t="shared" si="26"/>
        <v>0</v>
      </c>
      <c r="F146" s="10">
        <f>D146+'[1]2025 Αύγουστος'!F146</f>
        <v>0</v>
      </c>
      <c r="G146" s="15">
        <f t="shared" si="27"/>
        <v>0</v>
      </c>
      <c r="H146" s="14"/>
      <c r="I146" s="29" t="e">
        <f t="shared" si="28"/>
        <v>#DIV/0!</v>
      </c>
      <c r="J146" s="10"/>
      <c r="K146" s="10" t="e">
        <f t="shared" si="29"/>
        <v>#DIV/0!</v>
      </c>
      <c r="L146" s="14">
        <f>'[1]2024_60-69 ΕΞΟΔΑ+ΟΜ 2'!L95</f>
        <v>0</v>
      </c>
      <c r="M146" s="15">
        <f t="shared" si="30"/>
        <v>0</v>
      </c>
      <c r="N146" s="10">
        <f>L146+'[1]2025 Αύγουστος'!N146</f>
        <v>0</v>
      </c>
      <c r="O146" s="15">
        <f t="shared" si="31"/>
        <v>0</v>
      </c>
      <c r="P146" s="10"/>
      <c r="Q146" s="30" t="e">
        <f t="shared" si="25"/>
        <v>#DIV/0!</v>
      </c>
    </row>
    <row r="147" spans="1:17" ht="15" customHeight="1" x14ac:dyDescent="0.25">
      <c r="A147" s="67">
        <v>89</v>
      </c>
      <c r="B147" s="67">
        <v>31</v>
      </c>
      <c r="C147" s="46" t="str">
        <f>[1]ΑΝΤΙΣΤΟΙΧΙΣΗ!O217</f>
        <v xml:space="preserve">Υλικά άμεσης ανάλωσης </v>
      </c>
      <c r="D147" s="14">
        <f>'[1]2025_60-69 ΕΞΟΔΑ+ΟΜ 2'!L104</f>
        <v>0</v>
      </c>
      <c r="E147" s="15">
        <f t="shared" si="26"/>
        <v>0</v>
      </c>
      <c r="F147" s="10">
        <f>D147+'[1]2025 Αύγουστος'!F147</f>
        <v>0</v>
      </c>
      <c r="G147" s="15">
        <f t="shared" si="27"/>
        <v>0</v>
      </c>
      <c r="H147" s="14"/>
      <c r="I147" s="29" t="e">
        <f t="shared" si="28"/>
        <v>#DIV/0!</v>
      </c>
      <c r="J147" s="10"/>
      <c r="K147" s="10" t="e">
        <f t="shared" si="29"/>
        <v>#DIV/0!</v>
      </c>
      <c r="L147" s="14">
        <f>'[1]2024_60-69 ΕΞΟΔΑ+ΟΜ 2'!L96</f>
        <v>0</v>
      </c>
      <c r="M147" s="15">
        <f t="shared" si="30"/>
        <v>0</v>
      </c>
      <c r="N147" s="10">
        <f>L147+'[1]2025 Αύγουστος'!N147</f>
        <v>0</v>
      </c>
      <c r="O147" s="15">
        <f t="shared" si="31"/>
        <v>0</v>
      </c>
      <c r="P147" s="10"/>
      <c r="Q147" s="30" t="e">
        <f t="shared" si="25"/>
        <v>#DIV/0!</v>
      </c>
    </row>
    <row r="148" spans="1:17" ht="30" customHeight="1" x14ac:dyDescent="0.25">
      <c r="A148" s="67">
        <v>90</v>
      </c>
      <c r="B148" s="67">
        <v>32</v>
      </c>
      <c r="C148" s="46" t="str">
        <f>[1]ΑΝΤΙΣΤΟΙΧΙΣΗ!O218</f>
        <v xml:space="preserve">Φόροι και τέλη </v>
      </c>
      <c r="D148" s="14">
        <f>'[1]2025_60-69 ΕΞΟΔΑ+ΟΜ 2'!L105</f>
        <v>0</v>
      </c>
      <c r="E148" s="15">
        <f t="shared" si="26"/>
        <v>0</v>
      </c>
      <c r="F148" s="10">
        <f>D148+'[1]2025 Αύγουστος'!F148</f>
        <v>4137.37</v>
      </c>
      <c r="G148" s="15">
        <f t="shared" si="27"/>
        <v>8.1999287698610493E-2</v>
      </c>
      <c r="H148" s="14"/>
      <c r="I148" s="29" t="e">
        <f t="shared" si="28"/>
        <v>#DIV/0!</v>
      </c>
      <c r="J148" s="10"/>
      <c r="K148" s="10" t="e">
        <f t="shared" si="29"/>
        <v>#DIV/0!</v>
      </c>
      <c r="L148" s="14">
        <f>'[1]2024_60-69 ΕΞΟΔΑ+ΟΜ 2'!L97</f>
        <v>92.44</v>
      </c>
      <c r="M148" s="15">
        <f t="shared" si="30"/>
        <v>8.7158705404707174E-3</v>
      </c>
      <c r="N148" s="10">
        <f>L148+'[1]2025 Αύγουστος'!N148</f>
        <v>3841.1600000000003</v>
      </c>
      <c r="O148" s="15">
        <f t="shared" si="31"/>
        <v>5.0761610491370686E-2</v>
      </c>
      <c r="P148" s="10"/>
      <c r="Q148" s="30" t="e">
        <f t="shared" si="25"/>
        <v>#DIV/0!</v>
      </c>
    </row>
    <row r="149" spans="1:17" ht="30" customHeight="1" x14ac:dyDescent="0.25">
      <c r="A149" s="67">
        <v>91</v>
      </c>
      <c r="B149" s="67">
        <v>33</v>
      </c>
      <c r="C149" s="46" t="str">
        <f>[1]ΑΝΤΙΣΤΟΙΧΙΣΗ!O219</f>
        <v>Εξοδα δημοσιεύσεων</v>
      </c>
      <c r="D149" s="14">
        <f>'[1]2025_60-69 ΕΞΟΔΑ+ΟΜ 2'!L106</f>
        <v>0</v>
      </c>
      <c r="E149" s="15">
        <f t="shared" si="26"/>
        <v>0</v>
      </c>
      <c r="F149" s="10">
        <f>D149+'[1]2025 Αύγουστος'!F149</f>
        <v>0</v>
      </c>
      <c r="G149" s="15">
        <f t="shared" si="27"/>
        <v>0</v>
      </c>
      <c r="H149" s="14"/>
      <c r="I149" s="29" t="e">
        <f t="shared" si="28"/>
        <v>#DIV/0!</v>
      </c>
      <c r="J149" s="10"/>
      <c r="K149" s="10" t="e">
        <f t="shared" si="29"/>
        <v>#DIV/0!</v>
      </c>
      <c r="L149" s="14">
        <f>'[1]2024_60-69 ΕΞΟΔΑ+ΟΜ 2'!L98</f>
        <v>0</v>
      </c>
      <c r="M149" s="15">
        <f t="shared" si="30"/>
        <v>0</v>
      </c>
      <c r="N149" s="10">
        <f>L149+'[1]2025 Αύγουστος'!N149</f>
        <v>0</v>
      </c>
      <c r="O149" s="15">
        <f t="shared" si="31"/>
        <v>0</v>
      </c>
      <c r="P149" s="10"/>
      <c r="Q149" s="30" t="e">
        <f t="shared" si="25"/>
        <v>#DIV/0!</v>
      </c>
    </row>
    <row r="150" spans="1:17" ht="30" customHeight="1" x14ac:dyDescent="0.25">
      <c r="A150" s="67">
        <v>92</v>
      </c>
      <c r="B150" s="67">
        <v>34</v>
      </c>
      <c r="C150" s="46" t="str">
        <f>[1]ΑΝΤΙΣΤΟΙΧΙΣΗ!O220</f>
        <v xml:space="preserve">Λοιπά Διάφορα έξοδα </v>
      </c>
      <c r="D150" s="14">
        <f>'[1]2025_60-69 ΕΞΟΔΑ+ΟΜ 2'!L107</f>
        <v>0</v>
      </c>
      <c r="E150" s="15">
        <f t="shared" si="26"/>
        <v>0</v>
      </c>
      <c r="F150" s="10">
        <f>D150+'[1]2025 Αύγουστος'!F150</f>
        <v>2393.4199999999996</v>
      </c>
      <c r="G150" s="15">
        <f t="shared" si="27"/>
        <v>4.7435625811471614E-2</v>
      </c>
      <c r="H150" s="14"/>
      <c r="I150" s="29" t="e">
        <f t="shared" si="28"/>
        <v>#DIV/0!</v>
      </c>
      <c r="J150" s="10"/>
      <c r="K150" s="10" t="e">
        <f t="shared" si="29"/>
        <v>#DIV/0!</v>
      </c>
      <c r="L150" s="14">
        <f>'[1]2024_60-69 ΕΞΟΔΑ+ΟΜ 2'!L99</f>
        <v>0</v>
      </c>
      <c r="M150" s="15">
        <f t="shared" si="30"/>
        <v>0</v>
      </c>
      <c r="N150" s="10">
        <f>L150+'[1]2025 Αύγουστος'!N150</f>
        <v>929.62</v>
      </c>
      <c r="O150" s="15">
        <f t="shared" si="31"/>
        <v>1.2285093134622877E-2</v>
      </c>
      <c r="P150" s="10"/>
      <c r="Q150" s="30" t="e">
        <f t="shared" si="25"/>
        <v>#DIV/0!</v>
      </c>
    </row>
    <row r="151" spans="1:17" ht="15" x14ac:dyDescent="0.25">
      <c r="A151" s="67">
        <v>93</v>
      </c>
      <c r="B151" s="67">
        <v>35</v>
      </c>
      <c r="C151" s="46" t="str">
        <f>[1]ΑΝΤΙΣΤΟΙΧΙΣΗ!O221</f>
        <v xml:space="preserve">Τόκοι και συναφή εξοδα </v>
      </c>
      <c r="D151" s="14">
        <f>'[1]2025_60-69 ΕΞΟΔΑ+ΟΜ 2'!L108</f>
        <v>0</v>
      </c>
      <c r="E151" s="15">
        <f t="shared" si="26"/>
        <v>0</v>
      </c>
      <c r="F151" s="10">
        <f>D151+'[1]2025 Αύγουστος'!F151</f>
        <v>0</v>
      </c>
      <c r="G151" s="15">
        <f t="shared" si="27"/>
        <v>0</v>
      </c>
      <c r="H151" s="14"/>
      <c r="I151" s="29" t="e">
        <f t="shared" si="28"/>
        <v>#DIV/0!</v>
      </c>
      <c r="J151" s="10"/>
      <c r="K151" s="10" t="e">
        <f t="shared" si="29"/>
        <v>#DIV/0!</v>
      </c>
      <c r="L151" s="14">
        <f>'[1]2024_60-69 ΕΞΟΔΑ+ΟΜ 2'!L100</f>
        <v>578.87</v>
      </c>
      <c r="M151" s="15">
        <f t="shared" si="30"/>
        <v>5.45797920787785E-2</v>
      </c>
      <c r="N151" s="10">
        <f>L151+'[1]2025 Αύγουστος'!N151</f>
        <v>5816.49</v>
      </c>
      <c r="O151" s="15">
        <f t="shared" si="31"/>
        <v>7.6865946694996468E-2</v>
      </c>
      <c r="P151" s="10"/>
      <c r="Q151" s="30" t="e">
        <f t="shared" si="25"/>
        <v>#DIV/0!</v>
      </c>
    </row>
    <row r="152" spans="1:17" ht="42.75" x14ac:dyDescent="0.25">
      <c r="A152" s="67">
        <v>94</v>
      </c>
      <c r="B152" s="67">
        <v>36</v>
      </c>
      <c r="C152" s="46" t="str">
        <f>[1]ΑΝΤΙΣΤΟΙΧΙΣΗ!O222</f>
        <v xml:space="preserve">Αποσβέσεις ( Εξοπλισμού Διοίκησης και εγκαταστάσεων στην έδρα και αποθήκες ) </v>
      </c>
      <c r="D152" s="14">
        <f>'[1]2025_60-69 ΕΞΟΔΑ+ΟΜ 2'!L109</f>
        <v>777.67000000000007</v>
      </c>
      <c r="E152" s="15">
        <f t="shared" si="26"/>
        <v>1</v>
      </c>
      <c r="F152" s="10">
        <f>D152+'[1]2025 Αύγουστος'!F152</f>
        <v>6999.0300000000007</v>
      </c>
      <c r="G152" s="15">
        <f t="shared" si="27"/>
        <v>0.13871504713893268</v>
      </c>
      <c r="H152" s="14"/>
      <c r="I152" s="29" t="e">
        <f t="shared" si="28"/>
        <v>#DIV/0!</v>
      </c>
      <c r="J152" s="10"/>
      <c r="K152" s="10" t="e">
        <f t="shared" si="29"/>
        <v>#DIV/0!</v>
      </c>
      <c r="L152" s="14">
        <f>'[1]2024_60-69 ΕΞΟΔΑ+ΟΜ 2'!L101</f>
        <v>0</v>
      </c>
      <c r="M152" s="15">
        <f t="shared" si="30"/>
        <v>0</v>
      </c>
      <c r="N152" s="10">
        <f>L152+'[1]2025 Αύγουστος'!N152</f>
        <v>0</v>
      </c>
      <c r="O152" s="15">
        <f t="shared" si="31"/>
        <v>0</v>
      </c>
      <c r="P152" s="10"/>
      <c r="Q152" s="30" t="e">
        <f t="shared" si="25"/>
        <v>#DIV/0!</v>
      </c>
    </row>
    <row r="153" spans="1:17" ht="15" x14ac:dyDescent="0.25">
      <c r="A153" s="67">
        <v>95</v>
      </c>
      <c r="B153" s="67">
        <v>37</v>
      </c>
      <c r="C153" s="46" t="str">
        <f>[1]ΑΝΤΙΣΤΟΙΧΙΣΗ!O223</f>
        <v xml:space="preserve">Ασυνήθη έξοδα </v>
      </c>
      <c r="D153" s="14">
        <f>'[1]2025_60-69 ΕΞΟΔΑ+ΟΜ 2'!L110</f>
        <v>0</v>
      </c>
      <c r="E153" s="15">
        <f t="shared" si="26"/>
        <v>0</v>
      </c>
      <c r="F153" s="10">
        <f>D153+'[1]2025 Αύγουστος'!F153</f>
        <v>2070.54</v>
      </c>
      <c r="G153" s="15">
        <f t="shared" si="27"/>
        <v>4.1036408431317714E-2</v>
      </c>
      <c r="H153" s="14"/>
      <c r="I153" s="29" t="e">
        <f t="shared" si="28"/>
        <v>#DIV/0!</v>
      </c>
      <c r="J153" s="10"/>
      <c r="K153" s="10" t="e">
        <f t="shared" si="29"/>
        <v>#DIV/0!</v>
      </c>
      <c r="L153" s="14">
        <f>'[1]2024_60-69 ΕΞΟΔΑ+ΟΜ 2'!L102</f>
        <v>4728.78</v>
      </c>
      <c r="M153" s="15">
        <f t="shared" si="30"/>
        <v>0.44586147008185983</v>
      </c>
      <c r="N153" s="10">
        <f>L153+'[1]2025 Αύγουστος'!N153</f>
        <v>10705.07</v>
      </c>
      <c r="O153" s="15">
        <f t="shared" si="31"/>
        <v>0.14146939820857699</v>
      </c>
      <c r="P153" s="10"/>
      <c r="Q153" s="30" t="e">
        <f t="shared" si="25"/>
        <v>#DIV/0!</v>
      </c>
    </row>
    <row r="154" spans="1:17" ht="15" x14ac:dyDescent="0.25">
      <c r="A154" s="67">
        <v>96</v>
      </c>
      <c r="B154" s="67">
        <v>38</v>
      </c>
      <c r="C154" s="46">
        <f>[1]ΑΝΤΙΣΤΟΙΧΙΣΗ!O224</f>
        <v>0</v>
      </c>
      <c r="D154" s="14"/>
      <c r="E154" s="15"/>
      <c r="F154" s="10"/>
      <c r="G154" s="15"/>
      <c r="H154" s="14"/>
      <c r="I154" s="29"/>
      <c r="J154" s="10"/>
      <c r="K154" s="10"/>
      <c r="L154" s="14"/>
      <c r="M154" s="15"/>
      <c r="N154" s="10"/>
      <c r="O154" s="15"/>
      <c r="P154" s="10"/>
      <c r="Q154" s="30"/>
    </row>
    <row r="155" spans="1:17" ht="15" x14ac:dyDescent="0.25">
      <c r="A155" s="67">
        <v>97</v>
      </c>
      <c r="B155" s="67">
        <v>39</v>
      </c>
      <c r="C155" s="46">
        <f>[1]ΑΝΤΙΣΤΟΙΧΙΣΗ!O225</f>
        <v>0</v>
      </c>
      <c r="D155" s="14"/>
      <c r="E155" s="15"/>
      <c r="F155" s="10"/>
      <c r="G155" s="15"/>
      <c r="H155" s="14"/>
      <c r="I155" s="29"/>
      <c r="J155" s="10"/>
      <c r="K155" s="10"/>
      <c r="L155" s="14"/>
      <c r="M155" s="15"/>
      <c r="N155" s="10"/>
      <c r="O155" s="15"/>
      <c r="P155" s="10"/>
      <c r="Q155" s="30"/>
    </row>
    <row r="156" spans="1:17" ht="15" x14ac:dyDescent="0.25">
      <c r="A156" s="67">
        <v>98</v>
      </c>
      <c r="B156" s="67">
        <v>40</v>
      </c>
      <c r="C156" s="46">
        <f>[1]ΑΝΤΙΣΤΟΙΧΙΣΗ!O226</f>
        <v>0</v>
      </c>
      <c r="D156" s="14"/>
      <c r="E156" s="15"/>
      <c r="F156" s="10"/>
      <c r="G156" s="15"/>
      <c r="H156" s="14"/>
      <c r="I156" s="29"/>
      <c r="J156" s="10"/>
      <c r="K156" s="10"/>
      <c r="L156" s="14"/>
      <c r="M156" s="15"/>
      <c r="N156" s="10"/>
      <c r="O156" s="15"/>
      <c r="P156" s="10"/>
      <c r="Q156" s="30"/>
    </row>
    <row r="157" spans="1:17" ht="30" x14ac:dyDescent="0.25">
      <c r="A157" s="86"/>
      <c r="B157" s="86"/>
      <c r="C157" s="6" t="s">
        <v>43</v>
      </c>
      <c r="D157" s="7">
        <f>'[1]2025_60-69 ΕΞΟΔΑ+ΟΜ 2'!L73</f>
        <v>777.67000000000007</v>
      </c>
      <c r="E157" s="8"/>
      <c r="F157" s="7">
        <f>'[1]2025_60-69 ΕΞΟΔΑ+ΟΜ 2'!Y73</f>
        <v>50456.169999999991</v>
      </c>
      <c r="G157" s="8"/>
      <c r="H157" s="7">
        <f>SUM(H117:H156)</f>
        <v>0</v>
      </c>
      <c r="I157" s="8"/>
      <c r="J157" s="7">
        <f>SUM(J117:J156)</f>
        <v>0</v>
      </c>
      <c r="K157" s="8"/>
      <c r="L157" s="7">
        <f>SUM(L117:L156)</f>
        <v>10605.939999999999</v>
      </c>
      <c r="M157" s="8"/>
      <c r="N157" s="7">
        <f>SUM(N117:N156)</f>
        <v>75670.570000000007</v>
      </c>
      <c r="O157" s="8"/>
      <c r="P157" s="7">
        <f>SUM(P117:P156)</f>
        <v>0</v>
      </c>
      <c r="Q157" s="8"/>
    </row>
    <row r="158" spans="1:17" ht="30" x14ac:dyDescent="0.25">
      <c r="A158" s="86"/>
      <c r="B158" s="86"/>
      <c r="C158" s="6" t="s">
        <v>18</v>
      </c>
      <c r="D158" s="7">
        <f>D116-D157</f>
        <v>0</v>
      </c>
      <c r="E158" s="8"/>
      <c r="F158" s="7">
        <f>F116-F157</f>
        <v>0</v>
      </c>
      <c r="G158" s="8"/>
      <c r="H158" s="7">
        <f>H116-H157</f>
        <v>0</v>
      </c>
      <c r="I158" s="8"/>
      <c r="J158" s="7">
        <f>J116-J157</f>
        <v>0</v>
      </c>
      <c r="K158" s="8"/>
      <c r="L158" s="7">
        <f>L116-L157</f>
        <v>0</v>
      </c>
      <c r="M158" s="8"/>
      <c r="N158" s="7">
        <f>N116-N157</f>
        <v>0</v>
      </c>
      <c r="O158" s="8"/>
      <c r="P158" s="7">
        <f>P116-P157</f>
        <v>0</v>
      </c>
      <c r="Q158" s="8"/>
    </row>
    <row r="159" spans="1:17" ht="30" x14ac:dyDescent="0.25">
      <c r="A159" s="87"/>
      <c r="B159" s="87"/>
      <c r="C159" s="2" t="s">
        <v>14</v>
      </c>
      <c r="D159" s="31">
        <f>D7-D74-D111-D157</f>
        <v>-8617.6466666666674</v>
      </c>
      <c r="E159" s="4"/>
      <c r="F159" s="31">
        <f>F7-F74-F111-F157</f>
        <v>-90400.754159291973</v>
      </c>
      <c r="G159" s="4"/>
      <c r="H159" s="31">
        <f>H7-H74-H111-H157</f>
        <v>0</v>
      </c>
      <c r="I159" s="4"/>
      <c r="J159" s="31">
        <f>J7-J74-J111-J157</f>
        <v>0</v>
      </c>
      <c r="K159" s="4"/>
      <c r="L159" s="31">
        <f>L7-L74-L111-L157</f>
        <v>4873.2269026548947</v>
      </c>
      <c r="M159" s="4"/>
      <c r="N159" s="31">
        <f>N7-N74-N111-N157</f>
        <v>-59511.89404424774</v>
      </c>
      <c r="O159" s="4"/>
      <c r="P159" s="31"/>
      <c r="Q159" s="4"/>
    </row>
    <row r="160" spans="1:17" ht="15" x14ac:dyDescent="0.25">
      <c r="A160" s="57"/>
      <c r="B160" s="58"/>
      <c r="C160" s="58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2"/>
      <c r="Q160" s="182"/>
    </row>
  </sheetData>
  <mergeCells count="37">
    <mergeCell ref="D78:F78"/>
    <mergeCell ref="H78:J78"/>
    <mergeCell ref="L78:N78"/>
    <mergeCell ref="P78:Q78"/>
    <mergeCell ref="D160:G160"/>
    <mergeCell ref="H160:K160"/>
    <mergeCell ref="L160:O160"/>
    <mergeCell ref="P160:Q160"/>
    <mergeCell ref="D113:G113"/>
    <mergeCell ref="H113:K113"/>
    <mergeCell ref="L113:O113"/>
    <mergeCell ref="P113:Q113"/>
    <mergeCell ref="D114:F114"/>
    <mergeCell ref="H114:J114"/>
    <mergeCell ref="L114:N114"/>
    <mergeCell ref="P114:Q114"/>
    <mergeCell ref="D41:F41"/>
    <mergeCell ref="H41:J41"/>
    <mergeCell ref="L41:N41"/>
    <mergeCell ref="P41:Q41"/>
    <mergeCell ref="D77:G77"/>
    <mergeCell ref="H77:K77"/>
    <mergeCell ref="L77:O77"/>
    <mergeCell ref="P77:Q77"/>
    <mergeCell ref="D3:F3"/>
    <mergeCell ref="H3:J3"/>
    <mergeCell ref="L3:N3"/>
    <mergeCell ref="P3:Q3"/>
    <mergeCell ref="D40:G40"/>
    <mergeCell ref="H40:K40"/>
    <mergeCell ref="L40:O40"/>
    <mergeCell ref="P40:Q40"/>
    <mergeCell ref="A1:Q1"/>
    <mergeCell ref="D2:G2"/>
    <mergeCell ref="H2:K2"/>
    <mergeCell ref="L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2025 Ιανουάριος</vt:lpstr>
      <vt:lpstr>2025 Φεβρουάριος</vt:lpstr>
      <vt:lpstr>2025 Μάρτιος</vt:lpstr>
      <vt:lpstr>2025 Απρίλιος</vt:lpstr>
      <vt:lpstr>2025 Μάιος</vt:lpstr>
      <vt:lpstr>2025 Ιούνιος</vt:lpstr>
      <vt:lpstr>2025 Ιούλιος</vt:lpstr>
      <vt:lpstr>2025 Aύγουστος</vt:lpstr>
      <vt:lpstr>2025 Σεπτέμβριος</vt:lpstr>
      <vt:lpstr>2025 Οκτώβριος</vt:lpstr>
      <vt:lpstr>2025 Νοέμβριος</vt:lpstr>
      <vt:lpstr>2025 Δεκέμβριος</vt:lpstr>
      <vt:lpstr>Γενικό Αποτέλεσμα</vt:lpstr>
      <vt:lpstr>Διαφορές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Sarantis Paltadakis</dc:creator>
  <cp:lastModifiedBy>Sarantis Paltadakis</cp:lastModifiedBy>
  <dcterms:created xsi:type="dcterms:W3CDTF">2025-06-03T19:20:20Z</dcterms:created>
  <dcterms:modified xsi:type="dcterms:W3CDTF">2025-06-24T17:19:43Z</dcterms:modified>
</cp:coreProperties>
</file>